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queryTables/queryTable2.xml" ContentType="application/vnd.openxmlformats-officedocument.spreadsheetml.query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usdol.sharepoint.com/sites/T-VETS-ONP-Grants-and-Training-Team/Shared Documents/VAPPAS/Deliverables/JVSG/UNTEER/PY24 UNTEER/"/>
    </mc:Choice>
  </mc:AlternateContent>
  <xr:revisionPtr revIDLastSave="0" documentId="8_{6EFF3A28-8341-408E-856F-CEAC2CD0CCB0}" xr6:coauthVersionLast="47" xr6:coauthVersionMax="47" xr10:uidLastSave="{00000000-0000-0000-0000-000000000000}"/>
  <workbookProtection workbookAlgorithmName="SHA-512" workbookHashValue="hU0o2LFHDsl2pl17K90iH7H0523K2Ia7iTtyCKk9ZPuu1BxQBJBQtVHLb3T6Vr4d1mIZrcaWibyYIre4iYbZ/g==" workbookSaltValue="7ko/GqoATKtsdO2ZIRZhpQ==" workbookSpinCount="100000" lockStructure="1"/>
  <bookViews>
    <workbookView xWindow="-14505" yWindow="0" windowWidth="14610" windowHeight="15585" tabRatio="903" xr2:uid="{B29FD7BD-DD40-4784-80B1-4E8E10AE01AD}"/>
  </bookViews>
  <sheets>
    <sheet name="UNTEER DATA" sheetId="4" r:id="rId1"/>
    <sheet name="DATA" sheetId="1" r:id="rId2"/>
    <sheet name="UNTEER Levels" sheetId="6" r:id="rId3"/>
    <sheet name="VEER_UNTEER_NATIONAL" sheetId="5" r:id="rId4"/>
    <sheet name="PassFail By Year" sheetId="3" r:id="rId5"/>
    <sheet name="RawData" sheetId="9" r:id="rId6"/>
    <sheet name="PassFail" sheetId="2" r:id="rId7"/>
    <sheet name="YEARLY_PASS_FAIL_COUNT" sheetId="7" r:id="rId8"/>
    <sheet name="NatlCountPassFail" sheetId="8" r:id="rId9"/>
  </sheets>
  <definedNames>
    <definedName name="_edn1" localSheetId="5">RawData!#REF!</definedName>
    <definedName name="_edn2" localSheetId="5">RawData!#REF!</definedName>
    <definedName name="_ednref1" localSheetId="5">RawData!$D$1</definedName>
    <definedName name="_ednref2" localSheetId="5">RawData!$E$1</definedName>
    <definedName name="_xlnm._FilterDatabase" localSheetId="5" hidden="1">RawData!$A$1:$G$664</definedName>
    <definedName name="ExternalData_1" localSheetId="4" hidden="1">'PassFail By Year'!$A$1:$B$649</definedName>
    <definedName name="ExternalData_1" localSheetId="0" hidden="1">'UNTEER DATA'!#REF!</definedName>
    <definedName name="ExternalData_1" localSheetId="2" hidden="1">'UNTEER Levels'!$A$1:$C$25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C4" i="5"/>
  <c r="D4" i="5"/>
  <c r="E4" i="5"/>
  <c r="F4" i="5"/>
  <c r="G4" i="5"/>
  <c r="H4" i="5"/>
  <c r="I4" i="5"/>
  <c r="J4" i="5"/>
  <c r="K4" i="5"/>
  <c r="L4" i="5"/>
  <c r="M4" i="5"/>
  <c r="F2" i="9"/>
  <c r="H2" i="9" s="1"/>
  <c r="C2" i="9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M60" i="2" l="1"/>
  <c r="M59" i="2"/>
  <c r="L59" i="2"/>
  <c r="L60" i="2"/>
  <c r="M58" i="2"/>
  <c r="F8" i="9"/>
  <c r="F22" i="9"/>
  <c r="F23" i="9"/>
  <c r="F15" i="9"/>
  <c r="F17" i="9"/>
  <c r="F3" i="9"/>
  <c r="F38" i="9"/>
  <c r="F54" i="9"/>
  <c r="F24" i="9"/>
  <c r="F29" i="9"/>
  <c r="F42" i="9"/>
  <c r="F53" i="9"/>
  <c r="F13" i="9"/>
  <c r="F56" i="9"/>
  <c r="F32" i="9"/>
  <c r="F11" i="9"/>
  <c r="F39" i="9"/>
  <c r="F4" i="9"/>
  <c r="F26" i="9"/>
  <c r="F37" i="9"/>
  <c r="F51" i="9"/>
  <c r="F36" i="9"/>
  <c r="F33" i="9"/>
  <c r="F28" i="9"/>
  <c r="F6" i="9"/>
  <c r="F43" i="9"/>
  <c r="F30" i="9"/>
  <c r="F25" i="9"/>
  <c r="F14" i="9"/>
  <c r="F46" i="9"/>
  <c r="F9" i="9"/>
  <c r="F55" i="9"/>
  <c r="F52" i="9"/>
  <c r="F10" i="9"/>
  <c r="F16" i="9"/>
  <c r="F12" i="9"/>
  <c r="F44" i="9"/>
  <c r="F20" i="9"/>
  <c r="F48" i="9"/>
  <c r="F19" i="9"/>
  <c r="F31" i="9"/>
  <c r="F45" i="9"/>
  <c r="F41" i="9"/>
  <c r="F21" i="9"/>
  <c r="F35" i="9"/>
  <c r="F7" i="9"/>
  <c r="F47" i="9"/>
  <c r="F5" i="9"/>
  <c r="F50" i="9"/>
  <c r="F18" i="9"/>
  <c r="F34" i="9"/>
  <c r="F49" i="9"/>
  <c r="F27" i="9"/>
  <c r="C27" i="9"/>
  <c r="C8" i="9"/>
  <c r="C22" i="9"/>
  <c r="C23" i="9"/>
  <c r="C15" i="9"/>
  <c r="C17" i="9"/>
  <c r="C3" i="9"/>
  <c r="C38" i="9"/>
  <c r="C54" i="9"/>
  <c r="C24" i="9"/>
  <c r="C29" i="9"/>
  <c r="C42" i="9"/>
  <c r="C53" i="9"/>
  <c r="C13" i="9"/>
  <c r="C56" i="9"/>
  <c r="C32" i="9"/>
  <c r="C11" i="9"/>
  <c r="C39" i="9"/>
  <c r="C4" i="9"/>
  <c r="C26" i="9"/>
  <c r="C37" i="9"/>
  <c r="C51" i="9"/>
  <c r="C36" i="9"/>
  <c r="C33" i="9"/>
  <c r="C28" i="9"/>
  <c r="C6" i="9"/>
  <c r="C43" i="9"/>
  <c r="C30" i="9"/>
  <c r="C25" i="9"/>
  <c r="C14" i="9"/>
  <c r="C46" i="9"/>
  <c r="C9" i="9"/>
  <c r="C55" i="9"/>
  <c r="C52" i="9"/>
  <c r="C10" i="9"/>
  <c r="C16" i="9"/>
  <c r="C12" i="9"/>
  <c r="C44" i="9"/>
  <c r="C20" i="9"/>
  <c r="C48" i="9"/>
  <c r="C19" i="9"/>
  <c r="C31" i="9"/>
  <c r="C45" i="9"/>
  <c r="C41" i="9"/>
  <c r="C21" i="9"/>
  <c r="C35" i="9"/>
  <c r="C7" i="9"/>
  <c r="C47" i="9"/>
  <c r="C5" i="9"/>
  <c r="C50" i="9"/>
  <c r="C18" i="9"/>
  <c r="C34" i="9"/>
  <c r="C49" i="9"/>
  <c r="C40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M61" i="2" l="1"/>
  <c r="C60" i="2"/>
  <c r="D60" i="2"/>
  <c r="E60" i="2"/>
  <c r="F60" i="2"/>
  <c r="G60" i="2"/>
  <c r="H60" i="2"/>
  <c r="I60" i="2"/>
  <c r="J60" i="2"/>
  <c r="K60" i="2"/>
  <c r="B60" i="2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596" i="3"/>
  <c r="F57" i="9"/>
  <c r="H57" i="9" s="1"/>
  <c r="H167" i="9"/>
  <c r="H222" i="9"/>
  <c r="H112" i="9"/>
  <c r="H277" i="9"/>
  <c r="H637" i="9"/>
  <c r="H581" i="9"/>
  <c r="H525" i="9"/>
  <c r="H470" i="9"/>
  <c r="L58" i="2"/>
  <c r="L61" i="2" s="1"/>
  <c r="K58" i="2" l="1"/>
  <c r="K59" i="2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387" i="9"/>
  <c r="H387" i="9" s="1"/>
  <c r="F332" i="9"/>
  <c r="H332" i="9" s="1"/>
  <c r="F386" i="9"/>
  <c r="F343" i="9"/>
  <c r="F334" i="9"/>
  <c r="F335" i="9"/>
  <c r="F336" i="9"/>
  <c r="F337" i="9"/>
  <c r="F338" i="9"/>
  <c r="F339" i="9"/>
  <c r="F340" i="9"/>
  <c r="F341" i="9"/>
  <c r="F342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33" i="9"/>
  <c r="K61" i="2" l="1"/>
  <c r="J58" i="2"/>
  <c r="I58" i="2"/>
  <c r="H58" i="2"/>
  <c r="G58" i="2"/>
  <c r="G61" i="2" s="1"/>
  <c r="F58" i="2"/>
  <c r="F61" i="2" s="1"/>
  <c r="E58" i="2"/>
  <c r="D58" i="2"/>
  <c r="C58" i="2"/>
  <c r="C61" i="2" s="1"/>
  <c r="B58" i="2"/>
  <c r="B61" i="2" s="1"/>
  <c r="J59" i="2"/>
  <c r="I59" i="2"/>
  <c r="H59" i="2"/>
  <c r="G59" i="2"/>
  <c r="F59" i="2"/>
  <c r="E59" i="2"/>
  <c r="D59" i="2"/>
  <c r="C59" i="2"/>
  <c r="B59" i="2"/>
  <c r="D61" i="2" l="1"/>
  <c r="E61" i="2"/>
  <c r="H61" i="2"/>
  <c r="I61" i="2"/>
  <c r="J61" i="2"/>
  <c r="C4" i="7"/>
  <c r="B4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F4D3FC-6370-4446-AB87-5432D593D511}" keepAlive="1" name="Query - PassFail" description="Connection to the 'PassFail' query in the workbook." type="5" refreshedVersion="8" background="1" saveData="1">
    <dbPr connection="Provider=Microsoft.Mashup.OleDb.1;Data Source=$Workbook$;Location=PassFail;Extended Properties=&quot;&quot;" command="SELECT * FROM [PassFail]"/>
  </connection>
  <connection id="2" xr16:uid="{B1568979-1320-4E8E-9C47-FFF2BB40A4DC}" keepAlive="1" name="Query - Table5" description="Connection to the 'Table5' query in the workbook." type="5" refreshedVersion="8" background="1" saveData="1">
    <dbPr connection="Provider=Microsoft.Mashup.OleDb.1;Data Source=$Workbook$;Location=Table5;Extended Properties=&quot;&quot;" command="SELECT * FROM [Table5]"/>
  </connection>
  <connection id="3" xr16:uid="{88B6ED99-988C-4F6F-8D0E-24C7B4DBE329}" keepAlive="1" name="Query - UNTEER DATA" description="Connection to the 'UNTEER DATA' query in the workbook." type="5" refreshedVersion="8" background="1" saveData="1">
    <dbPr connection="Provider=Microsoft.Mashup.OleDb.1;Data Source=$Workbook$;Location=&quot;UNTEER DATA&quot;;Extended Properties=&quot;&quot;" command="SELECT * FROM [UNTEER DATA]"/>
  </connection>
</connections>
</file>

<file path=xl/sharedStrings.xml><?xml version="1.0" encoding="utf-8"?>
<sst xmlns="http://schemas.openxmlformats.org/spreadsheetml/2006/main" count="5836" uniqueCount="94">
  <si>
    <t>State</t>
  </si>
  <si>
    <t>Program Year</t>
  </si>
  <si>
    <t>Rate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</si>
  <si>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</si>
  <si>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</si>
  <si>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</si>
  <si>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</si>
  <si>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</si>
  <si>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</si>
  <si>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</si>
  <si>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</si>
  <si>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</si>
  <si>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</si>
  <si>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</si>
  <si>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</si>
  <si>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</si>
  <si>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</si>
  <si>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</si>
  <si>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</si>
  <si>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</si>
  <si>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</si>
  <si>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</si>
  <si>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</si>
  <si>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</si>
  <si>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</si>
  <si>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</si>
  <si>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</si>
  <si>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</si>
  <si>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</si>
  <si>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</si>
  <si>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</si>
  <si>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National VEER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</si>
  <si>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</si>
  <si>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</si>
  <si>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</si>
  <si>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</si>
  <si>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</si>
  <si>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</si>
  <si>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</si>
  <si>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</si>
  <si>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</si>
  <si>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</si>
  <si>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n/a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</si>
  <si>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</si>
  <si>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</si>
  <si>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</si>
  <si>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</si>
  <si>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</si>
  <si>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</si>
  <si>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</si>
  <si>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</si>
  <si>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UNTEER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</si>
  <si>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</si>
  <si>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</si>
  <si>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</si>
  <si>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</si>
  <si>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</si>
  <si>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</si>
  <si>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</si>
  <si>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</si>
  <si>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District of Columbia</t>
  </si>
  <si>
    <t>2012</t>
  </si>
  <si>
    <t>2013</t>
  </si>
  <si>
    <t>2014</t>
  </si>
  <si>
    <t>2015</t>
  </si>
  <si>
    <t>2017</t>
  </si>
  <si>
    <t>2018</t>
  </si>
  <si>
    <t>2019</t>
  </si>
  <si>
    <t>2020</t>
  </si>
  <si>
    <t>2021</t>
  </si>
  <si>
    <t>2022</t>
  </si>
  <si>
    <t>2023</t>
  </si>
  <si>
    <t>2024</t>
  </si>
  <si>
    <t>Metric</t>
  </si>
  <si>
    <t>N/A</t>
  </si>
  <si>
    <t>lookups</t>
  </si>
  <si>
    <t>Met Threshold?</t>
  </si>
  <si>
    <t>Yes</t>
  </si>
  <si>
    <t>No</t>
  </si>
  <si>
    <t>lookup</t>
  </si>
  <si>
    <t>Entered Employment[i]</t>
  </si>
  <si>
    <t>Exiters[ii]</t>
  </si>
  <si>
    <t>VEER</t>
  </si>
  <si>
    <t xml:space="preserve"> National</t>
  </si>
  <si>
    <t xml:space="preserve"> National VEER</t>
  </si>
  <si>
    <t>Met Threshold</t>
  </si>
  <si>
    <t>Total</t>
  </si>
  <si>
    <t>Pass</t>
  </si>
  <si>
    <t>Fail</t>
  </si>
  <si>
    <t>Pass/Fail</t>
  </si>
  <si>
    <t>Number of States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</si>
  <si>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</si>
  <si>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Pass</t>
  </si>
  <si>
    <t>Total Fail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</si>
</sst>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0.00000"/>
    <numFmt numFmtId="166" formatCode="0;;;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</cellStyleXfs>
  <cellXfs count="104">
    <xf numFmtId="0" fontId="0" fillId="0" borderId="0" xfId="0"/>
    <xf numFmtId="164" fontId="0" fillId="0" borderId="0" xfId="1" applyNumberFormat="1" applyFont="1"/>
    <xf numFmtId="0" fontId="0" fillId="3" borderId="4" xfId="0" applyFill="1" applyBorder="1"/>
    <xf numFmtId="164" fontId="0" fillId="3" borderId="5" xfId="1" applyNumberFormat="1" applyFont="1" applyFill="1" applyBorder="1"/>
    <xf numFmtId="164" fontId="0" fillId="3" borderId="6" xfId="1" applyNumberFormat="1" applyFont="1" applyFill="1" applyBorder="1"/>
    <xf numFmtId="0" fontId="0" fillId="0" borderId="7" xfId="0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3" borderId="0" xfId="1" applyNumberFormat="1" applyFont="1" applyFill="1" applyBorder="1"/>
    <xf numFmtId="164" fontId="0" fillId="0" borderId="0" xfId="1" applyNumberFormat="1" applyFont="1" applyBorder="1"/>
    <xf numFmtId="0" fontId="4" fillId="2" borderId="1" xfId="0" applyFont="1" applyFill="1" applyBorder="1" applyAlignment="1">
      <alignment horizontal="center"/>
    </xf>
    <xf numFmtId="0" fontId="6" fillId="0" borderId="11" xfId="0" applyFont="1" applyBorder="1"/>
    <xf numFmtId="0" fontId="6" fillId="0" borderId="11" xfId="0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6" fillId="0" borderId="3" xfId="0" applyFont="1" applyBorder="1"/>
    <xf numFmtId="164" fontId="0" fillId="0" borderId="0" xfId="0" applyNumberFormat="1"/>
    <xf numFmtId="1" fontId="0" fillId="0" borderId="0" xfId="0" applyNumberFormat="1" applyAlignment="1">
      <alignment horizontal="left"/>
    </xf>
    <xf numFmtId="3" fontId="6" fillId="0" borderId="14" xfId="0" applyNumberFormat="1" applyFont="1" applyBorder="1" applyAlignment="1">
      <alignment horizontal="right" vertical="center"/>
    </xf>
    <xf numFmtId="0" fontId="0" fillId="0" borderId="15" xfId="0" applyBorder="1"/>
    <xf numFmtId="0" fontId="0" fillId="0" borderId="13" xfId="0" applyBorder="1"/>
    <xf numFmtId="0" fontId="0" fillId="0" borderId="1" xfId="0" applyBorder="1"/>
    <xf numFmtId="0" fontId="0" fillId="0" borderId="3" xfId="0" applyBorder="1"/>
    <xf numFmtId="0" fontId="6" fillId="0" borderId="11" xfId="0" quotePrefix="1" applyFont="1" applyBorder="1" applyAlignment="1">
      <alignment horizontal="left" vertical="top"/>
    </xf>
    <xf numFmtId="0" fontId="6" fillId="0" borderId="11" xfId="0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vertical="top" wrapText="1"/>
    </xf>
    <xf numFmtId="9" fontId="6" fillId="0" borderId="2" xfId="1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15" xfId="0" applyFont="1" applyBorder="1" applyAlignment="1">
      <alignment horizontal="left"/>
    </xf>
    <xf numFmtId="0" fontId="6" fillId="0" borderId="2" xfId="0" applyFont="1" applyBorder="1"/>
    <xf numFmtId="0" fontId="6" fillId="0" borderId="1" xfId="0" applyFont="1" applyBorder="1"/>
    <xf numFmtId="0" fontId="6" fillId="0" borderId="12" xfId="0" applyFont="1" applyBorder="1"/>
    <xf numFmtId="1" fontId="6" fillId="0" borderId="11" xfId="0" applyNumberFormat="1" applyFont="1" applyBorder="1" applyAlignment="1">
      <alignment horizontal="left"/>
    </xf>
    <xf numFmtId="164" fontId="6" fillId="0" borderId="10" xfId="1" applyNumberFormat="1" applyFont="1" applyFill="1" applyBorder="1"/>
    <xf numFmtId="0" fontId="0" fillId="0" borderId="2" xfId="0" applyBorder="1"/>
    <xf numFmtId="0" fontId="0" fillId="0" borderId="12" xfId="0" applyBorder="1"/>
    <xf numFmtId="0" fontId="0" fillId="0" borderId="10" xfId="0" applyBorder="1"/>
    <xf numFmtId="165" fontId="0" fillId="0" borderId="0" xfId="0" applyNumberFormat="1" applyAlignment="1">
      <alignment horizontal="right"/>
    </xf>
    <xf numFmtId="165" fontId="6" fillId="0" borderId="2" xfId="1" applyNumberFormat="1" applyFont="1" applyFill="1" applyBorder="1" applyAlignment="1">
      <alignment vertical="top" wrapText="1"/>
    </xf>
    <xf numFmtId="165" fontId="6" fillId="0" borderId="11" xfId="1" applyNumberFormat="1" applyFont="1" applyFill="1" applyBorder="1" applyAlignment="1">
      <alignment horizontal="right"/>
    </xf>
    <xf numFmtId="165" fontId="6" fillId="0" borderId="11" xfId="1" applyNumberFormat="1" applyFont="1" applyFill="1" applyBorder="1" applyAlignment="1">
      <alignment horizontal="right" vertical="center"/>
    </xf>
    <xf numFmtId="165" fontId="6" fillId="0" borderId="14" xfId="1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5" fontId="6" fillId="0" borderId="14" xfId="1" applyNumberFormat="1" applyFont="1" applyFill="1" applyBorder="1" applyAlignment="1">
      <alignment horizontal="right" vertical="center"/>
    </xf>
    <xf numFmtId="49" fontId="6" fillId="0" borderId="11" xfId="0" applyNumberFormat="1" applyFont="1" applyBorder="1" applyAlignment="1">
      <alignment horizontal="left"/>
    </xf>
    <xf numFmtId="0" fontId="0" fillId="0" borderId="11" xfId="0" applyBorder="1"/>
    <xf numFmtId="9" fontId="0" fillId="0" borderId="0" xfId="0" applyNumberFormat="1"/>
    <xf numFmtId="0" fontId="6" fillId="0" borderId="0" xfId="0" applyFont="1" applyAlignment="1">
      <alignment horizontal="left" vertical="center"/>
    </xf>
    <xf numFmtId="0" fontId="6" fillId="0" borderId="14" xfId="0" quotePrefix="1" applyFont="1" applyBorder="1" applyAlignment="1">
      <alignment horizontal="left" vertical="top"/>
    </xf>
    <xf numFmtId="165" fontId="6" fillId="0" borderId="10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6" fillId="0" borderId="10" xfId="0" applyFont="1" applyBorder="1"/>
    <xf numFmtId="0" fontId="0" fillId="0" borderId="14" xfId="0" applyBorder="1"/>
    <xf numFmtId="0" fontId="0" fillId="4" borderId="12" xfId="0" applyFill="1" applyBorder="1"/>
    <xf numFmtId="3" fontId="6" fillId="0" borderId="11" xfId="2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left" vertical="top" wrapText="1"/>
    </xf>
    <xf numFmtId="0" fontId="8" fillId="0" borderId="0" xfId="0" applyFont="1"/>
    <xf numFmtId="1" fontId="8" fillId="0" borderId="0" xfId="0" applyNumberFormat="1" applyFont="1" applyAlignment="1">
      <alignment horizontal="left"/>
    </xf>
    <xf numFmtId="165" fontId="6" fillId="0" borderId="11" xfId="1" applyNumberFormat="1" applyFont="1" applyFill="1" applyBorder="1" applyAlignment="1">
      <alignment horizontal="left"/>
    </xf>
    <xf numFmtId="0" fontId="9" fillId="0" borderId="0" xfId="0" applyFont="1" applyAlignment="1">
      <alignment horizontal="right"/>
    </xf>
    <xf numFmtId="165" fontId="6" fillId="0" borderId="10" xfId="1" applyNumberFormat="1" applyFont="1" applyFill="1" applyBorder="1" applyAlignment="1">
      <alignment horizontal="left" vertical="center"/>
    </xf>
    <xf numFmtId="165" fontId="6" fillId="0" borderId="11" xfId="1" applyNumberFormat="1" applyFont="1" applyFill="1" applyBorder="1" applyAlignment="1">
      <alignment horizontal="left" vertical="center"/>
    </xf>
    <xf numFmtId="165" fontId="6" fillId="0" borderId="0" xfId="1" applyNumberFormat="1" applyFont="1" applyFill="1" applyBorder="1" applyAlignment="1">
      <alignment horizontal="left"/>
    </xf>
    <xf numFmtId="165" fontId="6" fillId="0" borderId="0" xfId="0" applyNumberFormat="1" applyFont="1" applyAlignment="1">
      <alignment horizontal="right"/>
    </xf>
    <xf numFmtId="166" fontId="6" fillId="5" borderId="0" xfId="0" applyNumberFormat="1" applyFont="1" applyFill="1" applyAlignment="1">
      <alignment horizontal="left"/>
    </xf>
    <xf numFmtId="166" fontId="6" fillId="0" borderId="0" xfId="0" applyNumberFormat="1" applyFont="1" applyAlignment="1">
      <alignment horizontal="left"/>
    </xf>
    <xf numFmtId="166" fontId="6" fillId="5" borderId="10" xfId="0" applyNumberFormat="1" applyFont="1" applyFill="1" applyBorder="1" applyAlignment="1">
      <alignment vertical="top" wrapText="1"/>
    </xf>
    <xf numFmtId="166" fontId="6" fillId="0" borderId="0" xfId="0" applyNumberFormat="1" applyFont="1"/>
    <xf numFmtId="166" fontId="6" fillId="5" borderId="0" xfId="0" applyNumberFormat="1" applyFont="1" applyFill="1"/>
    <xf numFmtId="166" fontId="6" fillId="5" borderId="10" xfId="0" applyNumberFormat="1" applyFont="1" applyFill="1" applyBorder="1" applyAlignment="1">
      <alignment horizontal="left" vertical="top" wrapText="1"/>
    </xf>
    <xf numFmtId="166" fontId="6" fillId="0" borderId="11" xfId="0" applyNumberFormat="1" applyFont="1" applyBorder="1" applyAlignment="1">
      <alignment horizontal="right" vertical="center"/>
    </xf>
    <xf numFmtId="166" fontId="6" fillId="0" borderId="11" xfId="1" applyNumberFormat="1" applyFont="1" applyFill="1" applyBorder="1" applyAlignment="1">
      <alignment horizontal="right" vertical="center"/>
    </xf>
    <xf numFmtId="166" fontId="6" fillId="0" borderId="14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0" fontId="4" fillId="6" borderId="1" xfId="0" applyFont="1" applyFill="1" applyBorder="1" applyAlignment="1">
      <alignment horizontal="center"/>
    </xf>
    <xf numFmtId="0" fontId="6" fillId="6" borderId="3" xfId="0" applyFont="1" applyFill="1" applyBorder="1"/>
    <xf numFmtId="164" fontId="8" fillId="0" borderId="0" xfId="0" applyNumberFormat="1" applyFont="1" applyAlignment="1">
      <alignment horizontal="left"/>
    </xf>
    <xf numFmtId="0" fontId="0" fillId="0" borderId="0" xfId="0" applyAlignment="1">
      <alignment horizontal="left" vertical="top" wrapText="1"/>
    </xf>
    <xf numFmtId="166" fontId="0" fillId="0" borderId="0" xfId="0" applyNumberFormat="1"/>
    <xf numFmtId="1" fontId="0" fillId="0" borderId="0" xfId="0" applyNumberFormat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0" fontId="6" fillId="0" borderId="12" xfId="0" applyFont="1" applyBorder="1" applyAlignment="1">
      <alignment horizontal="right" vertical="top"/>
    </xf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4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6" borderId="2" xfId="0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2" fillId="0" borderId="10" xfId="0" applyFont="1" applyBorder="1" applyAlignment="1">
      <alignment horizontal="right" vertical="top"/>
    </xf>
    <xf numFmtId="0" fontId="2" fillId="0" borderId="16" xfId="0" applyFont="1" applyBorder="1" applyAlignment="1">
      <alignment horizontal="right"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right" vertical="top"/>
    </xf>
    <xf numFmtId="0" fontId="2" fillId="0" borderId="14" xfId="0" applyFont="1" applyBorder="1" applyAlignment="1">
      <alignment horizontal="right" vertical="top"/>
    </xf>
  </cellXfs>
  <cellStyles count="4">
    <cellStyle name="Hyperlink" xfId="2" builtinId="8"/>
    <cellStyle name="Normal" xfId="0" builtinId="0"/>
    <cellStyle name="Normal 2" xfId="3" xr:uid="{2AE3F12E-1A5E-4847-9B5B-9CE48C0D0489}"/>
    <cellStyle name="Percent" xfId="1" builtinId="5"/>
  </cellStyles>
  <dxfs count="96"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m/d/yyyy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E7E6E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0" formatCode="General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  <numFmt numFmtId="165" formatCode="0.00000"/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  <numFmt numFmtId="165" formatCode="0.00000"/>
      <alignment horizontal="right" textRotation="0" indent="0" justifyLastLine="0" shrinkToFit="0" readingOrder="0"/>
      <border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solid">
          <fgColor theme="4" tint="0.79998168889431442"/>
          <bgColor theme="4" tint="0.79998168889431442"/>
        </patternFill>
      </fill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6" formatCode="0;;;"/>
    </dxf>
    <dxf>
      <border outline="0">
        <top style="thin">
          <color theme="4" tint="0.39997558519241921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</dxf>
    <dxf>
      <numFmt numFmtId="1" formatCode="0"/>
      <alignment horizontal="right" vertical="bottom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1" defaultTableStyle="TableStyleMedium2" defaultPivotStyle="PivotStyleLight16">
    <tableStyle name="Invisible" pivot="0" table="0" count="0" xr9:uid="{948CCE1F-B778-4D5C-9459-6CD535CA0ED2}"/>
  </tableStyles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FA8C1BAD-F8F2-4A86-923E-A4539BAD363D}" autoFormatId="16" applyNumberFormats="0" applyBorderFormats="0" applyFontFormats="0" applyPatternFormats="0" applyAlignmentFormats="0" applyWidthHeightFormats="0">
  <queryTableRefresh nextId="4">
    <queryTableFields count="3">
      <queryTableField id="1" name="Metric" tableColumnId="1"/>
      <queryTableField id="2" name="Attribute" tableColumnId="2"/>
      <queryTableField id="3" name="Value" tableColumnId="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CDC7A5DF-2B40-4152-BEAF-EDEC4671E66A}" autoFormatId="16" applyNumberFormats="0" applyBorderFormats="0" applyFontFormats="0" applyPatternFormats="0" applyAlignmentFormats="0" applyWidthHeightFormats="0">
  <queryTableRefresh nextId="8" unboundColumnsRight="3">
    <queryTableFields count="5">
      <queryTableField id="1" name="State" tableColumnId="1"/>
      <queryTableField id="2" name="Attribute" tableColumnId="2"/>
      <queryTableField id="7" dataBound="0" tableColumnId="3"/>
      <queryTableField id="5" dataBound="0" tableColumnId="5"/>
      <queryTableField id="4" dataBound="0" tableColumnId="4"/>
    </queryTableFields>
    <queryTableDeletedFields count="1">
      <deletedField name="Value"/>
    </queryTableDeleted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1392C37-2920-4315-998F-7D93BD23BC45}" name="UNTEER_DATA" displayName="UNTEER_DATA" ref="A1:C673" totalsRowShown="0" headerRowDxfId="95">
  <autoFilter ref="A1:C673" xr:uid="{C1392C37-2920-4315-998F-7D93BD23BC45}"/>
  <sortState xmlns:xlrd2="http://schemas.microsoft.com/office/spreadsheetml/2017/richdata2" ref="A2:C673">
    <sortCondition descending="1" ref="B2:B673"/>
    <sortCondition ref="A2:A673"/>
  </sortState>
  <tableColumns count="3">
    <tableColumn id="1" xr3:uid="{359A01E1-02E4-4005-9D22-40B9FC280A80}" name="State"/>
    <tableColumn id="2" xr3:uid="{1E88C220-320E-45CB-A578-174BE50FB46F}" name="Program Year" dataDxfId="94"/>
    <tableColumn id="3" xr3:uid="{F9BFCF2D-46C9-4ADC-B056-7A783B6B9E5D}" name="Rate" dataDxfId="93" dataCellStyle="Perce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660EF3F-8302-4BCD-9FBA-C2953AAC2262}" name="Natl_Count_PassFail" displayName="Natl_Count_PassFail" ref="A1:C25" totalsRowShown="0" headerRowDxfId="6" headerRowBorderDxfId="4" tableBorderDxfId="5" totalsRowBorderDxfId="3">
  <autoFilter ref="A1:C25" xr:uid="{5660EF3F-8302-4BCD-9FBA-C2953AAC2262}"/>
  <sortState xmlns:xlrd2="http://schemas.microsoft.com/office/spreadsheetml/2017/richdata2" ref="A2:C25">
    <sortCondition descending="1" ref="A2:A25"/>
    <sortCondition descending="1" ref="B2:B25"/>
  </sortState>
  <tableColumns count="3">
    <tableColumn id="1" xr3:uid="{AEE6B1A8-491F-4BBA-89C9-C43DEDB25D57}" name="Pass/Fail" dataDxfId="2"/>
    <tableColumn id="2" xr3:uid="{D954E624-6D0F-49B1-9EF2-A817935A2382}" name="Program Year" dataDxfId="1"/>
    <tableColumn id="3" xr3:uid="{B66DB4A1-7E7E-40A4-A023-8E2EB5D4C50B}" name="Number of States" dataDxfId="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F49C57-4BD1-4EF1-B249-8B6F663E19FE}" name="DATA" displayName="DATA" ref="A1:M57" totalsRowShown="0" headerRowDxfId="92" dataDxfId="91" headerRowBorderDxfId="89" tableBorderDxfId="90" dataCellStyle="Percent">
  <autoFilter ref="A1:M57" xr:uid="{15F49C57-4BD1-4EF1-B249-8B6F663E19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7091094E-C15A-4360-A574-8A0E37183244}" name="State"/>
    <tableColumn id="2" xr3:uid="{3C43F782-6193-4D8E-BF3E-4DF55B4FC0EC}" name="2012" dataDxfId="88" dataCellStyle="Percent"/>
    <tableColumn id="3" xr3:uid="{8B2BB801-80B8-45BC-99E9-698D7A88CD71}" name="2013" dataDxfId="87" dataCellStyle="Percent"/>
    <tableColumn id="4" xr3:uid="{97A7421E-447B-4CBB-A006-B0DA521B5150}" name="2014" dataDxfId="86" dataCellStyle="Percent"/>
    <tableColumn id="5" xr3:uid="{0D7569F0-29FF-4D7B-8F80-B5B500CBE20C}" name="2015" dataDxfId="85" dataCellStyle="Percent"/>
    <tableColumn id="6" xr3:uid="{A477EF84-6226-4187-9122-09E96BCA5238}" name="2017" dataDxfId="84" dataCellStyle="Percent"/>
    <tableColumn id="7" xr3:uid="{CF43B2A1-2EA4-4C7D-AAD9-4ED495655419}" name="2018" dataDxfId="83" dataCellStyle="Percent"/>
    <tableColumn id="8" xr3:uid="{B5F7ABA7-1B72-4F1C-8C8C-6DDFACB8F33B}" name="2019" dataDxfId="82" dataCellStyle="Percent"/>
    <tableColumn id="9" xr3:uid="{3E8BD779-6D6C-407D-A2A8-DA5085075812}" name="2020" dataDxfId="81" dataCellStyle="Percent"/>
    <tableColumn id="10" xr3:uid="{B2CD8B2B-A66D-4AE2-904B-EF0853A0EEFD}" name="2021" dataDxfId="80" dataCellStyle="Percent"/>
    <tableColumn id="11" xr3:uid="{CCF45ED7-191E-4012-89C3-7D054040314D}" name="2022" dataDxfId="79" dataCellStyle="Percent"/>
    <tableColumn id="14" xr3:uid="{7C4E4DBF-AF9E-4F1E-9BB7-36AA31D41744}" name="2023" dataDxfId="78" dataCellStyle="Percent"/>
    <tableColumn id="12" xr3:uid="{64894328-1E85-46C0-969A-7524AF3026FD}" name="2024" dataDxfId="77" dataCellStyle="Percent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30B25C7-352D-41FE-9947-34BFF3A8F480}" name="UNTEER_Levels" displayName="UNTEER_Levels" ref="A1:C25" tableType="queryTable" totalsRowShown="0">
  <autoFilter ref="A1:C25" xr:uid="{630B25C7-352D-41FE-9947-34BFF3A8F480}"/>
  <sortState xmlns:xlrd2="http://schemas.microsoft.com/office/spreadsheetml/2017/richdata2" ref="A2:C25">
    <sortCondition ref="A2:A25"/>
    <sortCondition descending="1" ref="B2:B25"/>
  </sortState>
  <tableColumns count="3">
    <tableColumn id="1" xr3:uid="{927D7A44-22B4-4ACD-B026-94DAF8CDB3E1}" uniqueName="1" name="Metric" queryTableFieldId="1" dataDxfId="76"/>
    <tableColumn id="2" xr3:uid="{BF7D0E0A-1944-4AE9-8D11-0F24CCD9DAF5}" uniqueName="2" name="Program Year" queryTableFieldId="2" dataDxfId="75"/>
    <tableColumn id="3" xr3:uid="{969E0F5E-F595-486C-9C07-4D645A7440EA}" uniqueName="3" name="Rate" queryTableFieldId="3" dataDxfId="74" dataCellStyle="Percent"/>
  </tableColumns>
  <tableStyleInfo name="TableStyleMedium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E1816FB-6FDB-454F-AFFC-D097A7A3EF4C}" name="VEER_UNTEER_NATIONAL" displayName="VEER_UNTEER_NATIONAL" ref="A1:M4" totalsRowCount="1" headerRowDxfId="73" headerRowBorderDxfId="71" tableBorderDxfId="72" totalsRowBorderDxfId="70">
  <autoFilter ref="A1:M3" xr:uid="{4E1816FB-6FDB-454F-AFFC-D097A7A3EF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81210CB-6C1E-4975-A871-44E6D6376434}" name="Metric" totalsRowLabel="N/A" totalsRowDxfId="69"/>
    <tableColumn id="2" xr3:uid="{1F2A1C8E-070F-49A4-9057-45E04AF4B355}" name="2012" totalsRowFunction="custom" totalsRowDxfId="68">
      <totalsRowFormula>B3/B2</totalsRowFormula>
    </tableColumn>
    <tableColumn id="3" xr3:uid="{2C6C942D-0E66-4F8C-9DD8-8534198E14E4}" name="2013" totalsRowFunction="custom" totalsRowDxfId="67">
      <totalsRowFormula>C3/C2</totalsRowFormula>
    </tableColumn>
    <tableColumn id="4" xr3:uid="{649878F8-3FAD-44E7-8A24-998A9065C344}" name="2014" totalsRowFunction="custom" totalsRowDxfId="66">
      <totalsRowFormula>D3/D2</totalsRowFormula>
    </tableColumn>
    <tableColumn id="5" xr3:uid="{2CB812F8-BE7D-488F-A30E-A3B8B50D9083}" name="2015" totalsRowFunction="custom" totalsRowDxfId="65">
      <totalsRowFormula>E3/E2</totalsRowFormula>
    </tableColumn>
    <tableColumn id="6" xr3:uid="{8EC6C63E-6170-493F-95C5-C0EF5682880D}" name="2017" totalsRowFunction="custom" totalsRowDxfId="64">
      <totalsRowFormula>F3/F2</totalsRowFormula>
    </tableColumn>
    <tableColumn id="7" xr3:uid="{F8CB8F37-02F0-4B35-9B6B-5D4527A79D76}" name="2018" totalsRowFunction="custom" totalsRowDxfId="63">
      <totalsRowFormula>G3/G2</totalsRowFormula>
    </tableColumn>
    <tableColumn id="8" xr3:uid="{D4555447-96B2-4C65-B868-534B236D28DC}" name="2019" totalsRowFunction="custom" totalsRowDxfId="62">
      <totalsRowFormula>H3/H2</totalsRowFormula>
    </tableColumn>
    <tableColumn id="9" xr3:uid="{8DB469FB-61B5-48AE-A2D8-CD2E97AA3C2A}" name="2020" totalsRowFunction="custom" totalsRowDxfId="61">
      <totalsRowFormula>I3/I2</totalsRowFormula>
    </tableColumn>
    <tableColumn id="10" xr3:uid="{83094A75-04FE-4C53-9E0C-0586371CF745}" name="2021" totalsRowFunction="custom" totalsRowDxfId="60">
      <totalsRowFormula>J3/J2</totalsRowFormula>
    </tableColumn>
    <tableColumn id="11" xr3:uid="{CA9DB271-2EBE-4127-BB78-9B30FA4618B9}" name="2022" totalsRowFunction="custom" totalsRowDxfId="59">
      <totalsRowFormula>K3/K2</totalsRowFormula>
    </tableColumn>
    <tableColumn id="12" xr3:uid="{893EFFCC-CA45-46C9-95C2-FB470BB71B99}" name="2023" totalsRowFunction="custom" totalsRowDxfId="58">
      <totalsRowFormula>L3/L2</totalsRowFormula>
    </tableColumn>
    <tableColumn id="13" xr3:uid="{86B50F18-DFCF-4504-8490-14146682126E}" name="2024" totalsRowFunction="custom" dataDxfId="56" totalsRowDxfId="57" dataCellStyle="Percent">
      <totalsRowFormula>M3/M2</totalsRow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0FF836-FB31-4056-A92E-F40505299C94}" name="PassFail_By_Year" displayName="PassFail_By_Year" ref="A1:E649" tableType="queryTable" totalsRowShown="0" headerRowDxfId="55" dataDxfId="54" headerRowBorderDxfId="52" tableBorderDxfId="53" totalsRowBorderDxfId="51">
  <autoFilter ref="A1:E649" xr:uid="{A10FF836-FB31-4056-A92E-F40505299C94}">
    <filterColumn colId="0" hiddenButton="1"/>
    <filterColumn colId="1" hiddenButton="1"/>
    <filterColumn colId="2" hiddenButton="1"/>
    <filterColumn colId="3" hiddenButton="1"/>
    <filterColumn colId="4" hiddenButton="1"/>
  </autoFilter>
  <sortState xmlns:xlrd2="http://schemas.microsoft.com/office/spreadsheetml/2017/richdata2" ref="A2:E649">
    <sortCondition descending="1" ref="B56:B649"/>
    <sortCondition ref="A56:A649"/>
  </sortState>
  <tableColumns count="5">
    <tableColumn id="1" xr3:uid="{C9CA19D0-F284-4610-95C4-50BC066BF49D}" uniqueName="1" name="State" queryTableFieldId="1" dataDxfId="50"/>
    <tableColumn id="2" xr3:uid="{0164E59D-722A-4D13-9809-A9C883B5192E}" uniqueName="2" name="Program Year" queryTableFieldId="2" dataDxfId="49"/>
    <tableColumn id="3" xr3:uid="{163A2F60-A3E3-403A-9A2E-FFF10BC4585F}" uniqueName="3" name="lookups" queryTableFieldId="7" dataDxfId="48">
      <calculatedColumnFormula>PassFail_By_Year[[#This Row],[State]]&amp;PassFail_By_Year[[#This Row],[Program Year]]</calculatedColumnFormula>
    </tableColumn>
    <tableColumn id="5" xr3:uid="{38EDDBE1-9573-44F3-AAA9-E6385CB5B77D}" uniqueName="5" name="Met Threshold?" queryTableFieldId="5" dataDxfId="47"/>
    <tableColumn id="4" xr3:uid="{DE470850-8896-48D5-8188-0AAEE6FEFE36}" uniqueName="4" name="Rate" queryTableFieldId="4" dataDxfId="46" dataCellStyle="Percent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C6E67F-1592-43A4-BF4E-95BD78D36F31}" name="Raw_Data" displayName="Raw_Data" ref="A1:H664" totalsRowShown="0" headerRowDxfId="45" dataDxfId="44" headerRowBorderDxfId="42" tableBorderDxfId="43" totalsRowBorderDxfId="41" headerRowCellStyle="Percent">
  <sortState xmlns:xlrd2="http://schemas.microsoft.com/office/spreadsheetml/2017/richdata2" ref="A2:H664">
    <sortCondition descending="1" ref="A3:A664"/>
    <sortCondition ref="B3:B664"/>
  </sortState>
  <tableColumns count="8">
    <tableColumn id="1" xr3:uid="{33F4B353-8BE3-4E24-8497-2FE522243DD9}" name="Program Year" dataDxfId="40"/>
    <tableColumn id="2" xr3:uid="{8EDCA9FF-7068-4131-9C49-2A535D923053}" name="State" dataDxfId="39"/>
    <tableColumn id="8" xr3:uid="{2D5F38EF-274D-4A64-9164-CC442915603B}" name="lookup" dataDxfId="38">
      <calculatedColumnFormula>Raw_Data[[#This Row],[State]]&amp;Raw_Data[[#This Row],[Program Year]]</calculatedColumnFormula>
    </tableColumn>
    <tableColumn id="3" xr3:uid="{AFBD7D91-E9A1-4E72-9CD8-CD5807B8D1C5}" name="Entered Employment[i]" dataDxfId="37"/>
    <tableColumn id="4" xr3:uid="{F44F4D06-1117-4895-916C-48FB258C2CB2}" name="Exiters[ii]" dataDxfId="36"/>
    <tableColumn id="5" xr3:uid="{85B4D685-FBBD-4575-9582-06CFB261D2A6}" name="VEER" dataDxfId="35"/>
    <tableColumn id="6" xr3:uid="{AA55DC7A-E5C7-44C2-9385-717EF6948625}" name="Met Threshold?" dataDxfId="34"/>
    <tableColumn id="7" xr3:uid="{7AFE1A21-8D80-44E4-98C3-9C3628946EE1}" name="UNTEER" dataDxfId="33">
      <calculatedColumnFormula>0.9*Raw_Data[[#This Row],[VEER]]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3B3CF7-F0B2-4140-B53E-54EAFDEDADEF}" name="PassFail" displayName="PassFail" ref="A1:M55" totalsRowShown="0" headerRowDxfId="32" headerRowBorderDxfId="30" tableBorderDxfId="31">
  <tableColumns count="13">
    <tableColumn id="1" xr3:uid="{1307B584-ACBB-4602-8F56-9F85A2A0A698}" name="State"/>
    <tableColumn id="2" xr3:uid="{C0CEB87F-09AD-42B5-A92C-423A55348B2D}" name="2012"/>
    <tableColumn id="3" xr3:uid="{986524F0-A992-4338-A2AD-6BC6C3667241}" name="2013"/>
    <tableColumn id="4" xr3:uid="{1A17C200-DA4A-4313-914C-D42E1F959A09}" name="2014"/>
    <tableColumn id="5" xr3:uid="{B1EE2E29-8E54-4AC9-BF77-7A7FDAC01ECD}" name="2015"/>
    <tableColumn id="6" xr3:uid="{F85F7732-AA62-4DC5-8916-8EEAD1575628}" name="2017"/>
    <tableColumn id="7" xr3:uid="{20A31522-4D6A-4FA6-9222-002D5A01235F}" name="2018"/>
    <tableColumn id="8" xr3:uid="{41FD441F-0AA8-4BD9-9208-1F0FAC0C0097}" name="2019"/>
    <tableColumn id="9" xr3:uid="{BE0C67E0-B8EC-4E3D-93CB-20A1A4F923B4}" name="2020"/>
    <tableColumn id="10" xr3:uid="{A8091028-E465-4D55-9777-AFFD8C1A1B19}" name="2021"/>
    <tableColumn id="11" xr3:uid="{F2AE47F9-1714-4844-987B-1BA867318E59}" name="2022" dataDxfId="29"/>
    <tableColumn id="12" xr3:uid="{22D686A8-A485-49FF-ACD3-B4D9D9F36E15}" name="2023" dataDxfId="28"/>
    <tableColumn id="13" xr3:uid="{C3798384-6F0C-4F42-AB2A-C1FCD1054F23}" name="2024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F07474-D3C7-45C4-B260-3DA5D2A327E1}" name="Met_Threshold_Calc" displayName="Met_Threshold_Calc" ref="A57:M61" totalsRowShown="0" headerRowDxfId="27" headerRowBorderDxfId="25" tableBorderDxfId="26" totalsRowBorderDxfId="24">
  <autoFilter ref="A57:M61" xr:uid="{51F07474-D3C7-45C4-B260-3DA5D2A327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CE5444D-CA2E-43DF-A48F-51EAE7836C9A}" name="Met Threshold" dataDxfId="23"/>
    <tableColumn id="2" xr3:uid="{05545593-C157-418E-B51D-2CDE60BCF5CF}" name="2012" dataDxfId="22"/>
    <tableColumn id="3" xr3:uid="{6F0E3F3E-DC9D-4708-8D95-BCB44E6F3BDC}" name="2013" dataDxfId="21"/>
    <tableColumn id="4" xr3:uid="{BE4A93A4-123F-4C46-A20C-5FFCC1D83AA8}" name="2014" dataDxfId="20"/>
    <tableColumn id="5" xr3:uid="{08C5A7B3-1064-483E-81FB-4DDC4B75EA59}" name="2015" dataDxfId="19"/>
    <tableColumn id="6" xr3:uid="{2B53FA97-0218-4C69-8A71-6C2CE5AF4865}" name="2017" dataDxfId="18"/>
    <tableColumn id="7" xr3:uid="{4326CE2B-38D8-48DA-9220-BD1F8488A188}" name="2018" dataDxfId="17"/>
    <tableColumn id="8" xr3:uid="{C15FF526-6BE4-40D1-8BFD-C786593977CB}" name="2019" dataDxfId="16"/>
    <tableColumn id="9" xr3:uid="{373DDB71-36BA-46CF-8363-08A77EA5C3AA}" name="2020" dataDxfId="15"/>
    <tableColumn id="10" xr3:uid="{829C8AB9-1055-44AA-AC48-1550096F7553}" name="2021" dataDxfId="14"/>
    <tableColumn id="11" xr3:uid="{4BF7233D-19A0-4E0E-AB7F-2F0C20653EC4}" name="2022" dataDxfId="13"/>
    <tableColumn id="12" xr3:uid="{6B6E4E81-F8E5-4D7E-A8FD-0119179E6B2E}" name="2023" dataDxfId="12"/>
    <tableColumn id="13" xr3:uid="{B83D0E35-01C0-46D0-AA49-5DC1DD3ED5C0}" name="2024" dataDxfId="11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E8D98DE-8CE1-4F2E-94ED-DC564F73C27F}" name="YEARLY_PASS_FAIL_COUNT" displayName="YEARLY_PASS_FAIL_COUNT" ref="A1:D13" totalsRowShown="0">
  <autoFilter ref="A1:D13" xr:uid="{6E8D98DE-8CE1-4F2E-94ED-DC564F73C27F}"/>
  <sortState xmlns:xlrd2="http://schemas.microsoft.com/office/spreadsheetml/2017/richdata2" ref="A2:D13">
    <sortCondition descending="1" ref="A2:A13"/>
  </sortState>
  <tableColumns count="4">
    <tableColumn id="1" xr3:uid="{DC58685C-E91F-43F8-8D02-6624057B947E}" name="Program Year" dataDxfId="10"/>
    <tableColumn id="2" xr3:uid="{97F274A9-0B15-4952-B207-30DEF9591F0A}" name="Pass" dataDxfId="9"/>
    <tableColumn id="3" xr3:uid="{4E60AD60-4A4D-438A-8A8C-9FA4DEA1757B}" name="Fail" dataDxfId="8"/>
    <tableColumn id="4" xr3:uid="{8F9BF224-4394-4935-8FA0-D1D41136E126}" name="N/A" dataDxfId="7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2A3D-4AF8-4750-915F-ED3A012D809E}">
  <sheetPr codeName="Sheet1">
    <tabColor theme="9"/>
  </sheetPr>
  <dimension ref="A1:D673"/>
  <sheetViews>
    <sheetView tabSelected="1" topLeftCell="A73" workbookViewId="0">
      <selection activeCell="D41" sqref="D41"/>
    </sheetView>
  </sheetViews>
  <sheetFormatPr defaultRowHeight="15"/>
  <cols>
    <col min="1" max="1" width="18.42578125" customWidth="1"/>
    <col min="2" max="2" width="15.42578125" style="16" customWidth="1"/>
    <col min="3" max="3" width="8.85546875" style="1"/>
  </cols>
  <sheetData>
    <row r="1" spans="1:3">
      <c r="A1" s="62" t="s">
        <v>0</v>
      </c>
      <c r="B1" s="63" t="s">
        <v>1</v>
      </c>
      <c r="C1" s="82" t="s">
        <v>2</v>
      </c>
    </row>
    <row r="2" spans="1:3">
      <c r="A2" t="s">
        <v>3</v>
      </c>
      <c r="B2" s="85">
        <v>2024</v>
      </c>
      <c r="C2" s="1">
        <v>0.59497057249866236</v>
      </c>
    </row>
    <row r="3" spans="1:3">
      <c r="A3" t="s">
        <v>4</v>
      </c>
      <c r="B3" s="85">
        <v>2024</v>
      </c>
      <c r="C3" s="1">
        <v>0.54893617021276597</v>
      </c>
    </row>
    <row r="4" spans="1:3">
      <c r="A4" t="s">
        <v>5</v>
      </c>
      <c r="B4" s="85">
        <v>2024</v>
      </c>
      <c r="C4" s="1">
        <v>0.54343065693430659</v>
      </c>
    </row>
    <row r="5" spans="1:3">
      <c r="A5" t="s">
        <v>6</v>
      </c>
      <c r="B5" s="85">
        <v>2024</v>
      </c>
      <c r="C5" s="1">
        <v>0.56339326878745966</v>
      </c>
    </row>
    <row r="6" spans="1:3">
      <c r="A6" t="s">
        <v>7</v>
      </c>
      <c r="B6" s="85">
        <v>2024</v>
      </c>
      <c r="C6" s="1">
        <v>0.43828432290691138</v>
      </c>
    </row>
    <row r="7" spans="1:3">
      <c r="A7" t="s">
        <v>8</v>
      </c>
      <c r="B7" s="85">
        <v>2024</v>
      </c>
      <c r="C7" s="1">
        <v>0.53245239020598523</v>
      </c>
    </row>
    <row r="8" spans="1:3">
      <c r="A8" t="s">
        <v>9</v>
      </c>
      <c r="B8" s="85">
        <v>2024</v>
      </c>
      <c r="C8" s="1">
        <v>0.52097902097902093</v>
      </c>
    </row>
    <row r="9" spans="1:3">
      <c r="A9" t="s">
        <v>10</v>
      </c>
      <c r="B9" s="85">
        <v>2024</v>
      </c>
      <c r="C9" s="1">
        <v>0.42857142857142855</v>
      </c>
    </row>
    <row r="10" spans="1:3">
      <c r="A10" t="s">
        <v>11</v>
      </c>
      <c r="B10" s="85">
        <v>2024</v>
      </c>
      <c r="C10" s="1">
        <v>0.36231884057971014</v>
      </c>
    </row>
    <row r="11" spans="1:3">
      <c r="A11" t="s">
        <v>12</v>
      </c>
      <c r="B11" s="85">
        <v>2024</v>
      </c>
      <c r="C11" s="1">
        <v>0.56229561805101369</v>
      </c>
    </row>
    <row r="12" spans="1:3">
      <c r="A12" t="s">
        <v>13</v>
      </c>
      <c r="B12" s="85">
        <v>2024</v>
      </c>
      <c r="C12" s="1">
        <v>0.53406421299921691</v>
      </c>
    </row>
    <row r="13" spans="1:3">
      <c r="A13" t="s">
        <v>14</v>
      </c>
      <c r="B13" s="85">
        <v>2024</v>
      </c>
      <c r="C13" s="1">
        <v>0.38775510204081631</v>
      </c>
    </row>
    <row r="14" spans="1:3">
      <c r="A14" t="s">
        <v>15</v>
      </c>
      <c r="B14" s="85">
        <v>2024</v>
      </c>
      <c r="C14" s="1">
        <v>0.48659003831417624</v>
      </c>
    </row>
    <row r="15" spans="1:3">
      <c r="A15" t="s">
        <v>16</v>
      </c>
      <c r="B15" s="85">
        <v>2024</v>
      </c>
      <c r="C15" s="1">
        <v>0.58710407239819007</v>
      </c>
    </row>
    <row r="16" spans="1:3">
      <c r="A16" t="s">
        <v>17</v>
      </c>
      <c r="B16" s="85">
        <v>2024</v>
      </c>
      <c r="C16" s="1">
        <v>0.55516140475345865</v>
      </c>
    </row>
    <row r="17" spans="1:3">
      <c r="A17" t="s">
        <v>18</v>
      </c>
      <c r="B17" s="85">
        <v>2024</v>
      </c>
      <c r="C17" s="1">
        <v>0.60779105799026123</v>
      </c>
    </row>
    <row r="18" spans="1:3">
      <c r="A18" t="s">
        <v>19</v>
      </c>
      <c r="B18" s="85">
        <v>2024</v>
      </c>
      <c r="C18" s="1">
        <v>0.65714285714285714</v>
      </c>
    </row>
    <row r="19" spans="1:3">
      <c r="A19" t="s">
        <v>20</v>
      </c>
      <c r="B19" s="85">
        <v>2024</v>
      </c>
      <c r="C19" s="1">
        <v>0.52783505154639176</v>
      </c>
    </row>
    <row r="20" spans="1:3">
      <c r="A20" t="s">
        <v>21</v>
      </c>
      <c r="B20" s="85">
        <v>2024</v>
      </c>
      <c r="C20" s="1">
        <v>0.59196102314250909</v>
      </c>
    </row>
    <row r="21" spans="1:3">
      <c r="A21" t="s">
        <v>22</v>
      </c>
      <c r="B21" s="85">
        <v>2024</v>
      </c>
      <c r="C21" s="1">
        <v>0.50522928399034595</v>
      </c>
    </row>
    <row r="22" spans="1:3">
      <c r="A22" t="s">
        <v>23</v>
      </c>
      <c r="B22" s="85">
        <v>2024</v>
      </c>
      <c r="C22" s="1">
        <v>0.49305555555555558</v>
      </c>
    </row>
    <row r="23" spans="1:3">
      <c r="A23" t="s">
        <v>24</v>
      </c>
      <c r="B23" s="85">
        <v>2024</v>
      </c>
      <c r="C23" s="1">
        <v>0.51983663943990666</v>
      </c>
    </row>
    <row r="24" spans="1:3">
      <c r="A24" t="s">
        <v>25</v>
      </c>
      <c r="B24" s="85">
        <v>2024</v>
      </c>
      <c r="C24" s="1">
        <v>0.50086415485655034</v>
      </c>
    </row>
    <row r="25" spans="1:3">
      <c r="A25" t="s">
        <v>26</v>
      </c>
      <c r="B25" s="85">
        <v>2024</v>
      </c>
      <c r="C25" s="1">
        <v>0.58581277213352689</v>
      </c>
    </row>
    <row r="26" spans="1:3">
      <c r="A26" t="s">
        <v>27</v>
      </c>
      <c r="B26" s="85">
        <v>2024</v>
      </c>
      <c r="C26" s="1">
        <v>0.45983086680761098</v>
      </c>
    </row>
    <row r="27" spans="1:3">
      <c r="A27" t="s">
        <v>28</v>
      </c>
      <c r="B27" s="85">
        <v>2024</v>
      </c>
      <c r="C27" s="1">
        <v>0.66049382716049387</v>
      </c>
    </row>
    <row r="28" spans="1:3">
      <c r="A28" t="s">
        <v>29</v>
      </c>
      <c r="B28" s="85">
        <v>2024</v>
      </c>
      <c r="C28" s="1">
        <v>0.57340425531914896</v>
      </c>
    </row>
    <row r="29" spans="1:3">
      <c r="A29" t="s">
        <v>30</v>
      </c>
      <c r="B29" s="85">
        <v>2024</v>
      </c>
      <c r="C29" s="1">
        <v>0.3559322033898305</v>
      </c>
    </row>
    <row r="30" spans="1:3">
      <c r="A30" t="s">
        <v>31</v>
      </c>
      <c r="B30" s="85">
        <v>2024</v>
      </c>
      <c r="C30" s="1">
        <v>0.54846659634664485</v>
      </c>
    </row>
    <row r="31" spans="1:3">
      <c r="A31" t="s">
        <v>32</v>
      </c>
      <c r="B31" s="85">
        <v>2024</v>
      </c>
      <c r="C31" s="1">
        <v>0.55829228243021345</v>
      </c>
    </row>
    <row r="32" spans="1:3">
      <c r="A32" t="s">
        <v>33</v>
      </c>
      <c r="B32" s="85">
        <v>2024</v>
      </c>
      <c r="C32" s="1">
        <v>0.55172413793103448</v>
      </c>
    </row>
    <row r="33" spans="1:3">
      <c r="A33" t="s">
        <v>34</v>
      </c>
      <c r="B33" s="85">
        <v>2024</v>
      </c>
      <c r="C33" s="1">
        <v>0.65248226950354615</v>
      </c>
    </row>
    <row r="34" spans="1:3">
      <c r="A34" t="s">
        <v>35</v>
      </c>
      <c r="B34" s="85">
        <v>2024</v>
      </c>
      <c r="C34" s="1">
        <v>0.43151298119964188</v>
      </c>
    </row>
    <row r="35" spans="1:3">
      <c r="A35" t="s">
        <v>36</v>
      </c>
      <c r="B35" s="85">
        <v>2024</v>
      </c>
      <c r="C35" s="1">
        <v>0.52119460500963388</v>
      </c>
    </row>
    <row r="36" spans="1:3">
      <c r="A36" t="s">
        <v>37</v>
      </c>
      <c r="B36" s="85">
        <v>2024</v>
      </c>
      <c r="C36" s="1">
        <v>0.58295732886425167</v>
      </c>
    </row>
    <row r="37" spans="1:3">
      <c r="A37" t="s">
        <v>38</v>
      </c>
      <c r="B37" s="85">
        <v>2024</v>
      </c>
      <c r="C37" s="1">
        <v>0.54254894127047548</v>
      </c>
    </row>
    <row r="38" spans="1:3">
      <c r="A38" t="s">
        <v>39</v>
      </c>
      <c r="B38" s="85">
        <v>2024</v>
      </c>
      <c r="C38" s="1">
        <v>0.58823529411764708</v>
      </c>
    </row>
    <row r="39" spans="1:3">
      <c r="A39" t="s">
        <v>40</v>
      </c>
      <c r="B39" s="85">
        <v>2024</v>
      </c>
      <c r="C39" s="1">
        <v>0.58742415885273025</v>
      </c>
    </row>
    <row r="40" spans="1:3">
      <c r="A40" t="s">
        <v>41</v>
      </c>
      <c r="B40" s="85">
        <v>2024</v>
      </c>
      <c r="C40" s="1" t="s">
        <v>42</v>
      </c>
    </row>
    <row r="41" spans="1:3">
      <c r="A41" t="s">
        <v>43</v>
      </c>
      <c r="B41" s="85">
        <v>2024</v>
      </c>
      <c r="C41" s="1">
        <v>0.54642545771578033</v>
      </c>
    </row>
    <row r="42" spans="1:3">
      <c r="A42" t="s">
        <v>44</v>
      </c>
      <c r="B42" s="85">
        <v>2024</v>
      </c>
      <c r="C42" s="1">
        <v>0.51396648044692739</v>
      </c>
    </row>
    <row r="43" spans="1:3">
      <c r="A43" t="s">
        <v>45</v>
      </c>
      <c r="B43" s="85">
        <v>2024</v>
      </c>
      <c r="C43" s="1">
        <v>0.25274725274725274</v>
      </c>
    </row>
    <row r="44" spans="1:3">
      <c r="A44" t="s">
        <v>46</v>
      </c>
      <c r="B44" s="85">
        <v>2024</v>
      </c>
      <c r="C44" s="1">
        <v>0.52406417112299464</v>
      </c>
    </row>
    <row r="45" spans="1:3">
      <c r="A45" t="s">
        <v>47</v>
      </c>
      <c r="B45" s="85">
        <v>2024</v>
      </c>
      <c r="C45" s="1">
        <v>0.58124715521165227</v>
      </c>
    </row>
    <row r="46" spans="1:3">
      <c r="A46" t="s">
        <v>48</v>
      </c>
      <c r="B46" s="85">
        <v>2024</v>
      </c>
      <c r="C46" s="1">
        <v>0.49878934624697335</v>
      </c>
    </row>
    <row r="47" spans="1:3">
      <c r="A47" t="s">
        <v>49</v>
      </c>
      <c r="B47" s="85">
        <v>2024</v>
      </c>
      <c r="C47" s="1">
        <v>0.56892230576441105</v>
      </c>
    </row>
    <row r="48" spans="1:3">
      <c r="A48" t="s">
        <v>50</v>
      </c>
      <c r="B48" s="85">
        <v>2024</v>
      </c>
      <c r="C48" s="1">
        <v>0.54609525974764128</v>
      </c>
    </row>
    <row r="49" spans="1:3">
      <c r="A49" t="s">
        <v>51</v>
      </c>
      <c r="B49" s="85">
        <v>2024</v>
      </c>
      <c r="C49" s="1">
        <v>0.4936199367119804</v>
      </c>
    </row>
    <row r="50" spans="1:3">
      <c r="A50" t="s">
        <v>52</v>
      </c>
      <c r="B50" s="85">
        <v>2024</v>
      </c>
      <c r="C50" s="1">
        <v>0.58724058416602609</v>
      </c>
    </row>
    <row r="51" spans="1:3">
      <c r="A51" t="s">
        <v>53</v>
      </c>
      <c r="B51" s="85">
        <v>2024</v>
      </c>
      <c r="C51" s="1">
        <v>0.54807692307692313</v>
      </c>
    </row>
    <row r="52" spans="1:3">
      <c r="A52" t="s">
        <v>54</v>
      </c>
      <c r="B52" s="85">
        <v>2024</v>
      </c>
      <c r="C52" s="1">
        <v>0.4375</v>
      </c>
    </row>
    <row r="53" spans="1:3">
      <c r="A53" t="s">
        <v>55</v>
      </c>
      <c r="B53" s="85">
        <v>2024</v>
      </c>
      <c r="C53" s="1">
        <v>0.57539682539682535</v>
      </c>
    </row>
    <row r="54" spans="1:3">
      <c r="A54" t="s">
        <v>56</v>
      </c>
      <c r="B54" s="85">
        <v>2024</v>
      </c>
      <c r="C54" s="1">
        <v>0.52335292298175073</v>
      </c>
    </row>
    <row r="55" spans="1:3">
      <c r="A55" t="s">
        <v>57</v>
      </c>
      <c r="B55" s="85">
        <v>2024</v>
      </c>
      <c r="C55" s="1">
        <v>0.54758800521512385</v>
      </c>
    </row>
    <row r="56" spans="1:3">
      <c r="A56" t="s">
        <v>58</v>
      </c>
      <c r="B56" s="85">
        <v>2024</v>
      </c>
      <c r="C56" s="1">
        <v>0.62839059674502717</v>
      </c>
    </row>
    <row r="57" spans="1:3">
      <c r="A57" t="s">
        <v>59</v>
      </c>
      <c r="B57" s="85">
        <v>2024</v>
      </c>
      <c r="C57" s="1">
        <v>0.48837209302325579</v>
      </c>
    </row>
    <row r="58" spans="1:3">
      <c r="A58" t="s">
        <v>3</v>
      </c>
      <c r="B58" s="85">
        <v>2023</v>
      </c>
      <c r="C58" s="1">
        <v>0.39791538933169834</v>
      </c>
    </row>
    <row r="59" spans="1:3">
      <c r="A59" t="s">
        <v>4</v>
      </c>
      <c r="B59" s="85">
        <v>2023</v>
      </c>
      <c r="C59" s="1">
        <v>0.59545454545454546</v>
      </c>
    </row>
    <row r="60" spans="1:3">
      <c r="A60" t="s">
        <v>5</v>
      </c>
      <c r="B60" s="85">
        <v>2023</v>
      </c>
      <c r="C60" s="1">
        <v>0.5043478260869565</v>
      </c>
    </row>
    <row r="61" spans="1:3">
      <c r="A61" t="s">
        <v>6</v>
      </c>
      <c r="B61" s="85">
        <v>2023</v>
      </c>
      <c r="C61" s="1">
        <v>0.58061465721040184</v>
      </c>
    </row>
    <row r="62" spans="1:3">
      <c r="A62" t="s">
        <v>7</v>
      </c>
      <c r="B62" s="85">
        <v>2023</v>
      </c>
      <c r="C62" s="1">
        <v>0.44820406038521604</v>
      </c>
    </row>
    <row r="63" spans="1:3">
      <c r="A63" t="s">
        <v>8</v>
      </c>
      <c r="B63" s="85">
        <v>2023</v>
      </c>
      <c r="C63" s="1">
        <v>0.53085621970920838</v>
      </c>
    </row>
    <row r="64" spans="1:3">
      <c r="A64" t="s">
        <v>9</v>
      </c>
      <c r="B64" s="85">
        <v>2023</v>
      </c>
      <c r="C64" s="1">
        <v>0.50793650793650791</v>
      </c>
    </row>
    <row r="65" spans="1:3">
      <c r="A65" t="s">
        <v>10</v>
      </c>
      <c r="B65" s="85">
        <v>2023</v>
      </c>
      <c r="C65" s="1">
        <v>0.43340380549682878</v>
      </c>
    </row>
    <row r="66" spans="1:3">
      <c r="A66" t="s">
        <v>11</v>
      </c>
      <c r="B66" s="85">
        <v>2023</v>
      </c>
      <c r="C66" s="1">
        <v>0.3935483870967742</v>
      </c>
    </row>
    <row r="67" spans="1:3">
      <c r="A67" t="s">
        <v>12</v>
      </c>
      <c r="B67" s="85">
        <v>2023</v>
      </c>
      <c r="C67" s="1">
        <v>0.59166666666666667</v>
      </c>
    </row>
    <row r="68" spans="1:3">
      <c r="A68" t="s">
        <v>13</v>
      </c>
      <c r="B68" s="85">
        <v>2023</v>
      </c>
      <c r="C68" s="1">
        <v>0.56941689805632689</v>
      </c>
    </row>
    <row r="69" spans="1:3">
      <c r="A69" t="s">
        <v>14</v>
      </c>
      <c r="B69" s="85">
        <v>2023</v>
      </c>
      <c r="C69" s="1">
        <v>0.51515151515151514</v>
      </c>
    </row>
    <row r="70" spans="1:3">
      <c r="A70" t="s">
        <v>15</v>
      </c>
      <c r="B70" s="85">
        <v>2023</v>
      </c>
      <c r="C70" s="1">
        <v>0.52941176470588236</v>
      </c>
    </row>
    <row r="71" spans="1:3">
      <c r="A71" t="s">
        <v>16</v>
      </c>
      <c r="B71" s="85">
        <v>2023</v>
      </c>
      <c r="C71" s="1">
        <v>0.59152016546018615</v>
      </c>
    </row>
    <row r="72" spans="1:3">
      <c r="A72" t="s">
        <v>17</v>
      </c>
      <c r="B72" s="85">
        <v>2023</v>
      </c>
      <c r="C72" s="1">
        <v>0.59775840597758401</v>
      </c>
    </row>
    <row r="73" spans="1:3">
      <c r="A73" t="s">
        <v>18</v>
      </c>
      <c r="B73" s="85">
        <v>2023</v>
      </c>
      <c r="C73" s="1">
        <v>0.64897530215449295</v>
      </c>
    </row>
    <row r="74" spans="1:3">
      <c r="A74" t="s">
        <v>19</v>
      </c>
      <c r="B74" s="85">
        <v>2023</v>
      </c>
      <c r="C74" s="1">
        <v>0.69019607843137254</v>
      </c>
    </row>
    <row r="75" spans="1:3">
      <c r="A75" t="s">
        <v>20</v>
      </c>
      <c r="B75" s="85">
        <v>2023</v>
      </c>
      <c r="C75" s="1">
        <v>0.6121951219512195</v>
      </c>
    </row>
    <row r="76" spans="1:3">
      <c r="A76" t="s">
        <v>21</v>
      </c>
      <c r="B76" s="85">
        <v>2023</v>
      </c>
      <c r="C76" s="1">
        <v>0.55303030303030298</v>
      </c>
    </row>
    <row r="77" spans="1:3">
      <c r="A77" t="s">
        <v>22</v>
      </c>
      <c r="B77" s="85">
        <v>2023</v>
      </c>
      <c r="C77" s="1">
        <v>0.52320291173794353</v>
      </c>
    </row>
    <row r="78" spans="1:3">
      <c r="A78" t="s">
        <v>23</v>
      </c>
      <c r="B78" s="85">
        <v>2023</v>
      </c>
      <c r="C78" s="1">
        <v>0.5236768802228412</v>
      </c>
    </row>
    <row r="79" spans="1:3">
      <c r="A79" t="s">
        <v>24</v>
      </c>
      <c r="B79" s="85">
        <v>2023</v>
      </c>
      <c r="C79" s="1">
        <v>0.51600261267145653</v>
      </c>
    </row>
    <row r="80" spans="1:3">
      <c r="A80" t="s">
        <v>25</v>
      </c>
      <c r="B80" s="85">
        <v>2023</v>
      </c>
      <c r="C80" s="1">
        <v>0.50466954022988508</v>
      </c>
    </row>
    <row r="81" spans="1:3">
      <c r="A81" t="s">
        <v>26</v>
      </c>
      <c r="B81" s="85">
        <v>2023</v>
      </c>
      <c r="C81" s="1">
        <v>0.60844079718640098</v>
      </c>
    </row>
    <row r="82" spans="1:3">
      <c r="A82" t="s">
        <v>27</v>
      </c>
      <c r="B82" s="85">
        <v>2023</v>
      </c>
      <c r="C82" s="1">
        <v>0.47252747252747251</v>
      </c>
    </row>
    <row r="83" spans="1:3">
      <c r="A83" t="s">
        <v>28</v>
      </c>
      <c r="B83" s="85">
        <v>2023</v>
      </c>
      <c r="C83" s="1">
        <v>0.70571428571428574</v>
      </c>
    </row>
    <row r="84" spans="1:3">
      <c r="A84" t="s">
        <v>29</v>
      </c>
      <c r="B84" s="85">
        <v>2023</v>
      </c>
      <c r="C84" s="1">
        <v>0.60044943820224717</v>
      </c>
    </row>
    <row r="85" spans="1:3">
      <c r="A85" t="s">
        <v>30</v>
      </c>
      <c r="B85" s="85">
        <v>2023</v>
      </c>
      <c r="C85" s="1">
        <v>0.39903846153846156</v>
      </c>
    </row>
    <row r="86" spans="1:3">
      <c r="A86" t="s">
        <v>31</v>
      </c>
      <c r="B86" s="85">
        <v>2023</v>
      </c>
      <c r="C86" s="1">
        <v>0.5621186910704381</v>
      </c>
    </row>
    <row r="87" spans="1:3">
      <c r="A87" t="s">
        <v>32</v>
      </c>
      <c r="B87" s="85">
        <v>2023</v>
      </c>
      <c r="C87" s="1">
        <v>0.60818713450292394</v>
      </c>
    </row>
    <row r="88" spans="1:3">
      <c r="A88" t="s">
        <v>33</v>
      </c>
      <c r="B88" s="85">
        <v>2023</v>
      </c>
      <c r="C88" s="1">
        <v>0.5896304467733039</v>
      </c>
    </row>
    <row r="89" spans="1:3">
      <c r="A89" t="s">
        <v>34</v>
      </c>
      <c r="B89" s="85">
        <v>2023</v>
      </c>
      <c r="C89" s="1">
        <v>0.73076923076923073</v>
      </c>
    </row>
    <row r="90" spans="1:3">
      <c r="A90" t="s">
        <v>35</v>
      </c>
      <c r="B90" s="85">
        <v>2023</v>
      </c>
      <c r="C90" s="1">
        <v>0.4937799043062201</v>
      </c>
    </row>
    <row r="91" spans="1:3">
      <c r="A91" t="s">
        <v>36</v>
      </c>
      <c r="B91" s="85">
        <v>2023</v>
      </c>
      <c r="C91" s="1">
        <v>0.56491575817641226</v>
      </c>
    </row>
    <row r="92" spans="1:3">
      <c r="A92" t="s">
        <v>37</v>
      </c>
      <c r="B92" s="85">
        <v>2023</v>
      </c>
      <c r="C92" s="1">
        <v>0.60111609850782477</v>
      </c>
    </row>
    <row r="93" spans="1:3">
      <c r="A93" t="s">
        <v>38</v>
      </c>
      <c r="B93" s="85">
        <v>2023</v>
      </c>
      <c r="C93" s="1">
        <v>0.57542016806722684</v>
      </c>
    </row>
    <row r="94" spans="1:3">
      <c r="A94" t="s">
        <v>39</v>
      </c>
      <c r="B94" s="85">
        <v>2023</v>
      </c>
      <c r="C94" s="1">
        <v>0.55629139072847678</v>
      </c>
    </row>
    <row r="95" spans="1:3">
      <c r="A95" t="s">
        <v>40</v>
      </c>
      <c r="B95" s="85">
        <v>2023</v>
      </c>
      <c r="C95" s="1">
        <v>0.55915599095704593</v>
      </c>
    </row>
    <row r="96" spans="1:3">
      <c r="A96" t="s">
        <v>41</v>
      </c>
      <c r="B96" s="85">
        <v>2023</v>
      </c>
      <c r="C96" s="1">
        <v>0.5310509554140127</v>
      </c>
    </row>
    <row r="97" spans="1:3">
      <c r="A97" t="s">
        <v>43</v>
      </c>
      <c r="B97" s="85">
        <v>2023</v>
      </c>
      <c r="C97" s="1">
        <v>0.54480203750868261</v>
      </c>
    </row>
    <row r="98" spans="1:3">
      <c r="A98" t="s">
        <v>44</v>
      </c>
      <c r="B98" s="85">
        <v>2023</v>
      </c>
      <c r="C98" s="1">
        <v>0.58805606337599026</v>
      </c>
    </row>
    <row r="99" spans="1:3">
      <c r="A99" t="s">
        <v>45</v>
      </c>
      <c r="B99" s="85">
        <v>2023</v>
      </c>
      <c r="C99" s="1">
        <v>0.48672566371681414</v>
      </c>
    </row>
    <row r="100" spans="1:3">
      <c r="A100" t="s">
        <v>46</v>
      </c>
      <c r="B100" s="85">
        <v>2023</v>
      </c>
      <c r="C100" s="1">
        <v>0.48366013071895425</v>
      </c>
    </row>
    <row r="101" spans="1:3">
      <c r="A101" t="s">
        <v>47</v>
      </c>
      <c r="B101" s="85">
        <v>2023</v>
      </c>
      <c r="C101" s="1">
        <v>0.60918462980318655</v>
      </c>
    </row>
    <row r="102" spans="1:3">
      <c r="A102" t="s">
        <v>48</v>
      </c>
      <c r="B102" s="85">
        <v>2023</v>
      </c>
      <c r="C102" s="1">
        <v>0.58150851581508511</v>
      </c>
    </row>
    <row r="103" spans="1:3">
      <c r="A103" t="s">
        <v>49</v>
      </c>
      <c r="B103" s="85">
        <v>2023</v>
      </c>
      <c r="C103" s="1">
        <v>0.58941504178272985</v>
      </c>
    </row>
    <row r="104" spans="1:3">
      <c r="A104" t="s">
        <v>50</v>
      </c>
      <c r="B104" s="85">
        <v>2023</v>
      </c>
      <c r="C104" s="1">
        <v>0.5564226767133118</v>
      </c>
    </row>
    <row r="105" spans="1:3">
      <c r="A105" t="s">
        <v>51</v>
      </c>
      <c r="B105" s="85">
        <v>2023</v>
      </c>
      <c r="C105" s="1">
        <v>0.50590682196339432</v>
      </c>
    </row>
    <row r="106" spans="1:3">
      <c r="A106" t="s">
        <v>52</v>
      </c>
      <c r="B106" s="85">
        <v>2023</v>
      </c>
      <c r="C106" s="1">
        <v>0.59068384539147667</v>
      </c>
    </row>
    <row r="107" spans="1:3">
      <c r="A107" t="s">
        <v>53</v>
      </c>
      <c r="B107" s="85">
        <v>2023</v>
      </c>
      <c r="C107" s="1">
        <v>0.47169811320754718</v>
      </c>
    </row>
    <row r="108" spans="1:3">
      <c r="A108" t="s">
        <v>54</v>
      </c>
      <c r="B108" s="85">
        <v>2023</v>
      </c>
      <c r="C108" s="1">
        <v>0.47058823529411764</v>
      </c>
    </row>
    <row r="109" spans="1:3">
      <c r="A109" t="s">
        <v>55</v>
      </c>
      <c r="B109" s="85">
        <v>2023</v>
      </c>
      <c r="C109" s="1">
        <v>0.59977064220183485</v>
      </c>
    </row>
    <row r="110" spans="1:3">
      <c r="A110" t="s">
        <v>56</v>
      </c>
      <c r="B110" s="85">
        <v>2023</v>
      </c>
      <c r="C110" s="1">
        <v>0.56401838476690747</v>
      </c>
    </row>
    <row r="111" spans="1:3">
      <c r="A111" t="s">
        <v>57</v>
      </c>
      <c r="B111" s="85">
        <v>2023</v>
      </c>
      <c r="C111" s="1">
        <v>0.57760814249363868</v>
      </c>
    </row>
    <row r="112" spans="1:3">
      <c r="A112" t="s">
        <v>58</v>
      </c>
      <c r="B112" s="85">
        <v>2023</v>
      </c>
      <c r="C112" s="1">
        <v>0.67915465898174832</v>
      </c>
    </row>
    <row r="113" spans="1:3">
      <c r="A113" t="s">
        <v>59</v>
      </c>
      <c r="B113" s="85">
        <v>2023</v>
      </c>
      <c r="C113" s="1">
        <v>0.15981735159817351</v>
      </c>
    </row>
    <row r="114" spans="1:3">
      <c r="A114" t="s">
        <v>3</v>
      </c>
      <c r="B114" s="85">
        <v>2022</v>
      </c>
      <c r="C114" s="1">
        <v>0.61599999999999999</v>
      </c>
    </row>
    <row r="115" spans="1:3">
      <c r="A115" t="s">
        <v>4</v>
      </c>
      <c r="B115" s="85">
        <v>2022</v>
      </c>
      <c r="C115" s="1">
        <v>0.54600000000000004</v>
      </c>
    </row>
    <row r="116" spans="1:3">
      <c r="A116" t="s">
        <v>5</v>
      </c>
      <c r="B116" s="85">
        <v>2022</v>
      </c>
      <c r="C116" s="1">
        <v>0.56699999999999995</v>
      </c>
    </row>
    <row r="117" spans="1:3">
      <c r="A117" t="s">
        <v>6</v>
      </c>
      <c r="B117" s="85">
        <v>2022</v>
      </c>
      <c r="C117" s="1">
        <v>0.59099999999999997</v>
      </c>
    </row>
    <row r="118" spans="1:3">
      <c r="A118" t="s">
        <v>7</v>
      </c>
      <c r="B118" s="85">
        <v>2022</v>
      </c>
      <c r="C118" s="1">
        <v>0.46</v>
      </c>
    </row>
    <row r="119" spans="1:3">
      <c r="A119" t="s">
        <v>8</v>
      </c>
      <c r="B119" s="85">
        <v>2022</v>
      </c>
      <c r="C119" s="1">
        <v>0.55800000000000005</v>
      </c>
    </row>
    <row r="120" spans="1:3">
      <c r="A120" t="s">
        <v>9</v>
      </c>
      <c r="B120" s="85">
        <v>2022</v>
      </c>
      <c r="C120" s="1">
        <v>0.55900000000000005</v>
      </c>
    </row>
    <row r="121" spans="1:3">
      <c r="A121" t="s">
        <v>10</v>
      </c>
      <c r="B121" s="85">
        <v>2022</v>
      </c>
      <c r="C121" s="1">
        <v>0.58199999999999996</v>
      </c>
    </row>
    <row r="122" spans="1:3">
      <c r="A122" t="s">
        <v>11</v>
      </c>
      <c r="B122" s="85">
        <v>2022</v>
      </c>
      <c r="C122" s="1">
        <v>0.441</v>
      </c>
    </row>
    <row r="123" spans="1:3">
      <c r="A123" t="s">
        <v>12</v>
      </c>
      <c r="B123" s="85">
        <v>2022</v>
      </c>
      <c r="C123" s="1">
        <v>0.60199999999999998</v>
      </c>
    </row>
    <row r="124" spans="1:3">
      <c r="A124" t="s">
        <v>13</v>
      </c>
      <c r="B124" s="85">
        <v>2022</v>
      </c>
      <c r="C124" s="1">
        <v>0.58399999999999996</v>
      </c>
    </row>
    <row r="125" spans="1:3">
      <c r="A125" t="s">
        <v>14</v>
      </c>
      <c r="B125" s="85">
        <v>2022</v>
      </c>
      <c r="C125" s="1">
        <v>0.36399999999999999</v>
      </c>
    </row>
    <row r="126" spans="1:3">
      <c r="A126" t="s">
        <v>15</v>
      </c>
      <c r="B126" s="85">
        <v>2022</v>
      </c>
      <c r="C126" s="1">
        <v>0.47799999999999998</v>
      </c>
    </row>
    <row r="127" spans="1:3">
      <c r="A127" t="s">
        <v>16</v>
      </c>
      <c r="B127" s="85">
        <v>2022</v>
      </c>
      <c r="C127" s="1">
        <v>0.61</v>
      </c>
    </row>
    <row r="128" spans="1:3">
      <c r="A128" t="s">
        <v>17</v>
      </c>
      <c r="B128" s="85">
        <v>2022</v>
      </c>
      <c r="C128" s="1">
        <v>0.63500000000000001</v>
      </c>
    </row>
    <row r="129" spans="1:3">
      <c r="A129" t="s">
        <v>18</v>
      </c>
      <c r="B129" s="85">
        <v>2022</v>
      </c>
      <c r="C129" s="1">
        <v>0.65</v>
      </c>
    </row>
    <row r="130" spans="1:3">
      <c r="A130" t="s">
        <v>19</v>
      </c>
      <c r="B130" s="85">
        <v>2022</v>
      </c>
      <c r="C130" s="1">
        <v>0.67100000000000004</v>
      </c>
    </row>
    <row r="131" spans="1:3">
      <c r="A131" t="s">
        <v>20</v>
      </c>
      <c r="B131" s="85">
        <v>2022</v>
      </c>
      <c r="C131" s="1">
        <v>0.60899999999999999</v>
      </c>
    </row>
    <row r="132" spans="1:3">
      <c r="A132" t="s">
        <v>21</v>
      </c>
      <c r="B132" s="85">
        <v>2022</v>
      </c>
      <c r="C132" s="1">
        <v>0.51900000000000002</v>
      </c>
    </row>
    <row r="133" spans="1:3">
      <c r="A133" t="s">
        <v>22</v>
      </c>
      <c r="B133" s="85">
        <v>2022</v>
      </c>
      <c r="C133" s="1">
        <v>0.56000000000000005</v>
      </c>
    </row>
    <row r="134" spans="1:3">
      <c r="A134" t="s">
        <v>23</v>
      </c>
      <c r="B134" s="85">
        <v>2022</v>
      </c>
      <c r="C134" s="1">
        <v>0.58899999999999997</v>
      </c>
    </row>
    <row r="135" spans="1:3">
      <c r="A135" t="s">
        <v>24</v>
      </c>
      <c r="B135" s="85">
        <v>2022</v>
      </c>
      <c r="C135" s="1">
        <v>0.49399999999999999</v>
      </c>
    </row>
    <row r="136" spans="1:3">
      <c r="A136" t="s">
        <v>25</v>
      </c>
      <c r="B136" s="85">
        <v>2022</v>
      </c>
      <c r="C136" s="1">
        <v>0.56100000000000005</v>
      </c>
    </row>
    <row r="137" spans="1:3">
      <c r="A137" t="s">
        <v>26</v>
      </c>
      <c r="B137" s="85">
        <v>2022</v>
      </c>
      <c r="C137" s="1">
        <v>0.57799999999999996</v>
      </c>
    </row>
    <row r="138" spans="1:3">
      <c r="A138" t="s">
        <v>27</v>
      </c>
      <c r="B138" s="85">
        <v>2022</v>
      </c>
      <c r="C138" s="1">
        <v>0.53500000000000003</v>
      </c>
    </row>
    <row r="139" spans="1:3">
      <c r="A139" t="s">
        <v>28</v>
      </c>
      <c r="B139" s="85">
        <v>2022</v>
      </c>
      <c r="C139" s="1">
        <v>0.69399999999999995</v>
      </c>
    </row>
    <row r="140" spans="1:3">
      <c r="A140" t="s">
        <v>29</v>
      </c>
      <c r="B140" s="85">
        <v>2022</v>
      </c>
      <c r="C140" s="1">
        <v>0.64200000000000002</v>
      </c>
    </row>
    <row r="141" spans="1:3">
      <c r="A141" t="s">
        <v>30</v>
      </c>
      <c r="B141" s="85">
        <v>2022</v>
      </c>
      <c r="C141" s="1">
        <v>0.68700000000000006</v>
      </c>
    </row>
    <row r="142" spans="1:3">
      <c r="A142" t="s">
        <v>31</v>
      </c>
      <c r="B142" s="85">
        <v>2022</v>
      </c>
      <c r="C142" s="1">
        <v>0.58199999999999996</v>
      </c>
    </row>
    <row r="143" spans="1:3">
      <c r="A143" t="s">
        <v>32</v>
      </c>
      <c r="B143" s="85">
        <v>2022</v>
      </c>
      <c r="C143" s="1">
        <v>0.56999999999999995</v>
      </c>
    </row>
    <row r="144" spans="1:3">
      <c r="A144" t="s">
        <v>33</v>
      </c>
      <c r="B144" s="85">
        <v>2022</v>
      </c>
      <c r="C144" s="1">
        <v>0.57299999999999995</v>
      </c>
    </row>
    <row r="145" spans="1:3">
      <c r="A145" t="s">
        <v>34</v>
      </c>
      <c r="B145" s="85">
        <v>2022</v>
      </c>
      <c r="C145" s="1">
        <v>0.69499999999999995</v>
      </c>
    </row>
    <row r="146" spans="1:3">
      <c r="A146" t="s">
        <v>35</v>
      </c>
      <c r="B146" s="85">
        <v>2022</v>
      </c>
      <c r="C146" s="1">
        <v>0.48099999999999998</v>
      </c>
    </row>
    <row r="147" spans="1:3">
      <c r="A147" t="s">
        <v>36</v>
      </c>
      <c r="B147" s="85">
        <v>2022</v>
      </c>
      <c r="C147" s="1">
        <v>0.51400000000000001</v>
      </c>
    </row>
    <row r="148" spans="1:3">
      <c r="A148" t="s">
        <v>37</v>
      </c>
      <c r="B148" s="85">
        <v>2022</v>
      </c>
      <c r="C148" s="1">
        <v>0.61499999999999999</v>
      </c>
    </row>
    <row r="149" spans="1:3">
      <c r="A149" t="s">
        <v>38</v>
      </c>
      <c r="B149" s="85">
        <v>2022</v>
      </c>
      <c r="C149" s="1">
        <v>0.56999999999999995</v>
      </c>
    </row>
    <row r="150" spans="1:3">
      <c r="A150" t="s">
        <v>39</v>
      </c>
      <c r="B150" s="85">
        <v>2022</v>
      </c>
      <c r="C150" s="1">
        <v>0.626</v>
      </c>
    </row>
    <row r="151" spans="1:3">
      <c r="A151" t="s">
        <v>40</v>
      </c>
      <c r="B151" s="85">
        <v>2022</v>
      </c>
      <c r="C151" s="1">
        <v>0.65200000000000002</v>
      </c>
    </row>
    <row r="152" spans="1:3">
      <c r="A152" t="s">
        <v>41</v>
      </c>
      <c r="B152" s="85">
        <v>2022</v>
      </c>
      <c r="C152" s="1">
        <v>0.52800000000000002</v>
      </c>
    </row>
    <row r="153" spans="1:3">
      <c r="A153" t="s">
        <v>43</v>
      </c>
      <c r="B153" s="85">
        <v>2022</v>
      </c>
      <c r="C153" s="1">
        <v>0.58799999999999997</v>
      </c>
    </row>
    <row r="154" spans="1:3">
      <c r="A154" t="s">
        <v>44</v>
      </c>
      <c r="B154" s="85">
        <v>2022</v>
      </c>
      <c r="C154" s="1">
        <v>0.61599999999999999</v>
      </c>
    </row>
    <row r="155" spans="1:3">
      <c r="A155" t="s">
        <v>45</v>
      </c>
      <c r="B155" s="85">
        <v>2022</v>
      </c>
      <c r="C155" s="1">
        <v>0.20300000000000001</v>
      </c>
    </row>
    <row r="156" spans="1:3">
      <c r="A156" t="s">
        <v>46</v>
      </c>
      <c r="B156" s="85">
        <v>2022</v>
      </c>
      <c r="C156" s="1">
        <v>0.57599999999999996</v>
      </c>
    </row>
    <row r="157" spans="1:3">
      <c r="A157" t="s">
        <v>47</v>
      </c>
      <c r="B157" s="85">
        <v>2022</v>
      </c>
      <c r="C157" s="1">
        <v>0.61699999999999999</v>
      </c>
    </row>
    <row r="158" spans="1:3">
      <c r="A158" t="s">
        <v>48</v>
      </c>
      <c r="B158" s="85">
        <v>2022</v>
      </c>
      <c r="C158" s="1">
        <v>0.65500000000000003</v>
      </c>
    </row>
    <row r="159" spans="1:3">
      <c r="A159" t="s">
        <v>49</v>
      </c>
      <c r="B159" s="85">
        <v>2022</v>
      </c>
      <c r="C159" s="1">
        <v>0.61299999999999999</v>
      </c>
    </row>
    <row r="160" spans="1:3">
      <c r="A160" t="s">
        <v>50</v>
      </c>
      <c r="B160" s="85">
        <v>2022</v>
      </c>
      <c r="C160" s="1">
        <v>0.58399999999999996</v>
      </c>
    </row>
    <row r="161" spans="1:4">
      <c r="A161" t="s">
        <v>51</v>
      </c>
      <c r="B161" s="85">
        <v>2022</v>
      </c>
      <c r="C161" s="1">
        <v>0.52400000000000002</v>
      </c>
    </row>
    <row r="162" spans="1:4">
      <c r="A162" t="s">
        <v>52</v>
      </c>
      <c r="B162" s="85">
        <v>2022</v>
      </c>
      <c r="C162" s="1">
        <v>0.59</v>
      </c>
    </row>
    <row r="163" spans="1:4">
      <c r="A163" t="s">
        <v>53</v>
      </c>
      <c r="B163" s="85">
        <v>2022</v>
      </c>
      <c r="C163" s="1">
        <v>0.63900000000000001</v>
      </c>
    </row>
    <row r="164" spans="1:4">
      <c r="A164" t="s">
        <v>54</v>
      </c>
      <c r="B164" s="85">
        <v>2022</v>
      </c>
      <c r="C164" s="1">
        <v>0.63300000000000001</v>
      </c>
    </row>
    <row r="165" spans="1:4">
      <c r="A165" t="s">
        <v>55</v>
      </c>
      <c r="B165" s="85">
        <v>2022</v>
      </c>
      <c r="C165" s="1">
        <v>0.60099999999999998</v>
      </c>
    </row>
    <row r="166" spans="1:4">
      <c r="A166" t="s">
        <v>56</v>
      </c>
      <c r="B166" s="85">
        <v>2022</v>
      </c>
      <c r="C166" s="1">
        <v>0.52700000000000002</v>
      </c>
    </row>
    <row r="167" spans="1:4">
      <c r="A167" t="s">
        <v>57</v>
      </c>
      <c r="B167" s="85">
        <v>2022</v>
      </c>
      <c r="C167" s="1">
        <v>0.51900000000000002</v>
      </c>
    </row>
    <row r="168" spans="1:4">
      <c r="A168" t="s">
        <v>58</v>
      </c>
      <c r="B168" s="85">
        <v>2022</v>
      </c>
      <c r="C168" s="1">
        <v>0.67900000000000005</v>
      </c>
    </row>
    <row r="169" spans="1:4">
      <c r="A169" t="s">
        <v>59</v>
      </c>
      <c r="B169" s="85">
        <v>2022</v>
      </c>
      <c r="C169" s="1">
        <v>0.67</v>
      </c>
    </row>
    <row r="170" spans="1:4">
      <c r="A170" t="s">
        <v>3</v>
      </c>
      <c r="B170" s="85">
        <v>2021</v>
      </c>
      <c r="C170" s="1">
        <v>0.15</v>
      </c>
      <c r="D170" s="16"/>
    </row>
    <row r="171" spans="1:4">
      <c r="A171" t="s">
        <v>4</v>
      </c>
      <c r="B171" s="85">
        <v>2021</v>
      </c>
      <c r="C171" s="1">
        <v>0.55600000000000005</v>
      </c>
    </row>
    <row r="172" spans="1:4">
      <c r="A172" t="s">
        <v>5</v>
      </c>
      <c r="B172" s="85">
        <v>2021</v>
      </c>
      <c r="C172" s="1">
        <v>0.54100000000000004</v>
      </c>
    </row>
    <row r="173" spans="1:4">
      <c r="A173" t="s">
        <v>6</v>
      </c>
      <c r="B173" s="85">
        <v>2021</v>
      </c>
      <c r="C173" s="1">
        <v>0.54500000000000004</v>
      </c>
    </row>
    <row r="174" spans="1:4">
      <c r="A174" t="s">
        <v>7</v>
      </c>
      <c r="B174" s="85">
        <v>2021</v>
      </c>
      <c r="C174" s="1">
        <v>0.443</v>
      </c>
    </row>
    <row r="175" spans="1:4">
      <c r="A175" t="s">
        <v>8</v>
      </c>
      <c r="B175" s="85">
        <v>2021</v>
      </c>
      <c r="C175" s="1">
        <v>0.441</v>
      </c>
    </row>
    <row r="176" spans="1:4">
      <c r="A176" t="s">
        <v>9</v>
      </c>
      <c r="B176" s="85">
        <v>2021</v>
      </c>
      <c r="C176" s="1">
        <v>0.437</v>
      </c>
    </row>
    <row r="177" spans="1:3">
      <c r="A177" t="s">
        <v>10</v>
      </c>
      <c r="B177" s="85">
        <v>2021</v>
      </c>
      <c r="C177" s="1">
        <v>0.45100000000000001</v>
      </c>
    </row>
    <row r="178" spans="1:3">
      <c r="A178" t="s">
        <v>60</v>
      </c>
      <c r="B178" s="85">
        <v>2021</v>
      </c>
      <c r="C178" s="1">
        <v>0.40899999999999997</v>
      </c>
    </row>
    <row r="179" spans="1:3">
      <c r="A179" t="s">
        <v>12</v>
      </c>
      <c r="B179" s="85">
        <v>2021</v>
      </c>
      <c r="C179" s="1">
        <v>0.52100000000000002</v>
      </c>
    </row>
    <row r="180" spans="1:3">
      <c r="A180" t="s">
        <v>13</v>
      </c>
      <c r="B180" s="85">
        <v>2021</v>
      </c>
      <c r="C180" s="1">
        <v>0.52800000000000002</v>
      </c>
    </row>
    <row r="181" spans="1:3">
      <c r="A181" t="s">
        <v>14</v>
      </c>
      <c r="B181" s="85">
        <v>2021</v>
      </c>
      <c r="C181" s="1">
        <v>0.61499999999999999</v>
      </c>
    </row>
    <row r="182" spans="1:3">
      <c r="A182" t="s">
        <v>15</v>
      </c>
      <c r="B182" s="85">
        <v>2021</v>
      </c>
      <c r="C182" s="1">
        <v>0.39800000000000002</v>
      </c>
    </row>
    <row r="183" spans="1:3">
      <c r="A183" t="s">
        <v>16</v>
      </c>
      <c r="B183" s="85">
        <v>2021</v>
      </c>
      <c r="C183" s="1">
        <v>0.56799999999999995</v>
      </c>
    </row>
    <row r="184" spans="1:3">
      <c r="A184" t="s">
        <v>17</v>
      </c>
      <c r="B184" s="85">
        <v>2021</v>
      </c>
      <c r="C184" s="1">
        <v>0.51900000000000002</v>
      </c>
    </row>
    <row r="185" spans="1:3">
      <c r="A185" t="s">
        <v>18</v>
      </c>
      <c r="B185" s="85">
        <v>2021</v>
      </c>
      <c r="C185" s="1">
        <v>0.58399999999999996</v>
      </c>
    </row>
    <row r="186" spans="1:3">
      <c r="A186" t="s">
        <v>19</v>
      </c>
      <c r="B186" s="85">
        <v>2021</v>
      </c>
      <c r="C186" s="1">
        <v>0.56599999999999995</v>
      </c>
    </row>
    <row r="187" spans="1:3">
      <c r="A187" t="s">
        <v>20</v>
      </c>
      <c r="B187" s="85">
        <v>2021</v>
      </c>
      <c r="C187" s="1">
        <v>0.55900000000000005</v>
      </c>
    </row>
    <row r="188" spans="1:3">
      <c r="A188" t="s">
        <v>21</v>
      </c>
      <c r="B188" s="85">
        <v>2021</v>
      </c>
      <c r="C188" s="1">
        <v>0.61299999999999999</v>
      </c>
    </row>
    <row r="189" spans="1:3">
      <c r="A189" t="s">
        <v>22</v>
      </c>
      <c r="B189" s="85">
        <v>2021</v>
      </c>
      <c r="C189" s="1">
        <v>0.49199999999999999</v>
      </c>
    </row>
    <row r="190" spans="1:3">
      <c r="A190" t="s">
        <v>23</v>
      </c>
      <c r="B190" s="85">
        <v>2021</v>
      </c>
      <c r="C190" s="1">
        <v>0.47899999999999998</v>
      </c>
    </row>
    <row r="191" spans="1:3">
      <c r="A191" t="s">
        <v>24</v>
      </c>
      <c r="B191" s="85">
        <v>2021</v>
      </c>
      <c r="C191" s="1">
        <v>0.496</v>
      </c>
    </row>
    <row r="192" spans="1:3">
      <c r="A192" t="s">
        <v>25</v>
      </c>
      <c r="B192" s="85">
        <v>2021</v>
      </c>
      <c r="C192" s="1">
        <v>0.51700000000000002</v>
      </c>
    </row>
    <row r="193" spans="1:3">
      <c r="A193" t="s">
        <v>26</v>
      </c>
      <c r="B193" s="85">
        <v>2021</v>
      </c>
      <c r="C193" s="1">
        <v>0.52100000000000002</v>
      </c>
    </row>
    <row r="194" spans="1:3">
      <c r="A194" t="s">
        <v>27</v>
      </c>
      <c r="B194" s="85">
        <v>2021</v>
      </c>
      <c r="C194" s="1">
        <v>0.49299999999999999</v>
      </c>
    </row>
    <row r="195" spans="1:3">
      <c r="A195" t="s">
        <v>28</v>
      </c>
      <c r="B195" s="85">
        <v>2021</v>
      </c>
      <c r="C195" s="1">
        <v>0.66</v>
      </c>
    </row>
    <row r="196" spans="1:3">
      <c r="A196" t="s">
        <v>29</v>
      </c>
      <c r="B196" s="85">
        <v>2021</v>
      </c>
      <c r="C196" s="1">
        <v>0.52600000000000002</v>
      </c>
    </row>
    <row r="197" spans="1:3">
      <c r="A197" t="s">
        <v>30</v>
      </c>
      <c r="B197" s="85">
        <v>2021</v>
      </c>
      <c r="C197" s="1">
        <v>0.53500000000000003</v>
      </c>
    </row>
    <row r="198" spans="1:3">
      <c r="A198" t="s">
        <v>31</v>
      </c>
      <c r="B198" s="85">
        <v>2021</v>
      </c>
      <c r="C198" s="1">
        <v>0.52100000000000002</v>
      </c>
    </row>
    <row r="199" spans="1:3">
      <c r="A199" t="s">
        <v>32</v>
      </c>
      <c r="B199" s="85">
        <v>2021</v>
      </c>
      <c r="C199" s="1">
        <v>0.60699999999999998</v>
      </c>
    </row>
    <row r="200" spans="1:3">
      <c r="A200" t="s">
        <v>33</v>
      </c>
      <c r="B200" s="85">
        <v>2021</v>
      </c>
      <c r="C200" s="1">
        <v>0.54</v>
      </c>
    </row>
    <row r="201" spans="1:3">
      <c r="A201" t="s">
        <v>34</v>
      </c>
      <c r="B201" s="85">
        <v>2021</v>
      </c>
      <c r="C201" s="1">
        <v>0.31900000000000001</v>
      </c>
    </row>
    <row r="202" spans="1:3">
      <c r="A202" t="s">
        <v>35</v>
      </c>
      <c r="B202" s="85">
        <v>2021</v>
      </c>
      <c r="C202" s="1">
        <v>0.42699999999999999</v>
      </c>
    </row>
    <row r="203" spans="1:3">
      <c r="A203" t="s">
        <v>36</v>
      </c>
      <c r="B203" s="85">
        <v>2021</v>
      </c>
      <c r="C203" s="1">
        <v>0.46700000000000003</v>
      </c>
    </row>
    <row r="204" spans="1:3">
      <c r="A204" t="s">
        <v>37</v>
      </c>
      <c r="B204" s="85">
        <v>2021</v>
      </c>
      <c r="C204" s="1">
        <v>0.52900000000000003</v>
      </c>
    </row>
    <row r="205" spans="1:3">
      <c r="A205" t="s">
        <v>38</v>
      </c>
      <c r="B205" s="85">
        <v>2021</v>
      </c>
      <c r="C205" s="1">
        <v>0.501</v>
      </c>
    </row>
    <row r="206" spans="1:3">
      <c r="A206" t="s">
        <v>39</v>
      </c>
      <c r="B206" s="85">
        <v>2021</v>
      </c>
      <c r="C206" s="1">
        <v>0.505</v>
      </c>
    </row>
    <row r="207" spans="1:3">
      <c r="A207" t="s">
        <v>40</v>
      </c>
      <c r="B207" s="85">
        <v>2021</v>
      </c>
      <c r="C207" s="1">
        <v>0.5</v>
      </c>
    </row>
    <row r="208" spans="1:3">
      <c r="A208" t="s">
        <v>41</v>
      </c>
      <c r="B208" s="85">
        <v>2021</v>
      </c>
      <c r="C208" s="1">
        <v>0.47599999999999998</v>
      </c>
    </row>
    <row r="209" spans="1:3">
      <c r="A209" t="s">
        <v>43</v>
      </c>
      <c r="B209" s="85">
        <v>2021</v>
      </c>
      <c r="C209" s="1">
        <v>0.45900000000000002</v>
      </c>
    </row>
    <row r="210" spans="1:3">
      <c r="A210" t="s">
        <v>44</v>
      </c>
      <c r="B210" s="85">
        <v>2021</v>
      </c>
      <c r="C210" s="1">
        <v>0.54900000000000004</v>
      </c>
    </row>
    <row r="211" spans="1:3">
      <c r="A211" t="s">
        <v>45</v>
      </c>
      <c r="B211" s="85">
        <v>2021</v>
      </c>
      <c r="C211" s="1">
        <v>0.2</v>
      </c>
    </row>
    <row r="212" spans="1:3">
      <c r="A212" t="s">
        <v>46</v>
      </c>
      <c r="B212" s="85">
        <v>2021</v>
      </c>
      <c r="C212" s="1">
        <v>0.51800000000000002</v>
      </c>
    </row>
    <row r="213" spans="1:3">
      <c r="A213" t="s">
        <v>47</v>
      </c>
      <c r="B213" s="85">
        <v>2021</v>
      </c>
      <c r="C213" s="1">
        <v>0.55000000000000004</v>
      </c>
    </row>
    <row r="214" spans="1:3">
      <c r="A214" t="s">
        <v>48</v>
      </c>
      <c r="B214" s="85">
        <v>2021</v>
      </c>
      <c r="C214" s="1">
        <v>0.63200000000000001</v>
      </c>
    </row>
    <row r="215" spans="1:3">
      <c r="A215" t="s">
        <v>49</v>
      </c>
      <c r="B215" s="85">
        <v>2021</v>
      </c>
      <c r="C215" s="1">
        <v>0.52500000000000002</v>
      </c>
    </row>
    <row r="216" spans="1:3">
      <c r="A216" t="s">
        <v>50</v>
      </c>
      <c r="B216" s="85">
        <v>2021</v>
      </c>
      <c r="C216" s="1">
        <v>0.51500000000000001</v>
      </c>
    </row>
    <row r="217" spans="1:3">
      <c r="A217" t="s">
        <v>51</v>
      </c>
      <c r="B217" s="85">
        <v>2021</v>
      </c>
      <c r="C217" s="1">
        <v>0.46899999999999997</v>
      </c>
    </row>
    <row r="218" spans="1:3">
      <c r="A218" t="s">
        <v>52</v>
      </c>
      <c r="B218" s="85">
        <v>2021</v>
      </c>
      <c r="C218" s="1">
        <v>0.58299999999999996</v>
      </c>
    </row>
    <row r="219" spans="1:3">
      <c r="A219" t="s">
        <v>53</v>
      </c>
      <c r="B219" s="85">
        <v>2021</v>
      </c>
      <c r="C219" s="1">
        <v>0.47299999999999998</v>
      </c>
    </row>
    <row r="220" spans="1:3">
      <c r="A220" t="s">
        <v>54</v>
      </c>
      <c r="B220" s="85">
        <v>2021</v>
      </c>
      <c r="C220" s="1">
        <v>0.26300000000000001</v>
      </c>
    </row>
    <row r="221" spans="1:3">
      <c r="A221" t="s">
        <v>55</v>
      </c>
      <c r="B221" s="85">
        <v>2021</v>
      </c>
      <c r="C221" s="1">
        <v>0.55000000000000004</v>
      </c>
    </row>
    <row r="222" spans="1:3">
      <c r="A222" t="s">
        <v>56</v>
      </c>
      <c r="B222" s="85">
        <v>2021</v>
      </c>
      <c r="C222" s="1">
        <v>0.46300000000000002</v>
      </c>
    </row>
    <row r="223" spans="1:3">
      <c r="A223" t="s">
        <v>57</v>
      </c>
      <c r="B223" s="85">
        <v>2021</v>
      </c>
      <c r="C223" s="1">
        <v>0.58499999999999996</v>
      </c>
    </row>
    <row r="224" spans="1:3">
      <c r="A224" t="s">
        <v>58</v>
      </c>
      <c r="B224" s="85">
        <v>2021</v>
      </c>
      <c r="C224" s="1">
        <v>0.58699999999999997</v>
      </c>
    </row>
    <row r="225" spans="1:3">
      <c r="A225" t="s">
        <v>59</v>
      </c>
      <c r="B225" s="85">
        <v>2021</v>
      </c>
      <c r="C225" s="1">
        <v>0.52700000000000002</v>
      </c>
    </row>
    <row r="226" spans="1:3">
      <c r="A226" t="s">
        <v>3</v>
      </c>
      <c r="B226" s="85">
        <v>2020</v>
      </c>
      <c r="C226" s="1">
        <v>0.50020383204239705</v>
      </c>
    </row>
    <row r="227" spans="1:3">
      <c r="A227" t="s">
        <v>4</v>
      </c>
      <c r="B227" s="85">
        <v>2020</v>
      </c>
      <c r="C227" s="1">
        <v>0.54731861198738174</v>
      </c>
    </row>
    <row r="228" spans="1:3">
      <c r="A228" t="s">
        <v>5</v>
      </c>
      <c r="B228" s="85">
        <v>2020</v>
      </c>
      <c r="C228" s="1">
        <v>0.51793214862681747</v>
      </c>
    </row>
    <row r="229" spans="1:3">
      <c r="A229" t="s">
        <v>6</v>
      </c>
      <c r="B229" s="85">
        <v>2020</v>
      </c>
      <c r="C229" s="1">
        <v>0.55507621512798389</v>
      </c>
    </row>
    <row r="230" spans="1:3">
      <c r="A230" t="s">
        <v>7</v>
      </c>
      <c r="B230" s="85">
        <v>2020</v>
      </c>
      <c r="C230" s="1">
        <v>0.42822463181744619</v>
      </c>
    </row>
    <row r="231" spans="1:3">
      <c r="A231" t="s">
        <v>8</v>
      </c>
      <c r="B231" s="85">
        <v>2020</v>
      </c>
      <c r="C231" s="1">
        <v>0.59937827860889836</v>
      </c>
    </row>
    <row r="232" spans="1:3">
      <c r="A232" t="s">
        <v>9</v>
      </c>
      <c r="B232" s="85">
        <v>2020</v>
      </c>
      <c r="C232" s="1">
        <v>0.39541160593792174</v>
      </c>
    </row>
    <row r="233" spans="1:3">
      <c r="A233" t="s">
        <v>10</v>
      </c>
      <c r="B233" s="85">
        <v>2020</v>
      </c>
      <c r="C233" s="1">
        <v>0.50900000000000001</v>
      </c>
    </row>
    <row r="234" spans="1:3">
      <c r="A234" t="s">
        <v>60</v>
      </c>
      <c r="B234" s="85">
        <v>2020</v>
      </c>
      <c r="C234" s="1">
        <v>0.56999999999999995</v>
      </c>
    </row>
    <row r="235" spans="1:3">
      <c r="A235" t="s">
        <v>12</v>
      </c>
      <c r="B235" s="85">
        <v>2020</v>
      </c>
      <c r="C235" s="1">
        <v>0.49946893255443442</v>
      </c>
    </row>
    <row r="236" spans="1:3">
      <c r="A236" t="s">
        <v>13</v>
      </c>
      <c r="B236" s="85">
        <v>2020</v>
      </c>
      <c r="C236" s="1">
        <v>0.5165980130845651</v>
      </c>
    </row>
    <row r="237" spans="1:3">
      <c r="A237" t="s">
        <v>14</v>
      </c>
      <c r="B237" s="85">
        <v>2020</v>
      </c>
      <c r="C237" s="1">
        <v>0.43478260869565216</v>
      </c>
    </row>
    <row r="238" spans="1:3">
      <c r="A238" t="s">
        <v>15</v>
      </c>
      <c r="B238" s="85">
        <v>2020</v>
      </c>
      <c r="C238" s="1">
        <v>0.42412451361867703</v>
      </c>
    </row>
    <row r="239" spans="1:3">
      <c r="A239" t="s">
        <v>16</v>
      </c>
      <c r="B239" s="85">
        <v>2020</v>
      </c>
      <c r="C239" s="1">
        <v>0.5594170403587444</v>
      </c>
    </row>
    <row r="240" spans="1:3">
      <c r="A240" t="s">
        <v>17</v>
      </c>
      <c r="B240" s="85">
        <v>2020</v>
      </c>
      <c r="C240" s="1">
        <v>0.54715656447460803</v>
      </c>
    </row>
    <row r="241" spans="1:3">
      <c r="A241" t="s">
        <v>18</v>
      </c>
      <c r="B241" s="85">
        <v>2020</v>
      </c>
      <c r="C241" s="1">
        <v>0.71797300497276817</v>
      </c>
    </row>
    <row r="242" spans="1:3">
      <c r="A242" t="s">
        <v>19</v>
      </c>
      <c r="B242" s="85">
        <v>2020</v>
      </c>
      <c r="C242" s="1">
        <v>0.49892933618843682</v>
      </c>
    </row>
    <row r="243" spans="1:3">
      <c r="A243" t="s">
        <v>20</v>
      </c>
      <c r="B243" s="85">
        <v>2020</v>
      </c>
      <c r="C243" s="1">
        <v>0.5893508388037928</v>
      </c>
    </row>
    <row r="244" spans="1:3">
      <c r="A244" t="s">
        <v>21</v>
      </c>
      <c r="B244" s="85">
        <v>2020</v>
      </c>
      <c r="C244" s="1">
        <v>0.53164556962025311</v>
      </c>
    </row>
    <row r="245" spans="1:3">
      <c r="A245" t="s">
        <v>22</v>
      </c>
      <c r="B245" s="85">
        <v>2020</v>
      </c>
      <c r="C245" s="1">
        <v>0.41793203181489513</v>
      </c>
    </row>
    <row r="246" spans="1:3">
      <c r="A246" t="s">
        <v>23</v>
      </c>
      <c r="B246" s="85">
        <v>2020</v>
      </c>
      <c r="C246" s="1">
        <v>0.45092024539877301</v>
      </c>
    </row>
    <row r="247" spans="1:3">
      <c r="A247" t="s">
        <v>24</v>
      </c>
      <c r="B247" s="85">
        <v>2020</v>
      </c>
      <c r="C247" s="1">
        <v>0.46767757382282521</v>
      </c>
    </row>
    <row r="248" spans="1:3">
      <c r="A248" t="s">
        <v>25</v>
      </c>
      <c r="B248" s="85">
        <v>2020</v>
      </c>
      <c r="C248" s="1">
        <v>0.47526193247962745</v>
      </c>
    </row>
    <row r="249" spans="1:3">
      <c r="A249" t="s">
        <v>26</v>
      </c>
      <c r="B249" s="85">
        <v>2020</v>
      </c>
      <c r="C249" s="1">
        <v>0.48917861799217732</v>
      </c>
    </row>
    <row r="250" spans="1:3">
      <c r="A250" t="s">
        <v>27</v>
      </c>
      <c r="B250" s="85">
        <v>2020</v>
      </c>
      <c r="C250" s="1">
        <v>0.49654218533886585</v>
      </c>
    </row>
    <row r="251" spans="1:3">
      <c r="A251" t="s">
        <v>28</v>
      </c>
      <c r="B251" s="85">
        <v>2020</v>
      </c>
      <c r="C251" s="1">
        <v>0.65394622723330442</v>
      </c>
    </row>
    <row r="252" spans="1:3">
      <c r="A252" t="s">
        <v>29</v>
      </c>
      <c r="B252" s="85">
        <v>2020</v>
      </c>
      <c r="C252" s="1">
        <v>0.53181427343078247</v>
      </c>
    </row>
    <row r="253" spans="1:3">
      <c r="A253" t="s">
        <v>30</v>
      </c>
      <c r="B253" s="85">
        <v>2020</v>
      </c>
      <c r="C253" s="1">
        <v>0.5449189985272459</v>
      </c>
    </row>
    <row r="254" spans="1:3">
      <c r="A254" t="s">
        <v>31</v>
      </c>
      <c r="B254" s="85">
        <v>2020</v>
      </c>
      <c r="C254" s="1">
        <v>0.52500000000000002</v>
      </c>
    </row>
    <row r="255" spans="1:3">
      <c r="A255" t="s">
        <v>32</v>
      </c>
      <c r="B255" s="85">
        <v>2020</v>
      </c>
      <c r="C255" s="1">
        <v>0.60586319218241047</v>
      </c>
    </row>
    <row r="256" spans="1:3">
      <c r="A256" t="s">
        <v>33</v>
      </c>
      <c r="B256" s="85">
        <v>2020</v>
      </c>
      <c r="C256" s="1">
        <v>0.52014821676702172</v>
      </c>
    </row>
    <row r="257" spans="1:3">
      <c r="A257" t="s">
        <v>34</v>
      </c>
      <c r="B257" s="85">
        <v>2020</v>
      </c>
      <c r="C257" s="1">
        <v>0.55608591885441527</v>
      </c>
    </row>
    <row r="258" spans="1:3">
      <c r="A258" t="s">
        <v>35</v>
      </c>
      <c r="B258" s="85">
        <v>2020</v>
      </c>
      <c r="C258" s="1">
        <v>0.35918744228993538</v>
      </c>
    </row>
    <row r="259" spans="1:3">
      <c r="A259" t="s">
        <v>36</v>
      </c>
      <c r="B259" s="85">
        <v>2020</v>
      </c>
      <c r="C259" s="1">
        <v>0.44989561586638832</v>
      </c>
    </row>
    <row r="260" spans="1:3">
      <c r="A260" t="s">
        <v>37</v>
      </c>
      <c r="B260" s="85">
        <v>2020</v>
      </c>
      <c r="C260" s="1">
        <v>0.49350024073182475</v>
      </c>
    </row>
    <row r="261" spans="1:3">
      <c r="A261" t="s">
        <v>38</v>
      </c>
      <c r="B261" s="85">
        <v>2020</v>
      </c>
      <c r="C261" s="1">
        <v>0.50564118862227869</v>
      </c>
    </row>
    <row r="262" spans="1:3">
      <c r="A262" t="s">
        <v>39</v>
      </c>
      <c r="B262" s="85">
        <v>2020</v>
      </c>
      <c r="C262" s="1">
        <v>0.52153110047846885</v>
      </c>
    </row>
    <row r="263" spans="1:3">
      <c r="A263" t="s">
        <v>40</v>
      </c>
      <c r="B263" s="85">
        <v>2020</v>
      </c>
      <c r="C263" s="1">
        <v>0.61002178649237471</v>
      </c>
    </row>
    <row r="264" spans="1:3">
      <c r="A264" t="s">
        <v>41</v>
      </c>
      <c r="B264" s="85">
        <v>2020</v>
      </c>
      <c r="C264" s="1">
        <v>0.4439288476411446</v>
      </c>
    </row>
    <row r="265" spans="1:3">
      <c r="A265" t="s">
        <v>43</v>
      </c>
      <c r="B265" s="85">
        <v>2020</v>
      </c>
      <c r="C265" s="1">
        <v>0.48929858020767114</v>
      </c>
    </row>
    <row r="266" spans="1:3">
      <c r="A266" t="s">
        <v>44</v>
      </c>
      <c r="B266" s="85">
        <v>2020</v>
      </c>
      <c r="C266" s="1">
        <v>0.53018480492813147</v>
      </c>
    </row>
    <row r="267" spans="1:3">
      <c r="A267" t="s">
        <v>45</v>
      </c>
      <c r="B267" s="85">
        <v>2020</v>
      </c>
      <c r="C267" s="1" t="s">
        <v>42</v>
      </c>
    </row>
    <row r="268" spans="1:3">
      <c r="A268" t="s">
        <v>46</v>
      </c>
      <c r="B268" s="85">
        <v>2020</v>
      </c>
      <c r="C268" s="1">
        <v>0.60852713178294571</v>
      </c>
    </row>
    <row r="269" spans="1:3">
      <c r="A269" t="s">
        <v>47</v>
      </c>
      <c r="B269" s="85">
        <v>2020</v>
      </c>
      <c r="C269" s="1">
        <v>0.52670544685351661</v>
      </c>
    </row>
    <row r="270" spans="1:3">
      <c r="A270" t="s">
        <v>48</v>
      </c>
      <c r="B270" s="85">
        <v>2020</v>
      </c>
      <c r="C270" s="1">
        <v>0.55339805825242716</v>
      </c>
    </row>
    <row r="271" spans="1:3">
      <c r="A271" t="s">
        <v>49</v>
      </c>
      <c r="B271" s="85">
        <v>2020</v>
      </c>
      <c r="C271" s="1">
        <v>0.53353893600616809</v>
      </c>
    </row>
    <row r="272" spans="1:3">
      <c r="A272" t="s">
        <v>50</v>
      </c>
      <c r="B272" s="85">
        <v>2020</v>
      </c>
      <c r="C272" s="1">
        <v>0.49987959544068067</v>
      </c>
    </row>
    <row r="273" spans="1:3">
      <c r="A273" t="s">
        <v>51</v>
      </c>
      <c r="B273" s="85">
        <v>2020</v>
      </c>
      <c r="C273" s="1">
        <v>0.47199999999999998</v>
      </c>
    </row>
    <row r="274" spans="1:3">
      <c r="A274" t="s">
        <v>52</v>
      </c>
      <c r="B274" s="85">
        <v>2020</v>
      </c>
      <c r="C274" s="1">
        <v>0.58823529411764708</v>
      </c>
    </row>
    <row r="275" spans="1:3">
      <c r="A275" t="s">
        <v>53</v>
      </c>
      <c r="B275" s="85">
        <v>2020</v>
      </c>
      <c r="C275" s="1">
        <v>0.50800000000000001</v>
      </c>
    </row>
    <row r="276" spans="1:3">
      <c r="A276" t="s">
        <v>54</v>
      </c>
      <c r="B276" s="85">
        <v>2020</v>
      </c>
      <c r="C276" s="1">
        <v>0.5</v>
      </c>
    </row>
    <row r="277" spans="1:3">
      <c r="A277" t="s">
        <v>55</v>
      </c>
      <c r="B277" s="85">
        <v>2020</v>
      </c>
      <c r="C277" s="1">
        <v>0.56717687074829937</v>
      </c>
    </row>
    <row r="278" spans="1:3">
      <c r="A278" t="s">
        <v>56</v>
      </c>
      <c r="B278" s="85">
        <v>2020</v>
      </c>
      <c r="C278" s="1">
        <v>0.43823529411764706</v>
      </c>
    </row>
    <row r="279" spans="1:3">
      <c r="A279" t="s">
        <v>57</v>
      </c>
      <c r="B279" s="85">
        <v>2020</v>
      </c>
      <c r="C279" s="1">
        <v>0.48634812286689422</v>
      </c>
    </row>
    <row r="280" spans="1:3">
      <c r="A280" t="s">
        <v>58</v>
      </c>
      <c r="B280" s="85">
        <v>2020</v>
      </c>
      <c r="C280" s="1">
        <v>0.56039850560398508</v>
      </c>
    </row>
    <row r="281" spans="1:3">
      <c r="A281" t="s">
        <v>59</v>
      </c>
      <c r="B281" s="85">
        <v>2020</v>
      </c>
      <c r="C281" s="1">
        <v>0.54937163375224418</v>
      </c>
    </row>
    <row r="282" spans="1:3">
      <c r="A282" t="s">
        <v>3</v>
      </c>
      <c r="B282" s="85">
        <v>2019</v>
      </c>
      <c r="C282" s="1">
        <v>0.56200000000000006</v>
      </c>
    </row>
    <row r="283" spans="1:3">
      <c r="A283" t="s">
        <v>4</v>
      </c>
      <c r="B283" s="85">
        <v>2019</v>
      </c>
      <c r="C283" s="1">
        <v>0.56299999999999994</v>
      </c>
    </row>
    <row r="284" spans="1:3">
      <c r="A284" t="s">
        <v>5</v>
      </c>
      <c r="B284" s="85">
        <v>2019</v>
      </c>
      <c r="C284" s="1">
        <v>0.57899999999999996</v>
      </c>
    </row>
    <row r="285" spans="1:3">
      <c r="A285" t="s">
        <v>6</v>
      </c>
      <c r="B285" s="85">
        <v>2019</v>
      </c>
      <c r="C285" s="1">
        <v>0.59399999999999997</v>
      </c>
    </row>
    <row r="286" spans="1:3">
      <c r="A286" t="s">
        <v>7</v>
      </c>
      <c r="B286" s="85">
        <v>2019</v>
      </c>
      <c r="C286" s="1">
        <v>0.46</v>
      </c>
    </row>
    <row r="287" spans="1:3">
      <c r="A287" t="s">
        <v>8</v>
      </c>
      <c r="B287" s="85">
        <v>2019</v>
      </c>
      <c r="C287" s="1">
        <v>0.68400000000000005</v>
      </c>
    </row>
    <row r="288" spans="1:3">
      <c r="A288" t="s">
        <v>9</v>
      </c>
      <c r="B288" s="85">
        <v>2019</v>
      </c>
      <c r="C288" s="1">
        <v>0.51800000000000002</v>
      </c>
    </row>
    <row r="289" spans="1:3">
      <c r="A289" t="s">
        <v>10</v>
      </c>
      <c r="B289" s="85">
        <v>2019</v>
      </c>
      <c r="C289" s="1">
        <v>0.54500000000000004</v>
      </c>
    </row>
    <row r="290" spans="1:3">
      <c r="A290" t="s">
        <v>60</v>
      </c>
      <c r="B290" s="85">
        <v>2019</v>
      </c>
      <c r="C290" s="1">
        <v>0.45</v>
      </c>
    </row>
    <row r="291" spans="1:3">
      <c r="A291" t="s">
        <v>12</v>
      </c>
      <c r="B291" s="85">
        <v>2019</v>
      </c>
      <c r="C291" s="1">
        <v>0.58399999999999996</v>
      </c>
    </row>
    <row r="292" spans="1:3">
      <c r="A292" t="s">
        <v>13</v>
      </c>
      <c r="B292" s="85">
        <v>2019</v>
      </c>
      <c r="C292" s="1">
        <v>0.60199999999999998</v>
      </c>
    </row>
    <row r="293" spans="1:3">
      <c r="A293" t="s">
        <v>14</v>
      </c>
      <c r="B293" s="85">
        <v>2019</v>
      </c>
      <c r="C293" s="1">
        <v>0.32400000000000001</v>
      </c>
    </row>
    <row r="294" spans="1:3">
      <c r="A294" t="s">
        <v>15</v>
      </c>
      <c r="B294" s="85">
        <v>2019</v>
      </c>
      <c r="C294" s="1">
        <v>0.436</v>
      </c>
    </row>
    <row r="295" spans="1:3">
      <c r="A295" t="s">
        <v>16</v>
      </c>
      <c r="B295" s="85">
        <v>2019</v>
      </c>
      <c r="C295" s="1">
        <v>0.627</v>
      </c>
    </row>
    <row r="296" spans="1:3">
      <c r="A296" t="s">
        <v>17</v>
      </c>
      <c r="B296" s="85">
        <v>2019</v>
      </c>
      <c r="C296" s="1">
        <v>0.61399999999999999</v>
      </c>
    </row>
    <row r="297" spans="1:3">
      <c r="A297" t="s">
        <v>18</v>
      </c>
      <c r="B297" s="85">
        <v>2019</v>
      </c>
      <c r="C297" s="1">
        <v>0.67900000000000005</v>
      </c>
    </row>
    <row r="298" spans="1:3">
      <c r="A298" t="s">
        <v>19</v>
      </c>
      <c r="B298" s="85">
        <v>2019</v>
      </c>
      <c r="C298" s="1">
        <v>0.60199999999999998</v>
      </c>
    </row>
    <row r="299" spans="1:3">
      <c r="A299" t="s">
        <v>20</v>
      </c>
      <c r="B299" s="85">
        <v>2019</v>
      </c>
      <c r="C299" s="1">
        <v>0.57299999999999995</v>
      </c>
    </row>
    <row r="300" spans="1:3">
      <c r="A300" t="s">
        <v>21</v>
      </c>
      <c r="B300" s="85">
        <v>2019</v>
      </c>
      <c r="C300" s="1">
        <v>0.249</v>
      </c>
    </row>
    <row r="301" spans="1:3">
      <c r="A301" t="s">
        <v>22</v>
      </c>
      <c r="B301" s="85">
        <v>2019</v>
      </c>
      <c r="C301" s="1">
        <v>0.51900000000000002</v>
      </c>
    </row>
    <row r="302" spans="1:3">
      <c r="A302" t="s">
        <v>23</v>
      </c>
      <c r="B302" s="85">
        <v>2019</v>
      </c>
      <c r="C302" s="1">
        <v>0.58499999999999996</v>
      </c>
    </row>
    <row r="303" spans="1:3">
      <c r="A303" t="s">
        <v>24</v>
      </c>
      <c r="B303" s="85">
        <v>2019</v>
      </c>
      <c r="C303" s="1">
        <v>0.53700000000000003</v>
      </c>
    </row>
    <row r="304" spans="1:3">
      <c r="A304" t="s">
        <v>25</v>
      </c>
      <c r="B304" s="85">
        <v>2019</v>
      </c>
      <c r="C304" s="1">
        <v>0.55300000000000005</v>
      </c>
    </row>
    <row r="305" spans="1:3">
      <c r="A305" t="s">
        <v>26</v>
      </c>
      <c r="B305" s="85">
        <v>2019</v>
      </c>
      <c r="C305" s="1">
        <v>0.58899999999999997</v>
      </c>
    </row>
    <row r="306" spans="1:3">
      <c r="A306" t="s">
        <v>27</v>
      </c>
      <c r="B306" s="85">
        <v>2019</v>
      </c>
      <c r="C306" s="1">
        <v>0.65200000000000002</v>
      </c>
    </row>
    <row r="307" spans="1:3">
      <c r="A307" t="s">
        <v>28</v>
      </c>
      <c r="B307" s="85">
        <v>2019</v>
      </c>
      <c r="C307" s="1">
        <v>61.4</v>
      </c>
    </row>
    <row r="308" spans="1:3">
      <c r="A308" t="s">
        <v>29</v>
      </c>
      <c r="B308" s="85">
        <v>2019</v>
      </c>
      <c r="C308" s="1">
        <v>0.59799999999999998</v>
      </c>
    </row>
    <row r="309" spans="1:3">
      <c r="A309" t="s">
        <v>30</v>
      </c>
      <c r="B309" s="85">
        <v>2019</v>
      </c>
      <c r="C309" s="1">
        <v>0.55700000000000005</v>
      </c>
    </row>
    <row r="310" spans="1:3">
      <c r="A310" t="s">
        <v>31</v>
      </c>
      <c r="B310" s="85">
        <v>2019</v>
      </c>
      <c r="C310" s="1">
        <v>0.58399999999999996</v>
      </c>
    </row>
    <row r="311" spans="1:3">
      <c r="A311" t="s">
        <v>32</v>
      </c>
      <c r="B311" s="85">
        <v>2019</v>
      </c>
      <c r="C311" s="1">
        <v>0.63600000000000001</v>
      </c>
    </row>
    <row r="312" spans="1:3">
      <c r="A312" t="s">
        <v>33</v>
      </c>
      <c r="B312" s="85">
        <v>2019</v>
      </c>
      <c r="C312" s="1">
        <v>0.61199999999999999</v>
      </c>
    </row>
    <row r="313" spans="1:3">
      <c r="A313" t="s">
        <v>34</v>
      </c>
      <c r="B313" s="85">
        <v>2019</v>
      </c>
      <c r="C313" s="1">
        <v>0.627</v>
      </c>
    </row>
    <row r="314" spans="1:3">
      <c r="A314" t="s">
        <v>35</v>
      </c>
      <c r="B314" s="85">
        <v>2019</v>
      </c>
      <c r="C314" s="1">
        <v>0.503</v>
      </c>
    </row>
    <row r="315" spans="1:3">
      <c r="A315" t="s">
        <v>36</v>
      </c>
      <c r="B315" s="85">
        <v>2019</v>
      </c>
      <c r="C315" s="1">
        <v>0.48</v>
      </c>
    </row>
    <row r="316" spans="1:3">
      <c r="A316" t="s">
        <v>37</v>
      </c>
      <c r="B316" s="85">
        <v>2019</v>
      </c>
      <c r="C316" s="1">
        <v>0.60099999999999998</v>
      </c>
    </row>
    <row r="317" spans="1:3">
      <c r="A317" t="s">
        <v>38</v>
      </c>
      <c r="B317" s="85">
        <v>2019</v>
      </c>
      <c r="C317" s="1">
        <v>0.61899999999999999</v>
      </c>
    </row>
    <row r="318" spans="1:3">
      <c r="A318" t="s">
        <v>39</v>
      </c>
      <c r="B318" s="85">
        <v>2019</v>
      </c>
      <c r="C318" s="1">
        <v>0.56899999999999995</v>
      </c>
    </row>
    <row r="319" spans="1:3">
      <c r="A319" t="s">
        <v>40</v>
      </c>
      <c r="B319" s="85">
        <v>2019</v>
      </c>
      <c r="C319" s="1">
        <v>0.68400000000000005</v>
      </c>
    </row>
    <row r="320" spans="1:3">
      <c r="A320" t="s">
        <v>41</v>
      </c>
      <c r="B320" s="85">
        <v>2019</v>
      </c>
      <c r="C320" s="1">
        <v>0.498</v>
      </c>
    </row>
    <row r="321" spans="1:3">
      <c r="A321" t="s">
        <v>43</v>
      </c>
      <c r="B321" s="85">
        <v>2019</v>
      </c>
      <c r="C321" s="1">
        <v>0.54900000000000004</v>
      </c>
    </row>
    <row r="322" spans="1:3">
      <c r="A322" t="s">
        <v>44</v>
      </c>
      <c r="B322" s="85">
        <v>2019</v>
      </c>
      <c r="C322" s="1">
        <v>0.59799999999999998</v>
      </c>
    </row>
    <row r="323" spans="1:3">
      <c r="A323" t="s">
        <v>45</v>
      </c>
      <c r="B323" s="85">
        <v>2019</v>
      </c>
      <c r="C323" s="1" t="s">
        <v>42</v>
      </c>
    </row>
    <row r="324" spans="1:3">
      <c r="A324" t="s">
        <v>46</v>
      </c>
      <c r="B324" s="85">
        <v>2019</v>
      </c>
      <c r="C324" s="1">
        <v>0.64300000000000002</v>
      </c>
    </row>
    <row r="325" spans="1:3">
      <c r="A325" t="s">
        <v>47</v>
      </c>
      <c r="B325" s="85">
        <v>2019</v>
      </c>
      <c r="C325" s="1">
        <v>0.56699999999999995</v>
      </c>
    </row>
    <row r="326" spans="1:3">
      <c r="A326" t="s">
        <v>48</v>
      </c>
      <c r="B326" s="85">
        <v>2019</v>
      </c>
      <c r="C326" s="1">
        <v>0.64300000000000002</v>
      </c>
    </row>
    <row r="327" spans="1:3">
      <c r="A327" t="s">
        <v>49</v>
      </c>
      <c r="B327" s="85">
        <v>2019</v>
      </c>
      <c r="C327" s="1">
        <v>0.58499999999999996</v>
      </c>
    </row>
    <row r="328" spans="1:3">
      <c r="A328" t="s">
        <v>50</v>
      </c>
      <c r="B328" s="85">
        <v>2019</v>
      </c>
      <c r="C328" s="1">
        <v>0.59299999999999997</v>
      </c>
    </row>
    <row r="329" spans="1:3">
      <c r="A329" t="s">
        <v>51</v>
      </c>
      <c r="B329" s="85">
        <v>2019</v>
      </c>
      <c r="C329" s="1">
        <v>0.52559999999999996</v>
      </c>
    </row>
    <row r="330" spans="1:3">
      <c r="A330" t="s">
        <v>52</v>
      </c>
      <c r="B330" s="85">
        <v>2019</v>
      </c>
      <c r="C330" s="1">
        <v>0.63200000000000001</v>
      </c>
    </row>
    <row r="331" spans="1:3">
      <c r="A331" t="s">
        <v>53</v>
      </c>
      <c r="B331" s="85">
        <v>2019</v>
      </c>
      <c r="C331" s="1">
        <v>0.63</v>
      </c>
    </row>
    <row r="332" spans="1:3">
      <c r="A332" t="s">
        <v>54</v>
      </c>
      <c r="B332" s="85">
        <v>2019</v>
      </c>
      <c r="C332" s="1">
        <v>0.27800000000000002</v>
      </c>
    </row>
    <row r="333" spans="1:3">
      <c r="A333" t="s">
        <v>55</v>
      </c>
      <c r="B333" s="85">
        <v>2019</v>
      </c>
      <c r="C333" s="1">
        <v>0.621</v>
      </c>
    </row>
    <row r="334" spans="1:3">
      <c r="A334" t="s">
        <v>56</v>
      </c>
      <c r="B334" s="85">
        <v>2019</v>
      </c>
      <c r="C334" s="1">
        <v>0.54400000000000004</v>
      </c>
    </row>
    <row r="335" spans="1:3">
      <c r="A335" t="s">
        <v>57</v>
      </c>
      <c r="B335" s="85">
        <v>2019</v>
      </c>
      <c r="C335" s="1">
        <v>0.622</v>
      </c>
    </row>
    <row r="336" spans="1:3">
      <c r="A336" t="s">
        <v>58</v>
      </c>
      <c r="B336" s="85">
        <v>2019</v>
      </c>
      <c r="C336" s="1">
        <v>0.627</v>
      </c>
    </row>
    <row r="337" spans="1:3">
      <c r="A337" t="s">
        <v>59</v>
      </c>
      <c r="B337" s="85">
        <v>2019</v>
      </c>
      <c r="C337" s="1">
        <v>0.54300000000000004</v>
      </c>
    </row>
    <row r="338" spans="1:3">
      <c r="A338" t="s">
        <v>3</v>
      </c>
      <c r="B338" s="85">
        <v>2018</v>
      </c>
      <c r="C338" s="1">
        <v>0.60599999999999998</v>
      </c>
    </row>
    <row r="339" spans="1:3">
      <c r="A339" t="s">
        <v>4</v>
      </c>
      <c r="B339" s="85">
        <v>2018</v>
      </c>
      <c r="C339" s="1">
        <v>0.54600000000000004</v>
      </c>
    </row>
    <row r="340" spans="1:3">
      <c r="A340" t="s">
        <v>5</v>
      </c>
      <c r="B340" s="85">
        <v>2018</v>
      </c>
      <c r="C340" s="1">
        <v>0.59699999999999998</v>
      </c>
    </row>
    <row r="341" spans="1:3">
      <c r="A341" t="s">
        <v>6</v>
      </c>
      <c r="B341" s="85">
        <v>2018</v>
      </c>
      <c r="C341" s="1">
        <v>0.59499999999999997</v>
      </c>
    </row>
    <row r="342" spans="1:3">
      <c r="A342" t="s">
        <v>7</v>
      </c>
      <c r="B342" s="85">
        <v>2018</v>
      </c>
      <c r="C342" s="1">
        <v>0.47099999999999997</v>
      </c>
    </row>
    <row r="343" spans="1:3">
      <c r="A343" t="s">
        <v>8</v>
      </c>
      <c r="B343" s="85">
        <v>2018</v>
      </c>
      <c r="C343" s="1">
        <v>0.66300000000000003</v>
      </c>
    </row>
    <row r="344" spans="1:3">
      <c r="A344" t="s">
        <v>9</v>
      </c>
      <c r="B344" s="85">
        <v>2018</v>
      </c>
      <c r="C344" s="1">
        <v>0.55000000000000004</v>
      </c>
    </row>
    <row r="345" spans="1:3">
      <c r="A345" t="s">
        <v>10</v>
      </c>
      <c r="B345" s="85">
        <v>2018</v>
      </c>
      <c r="C345" s="1">
        <v>0.53</v>
      </c>
    </row>
    <row r="346" spans="1:3">
      <c r="A346" t="s">
        <v>60</v>
      </c>
      <c r="B346" s="85">
        <v>2018</v>
      </c>
      <c r="C346" s="1">
        <v>0.43099999999999999</v>
      </c>
    </row>
    <row r="347" spans="1:3">
      <c r="A347" t="s">
        <v>12</v>
      </c>
      <c r="B347" s="85">
        <v>2018</v>
      </c>
      <c r="C347" s="1">
        <v>0.55900000000000005</v>
      </c>
    </row>
    <row r="348" spans="1:3">
      <c r="A348" t="s">
        <v>13</v>
      </c>
      <c r="B348" s="85">
        <v>2018</v>
      </c>
      <c r="C348" s="1">
        <v>0.59299999999999997</v>
      </c>
    </row>
    <row r="349" spans="1:3">
      <c r="A349" t="s">
        <v>14</v>
      </c>
      <c r="B349" s="85">
        <v>2018</v>
      </c>
      <c r="C349" s="1">
        <v>0.05</v>
      </c>
    </row>
    <row r="350" spans="1:3">
      <c r="A350" t="s">
        <v>15</v>
      </c>
      <c r="B350" s="85">
        <v>2018</v>
      </c>
      <c r="C350" s="1">
        <v>0.27400000000000002</v>
      </c>
    </row>
    <row r="351" spans="1:3">
      <c r="A351" t="s">
        <v>16</v>
      </c>
      <c r="B351" s="85">
        <v>2018</v>
      </c>
      <c r="C351" s="1">
        <v>0.66300000000000003</v>
      </c>
    </row>
    <row r="352" spans="1:3">
      <c r="A352" t="s">
        <v>17</v>
      </c>
      <c r="B352" s="85">
        <v>2018</v>
      </c>
      <c r="C352" s="1">
        <v>0.60899999999999999</v>
      </c>
    </row>
    <row r="353" spans="1:3">
      <c r="A353" t="s">
        <v>18</v>
      </c>
      <c r="B353" s="85">
        <v>2018</v>
      </c>
      <c r="C353" s="1">
        <v>0.69099999999999995</v>
      </c>
    </row>
    <row r="354" spans="1:3">
      <c r="A354" t="s">
        <v>19</v>
      </c>
      <c r="B354" s="85">
        <v>2018</v>
      </c>
      <c r="C354" s="1">
        <v>0.626</v>
      </c>
    </row>
    <row r="355" spans="1:3">
      <c r="A355" t="s">
        <v>20</v>
      </c>
      <c r="B355" s="85">
        <v>2018</v>
      </c>
      <c r="C355" s="1">
        <v>0.58299999999999996</v>
      </c>
    </row>
    <row r="356" spans="1:3">
      <c r="A356" t="s">
        <v>21</v>
      </c>
      <c r="B356" s="85">
        <v>2018</v>
      </c>
      <c r="C356" s="1">
        <v>0.46</v>
      </c>
    </row>
    <row r="357" spans="1:3">
      <c r="A357" t="s">
        <v>22</v>
      </c>
      <c r="B357" s="85">
        <v>2018</v>
      </c>
      <c r="C357" s="1">
        <v>0.55100000000000005</v>
      </c>
    </row>
    <row r="358" spans="1:3">
      <c r="A358" t="s">
        <v>23</v>
      </c>
      <c r="B358" s="85">
        <v>2018</v>
      </c>
      <c r="C358" s="1">
        <v>0.58399999999999996</v>
      </c>
    </row>
    <row r="359" spans="1:3">
      <c r="A359" t="s">
        <v>24</v>
      </c>
      <c r="B359" s="85">
        <v>2018</v>
      </c>
      <c r="C359" s="1">
        <v>0.53600000000000003</v>
      </c>
    </row>
    <row r="360" spans="1:3">
      <c r="A360" t="s">
        <v>25</v>
      </c>
      <c r="B360" s="85">
        <v>2018</v>
      </c>
      <c r="C360" s="1">
        <v>0.51400000000000001</v>
      </c>
    </row>
    <row r="361" spans="1:3">
      <c r="A361" t="s">
        <v>26</v>
      </c>
      <c r="B361" s="85">
        <v>2018</v>
      </c>
      <c r="C361" s="1">
        <v>0.57799999999999996</v>
      </c>
    </row>
    <row r="362" spans="1:3">
      <c r="A362" t="s">
        <v>27</v>
      </c>
      <c r="B362" s="85">
        <v>2018</v>
      </c>
      <c r="C362" s="1">
        <v>0.57099999999999995</v>
      </c>
    </row>
    <row r="363" spans="1:3">
      <c r="A363" t="s">
        <v>28</v>
      </c>
      <c r="B363" s="85">
        <v>2018</v>
      </c>
      <c r="C363" s="1">
        <v>0.61599999999999999</v>
      </c>
    </row>
    <row r="364" spans="1:3">
      <c r="A364" t="s">
        <v>29</v>
      </c>
      <c r="B364" s="85">
        <v>2018</v>
      </c>
      <c r="C364" s="1">
        <v>0.67</v>
      </c>
    </row>
    <row r="365" spans="1:3">
      <c r="A365" t="s">
        <v>30</v>
      </c>
      <c r="B365" s="85">
        <v>2018</v>
      </c>
      <c r="C365" s="1">
        <v>0.54700000000000004</v>
      </c>
    </row>
    <row r="366" spans="1:3">
      <c r="A366" t="s">
        <v>31</v>
      </c>
      <c r="B366" s="85">
        <v>2018</v>
      </c>
      <c r="C366" s="1">
        <v>0.58199999999999996</v>
      </c>
    </row>
    <row r="367" spans="1:3">
      <c r="A367" t="s">
        <v>32</v>
      </c>
      <c r="B367" s="85">
        <v>2018</v>
      </c>
      <c r="C367" s="1">
        <v>0.64</v>
      </c>
    </row>
    <row r="368" spans="1:3">
      <c r="A368" t="s">
        <v>33</v>
      </c>
      <c r="B368" s="85">
        <v>2018</v>
      </c>
      <c r="C368" s="1">
        <v>0.61499999999999999</v>
      </c>
    </row>
    <row r="369" spans="1:3">
      <c r="A369" t="s">
        <v>34</v>
      </c>
      <c r="B369" s="85">
        <v>2018</v>
      </c>
      <c r="C369" s="1">
        <v>0.6</v>
      </c>
    </row>
    <row r="370" spans="1:3">
      <c r="A370" t="s">
        <v>35</v>
      </c>
      <c r="B370" s="85">
        <v>2018</v>
      </c>
      <c r="C370" s="1">
        <v>0.44500000000000001</v>
      </c>
    </row>
    <row r="371" spans="1:3">
      <c r="A371" t="s">
        <v>36</v>
      </c>
      <c r="B371" s="85">
        <v>2018</v>
      </c>
      <c r="C371" s="1">
        <v>0.48799999999999999</v>
      </c>
    </row>
    <row r="372" spans="1:3">
      <c r="A372" t="s">
        <v>37</v>
      </c>
      <c r="B372" s="85">
        <v>2018</v>
      </c>
      <c r="C372" s="1">
        <v>0.57799999999999996</v>
      </c>
    </row>
    <row r="373" spans="1:3">
      <c r="A373" t="s">
        <v>38</v>
      </c>
      <c r="B373" s="85">
        <v>2018</v>
      </c>
      <c r="C373" s="1">
        <v>0.623</v>
      </c>
    </row>
    <row r="374" spans="1:3">
      <c r="A374" t="s">
        <v>39</v>
      </c>
      <c r="B374" s="85">
        <v>2018</v>
      </c>
      <c r="C374" s="1">
        <v>0.62</v>
      </c>
    </row>
    <row r="375" spans="1:3">
      <c r="A375" t="s">
        <v>40</v>
      </c>
      <c r="B375" s="85">
        <v>2018</v>
      </c>
      <c r="C375" s="1">
        <v>0.65200000000000002</v>
      </c>
    </row>
    <row r="376" spans="1:3">
      <c r="A376" t="s">
        <v>41</v>
      </c>
      <c r="B376" s="85">
        <v>2018</v>
      </c>
      <c r="C376" s="1">
        <v>0.45900000000000002</v>
      </c>
    </row>
    <row r="377" spans="1:3">
      <c r="A377" t="s">
        <v>43</v>
      </c>
      <c r="B377" s="85">
        <v>2018</v>
      </c>
      <c r="C377" s="1">
        <v>0.56899999999999995</v>
      </c>
    </row>
    <row r="378" spans="1:3">
      <c r="A378" t="s">
        <v>44</v>
      </c>
      <c r="B378" s="85">
        <v>2018</v>
      </c>
      <c r="C378" s="1">
        <v>0.59099999999999997</v>
      </c>
    </row>
    <row r="379" spans="1:3">
      <c r="A379" t="s">
        <v>45</v>
      </c>
      <c r="B379" s="85">
        <v>2018</v>
      </c>
      <c r="C379" s="1" t="s">
        <v>42</v>
      </c>
    </row>
    <row r="380" spans="1:3">
      <c r="A380" t="s">
        <v>46</v>
      </c>
      <c r="B380" s="85">
        <v>2018</v>
      </c>
      <c r="C380" s="1">
        <v>0.58499999999999996</v>
      </c>
    </row>
    <row r="381" spans="1:3">
      <c r="A381" t="s">
        <v>47</v>
      </c>
      <c r="B381" s="85">
        <v>2018</v>
      </c>
      <c r="C381" s="1">
        <v>0.60199999999999998</v>
      </c>
    </row>
    <row r="382" spans="1:3">
      <c r="A382" t="s">
        <v>48</v>
      </c>
      <c r="B382" s="85">
        <v>2018</v>
      </c>
      <c r="C382" s="1">
        <v>0.61799999999999999</v>
      </c>
    </row>
    <row r="383" spans="1:3">
      <c r="A383" t="s">
        <v>49</v>
      </c>
      <c r="B383" s="85">
        <v>2018</v>
      </c>
      <c r="C383" s="1">
        <v>0.60799999999999998</v>
      </c>
    </row>
    <row r="384" spans="1:3">
      <c r="A384" t="s">
        <v>50</v>
      </c>
      <c r="B384" s="85">
        <v>2018</v>
      </c>
      <c r="C384" s="1">
        <v>0.59</v>
      </c>
    </row>
    <row r="385" spans="1:4">
      <c r="A385" t="s">
        <v>51</v>
      </c>
      <c r="B385" s="85">
        <v>2018</v>
      </c>
      <c r="C385" s="1">
        <v>0.52400000000000002</v>
      </c>
    </row>
    <row r="386" spans="1:4">
      <c r="A386" t="s">
        <v>52</v>
      </c>
      <c r="B386" s="85">
        <v>2018</v>
      </c>
      <c r="C386" s="1">
        <v>0.66100000000000003</v>
      </c>
    </row>
    <row r="387" spans="1:4">
      <c r="A387" t="s">
        <v>53</v>
      </c>
      <c r="B387" s="85">
        <v>2018</v>
      </c>
      <c r="C387" s="1">
        <v>0.65600000000000003</v>
      </c>
    </row>
    <row r="388" spans="1:4">
      <c r="A388" t="s">
        <v>54</v>
      </c>
      <c r="B388" s="85">
        <v>2018</v>
      </c>
      <c r="C388" s="1">
        <v>0.45</v>
      </c>
    </row>
    <row r="389" spans="1:4">
      <c r="A389" t="s">
        <v>55</v>
      </c>
      <c r="B389" s="85">
        <v>2018</v>
      </c>
      <c r="C389" s="1">
        <v>0.621</v>
      </c>
    </row>
    <row r="390" spans="1:4">
      <c r="A390" t="s">
        <v>56</v>
      </c>
      <c r="B390" s="85">
        <v>2018</v>
      </c>
      <c r="C390" s="1">
        <v>0.57399999999999995</v>
      </c>
    </row>
    <row r="391" spans="1:4">
      <c r="A391" t="s">
        <v>57</v>
      </c>
      <c r="B391" s="85">
        <v>2018</v>
      </c>
      <c r="C391" s="1">
        <v>0.46800000000000003</v>
      </c>
    </row>
    <row r="392" spans="1:4">
      <c r="A392" t="s">
        <v>58</v>
      </c>
      <c r="B392" s="85">
        <v>2018</v>
      </c>
      <c r="C392" s="1">
        <v>0.628</v>
      </c>
    </row>
    <row r="393" spans="1:4">
      <c r="A393" t="s">
        <v>59</v>
      </c>
      <c r="B393" s="85">
        <v>2018</v>
      </c>
      <c r="C393" s="1">
        <v>0.59799999999999998</v>
      </c>
    </row>
    <row r="394" spans="1:4">
      <c r="A394" t="s">
        <v>3</v>
      </c>
      <c r="B394" s="85">
        <v>2017</v>
      </c>
      <c r="C394" s="1">
        <v>0.61199999999999999</v>
      </c>
      <c r="D394" s="16"/>
    </row>
    <row r="395" spans="1:4">
      <c r="A395" t="s">
        <v>4</v>
      </c>
      <c r="B395" s="85">
        <v>2017</v>
      </c>
      <c r="C395" s="1">
        <v>0.54600000000000004</v>
      </c>
    </row>
    <row r="396" spans="1:4">
      <c r="A396" t="s">
        <v>5</v>
      </c>
      <c r="B396" s="85">
        <v>2017</v>
      </c>
      <c r="C396" s="1">
        <v>0.56399999999999995</v>
      </c>
    </row>
    <row r="397" spans="1:4">
      <c r="A397" t="s">
        <v>6</v>
      </c>
      <c r="B397" s="85">
        <v>2017</v>
      </c>
      <c r="C397" s="1">
        <v>0.60799999999999998</v>
      </c>
    </row>
    <row r="398" spans="1:4">
      <c r="A398" t="s">
        <v>7</v>
      </c>
      <c r="B398" s="85">
        <v>2017</v>
      </c>
      <c r="C398" s="1">
        <v>0.46899999999999997</v>
      </c>
    </row>
    <row r="399" spans="1:4">
      <c r="A399" t="s">
        <v>8</v>
      </c>
      <c r="B399" s="85">
        <v>2017</v>
      </c>
      <c r="C399" s="1">
        <v>0.57299999999999995</v>
      </c>
    </row>
    <row r="400" spans="1:4">
      <c r="A400" t="s">
        <v>9</v>
      </c>
      <c r="B400" s="85">
        <v>2017</v>
      </c>
      <c r="C400" s="1">
        <v>0.499</v>
      </c>
    </row>
    <row r="401" spans="1:3">
      <c r="A401" t="s">
        <v>10</v>
      </c>
      <c r="B401" s="85">
        <v>2017</v>
      </c>
      <c r="C401" s="1">
        <v>0.55800000000000005</v>
      </c>
    </row>
    <row r="402" spans="1:3">
      <c r="A402" t="s">
        <v>60</v>
      </c>
      <c r="B402" s="85">
        <v>2017</v>
      </c>
      <c r="C402" s="1">
        <v>0.46</v>
      </c>
    </row>
    <row r="403" spans="1:3">
      <c r="A403" t="s">
        <v>12</v>
      </c>
      <c r="B403" s="85">
        <v>2017</v>
      </c>
      <c r="C403" s="1">
        <v>0.59399999999999997</v>
      </c>
    </row>
    <row r="404" spans="1:3">
      <c r="A404" t="s">
        <v>13</v>
      </c>
      <c r="B404" s="85">
        <v>2017</v>
      </c>
      <c r="C404" s="1">
        <v>0.59499999999999997</v>
      </c>
    </row>
    <row r="405" spans="1:3">
      <c r="A405" t="s">
        <v>14</v>
      </c>
      <c r="B405" s="85">
        <v>2017</v>
      </c>
      <c r="C405" s="1">
        <v>4.8000000000000001E-2</v>
      </c>
    </row>
    <row r="406" spans="1:3">
      <c r="A406" t="s">
        <v>15</v>
      </c>
      <c r="B406" s="85">
        <v>2017</v>
      </c>
      <c r="C406" s="1">
        <v>5.1999999999999998E-2</v>
      </c>
    </row>
    <row r="407" spans="1:3">
      <c r="A407" t="s">
        <v>16</v>
      </c>
      <c r="B407" s="85">
        <v>2017</v>
      </c>
      <c r="C407" s="1">
        <v>0.56000000000000005</v>
      </c>
    </row>
    <row r="408" spans="1:3">
      <c r="A408" t="s">
        <v>17</v>
      </c>
      <c r="B408" s="85">
        <v>2017</v>
      </c>
      <c r="C408" s="1">
        <v>0.61299999999999999</v>
      </c>
    </row>
    <row r="409" spans="1:3">
      <c r="A409" t="s">
        <v>18</v>
      </c>
      <c r="B409" s="85">
        <v>2017</v>
      </c>
      <c r="C409" s="1">
        <v>0.69499999999999995</v>
      </c>
    </row>
    <row r="410" spans="1:3">
      <c r="A410" t="s">
        <v>19</v>
      </c>
      <c r="B410" s="85">
        <v>2017</v>
      </c>
      <c r="C410" s="1">
        <v>0.65</v>
      </c>
    </row>
    <row r="411" spans="1:3">
      <c r="A411" t="s">
        <v>20</v>
      </c>
      <c r="B411" s="85">
        <v>2017</v>
      </c>
      <c r="C411" s="1">
        <v>0.622</v>
      </c>
    </row>
    <row r="412" spans="1:3">
      <c r="A412" t="s">
        <v>21</v>
      </c>
      <c r="B412" s="85">
        <v>2017</v>
      </c>
      <c r="C412" s="1">
        <v>0.58099999999999996</v>
      </c>
    </row>
    <row r="413" spans="1:3">
      <c r="A413" t="s">
        <v>22</v>
      </c>
      <c r="B413" s="85">
        <v>2017</v>
      </c>
      <c r="C413" s="1">
        <v>0.54600000000000004</v>
      </c>
    </row>
    <row r="414" spans="1:3">
      <c r="A414" t="s">
        <v>23</v>
      </c>
      <c r="B414" s="85">
        <v>2017</v>
      </c>
      <c r="C414" s="1">
        <v>0.58299999999999996</v>
      </c>
    </row>
    <row r="415" spans="1:3">
      <c r="A415" t="s">
        <v>24</v>
      </c>
      <c r="B415" s="85">
        <v>2017</v>
      </c>
      <c r="C415" s="1">
        <v>0.53300000000000003</v>
      </c>
    </row>
    <row r="416" spans="1:3">
      <c r="A416" t="s">
        <v>25</v>
      </c>
      <c r="B416" s="85">
        <v>2017</v>
      </c>
      <c r="C416" s="1">
        <v>0.51600000000000001</v>
      </c>
    </row>
    <row r="417" spans="1:3">
      <c r="A417" t="s">
        <v>26</v>
      </c>
      <c r="B417" s="85">
        <v>2017</v>
      </c>
      <c r="C417" s="1">
        <v>0.56599999999999995</v>
      </c>
    </row>
    <row r="418" spans="1:3">
      <c r="A418" t="s">
        <v>27</v>
      </c>
      <c r="B418" s="85">
        <v>2017</v>
      </c>
      <c r="C418" s="1">
        <v>0.56899999999999995</v>
      </c>
    </row>
    <row r="419" spans="1:3">
      <c r="A419" t="s">
        <v>28</v>
      </c>
      <c r="B419" s="85">
        <v>2017</v>
      </c>
      <c r="C419" s="1">
        <v>0.58199999999999996</v>
      </c>
    </row>
    <row r="420" spans="1:3">
      <c r="A420" t="s">
        <v>29</v>
      </c>
      <c r="B420" s="85">
        <v>2017</v>
      </c>
      <c r="C420" s="1">
        <v>0.66700000000000004</v>
      </c>
    </row>
    <row r="421" spans="1:3">
      <c r="A421" t="s">
        <v>30</v>
      </c>
      <c r="B421" s="85">
        <v>2017</v>
      </c>
      <c r="C421" s="1">
        <v>0.61299999999999999</v>
      </c>
    </row>
    <row r="422" spans="1:3">
      <c r="A422" t="s">
        <v>31</v>
      </c>
      <c r="B422" s="85">
        <v>2017</v>
      </c>
      <c r="C422" s="1">
        <v>0.58499999999999996</v>
      </c>
    </row>
    <row r="423" spans="1:3">
      <c r="A423" t="s">
        <v>32</v>
      </c>
      <c r="B423" s="85">
        <v>2017</v>
      </c>
      <c r="C423" s="1">
        <v>0.66800000000000004</v>
      </c>
    </row>
    <row r="424" spans="1:3">
      <c r="A424" t="s">
        <v>33</v>
      </c>
      <c r="B424" s="85">
        <v>2017</v>
      </c>
      <c r="C424" s="1">
        <v>0.63600000000000001</v>
      </c>
    </row>
    <row r="425" spans="1:3">
      <c r="A425" t="s">
        <v>34</v>
      </c>
      <c r="B425" s="85">
        <v>2017</v>
      </c>
      <c r="C425" s="1">
        <v>0.61199999999999999</v>
      </c>
    </row>
    <row r="426" spans="1:3">
      <c r="A426" t="s">
        <v>35</v>
      </c>
      <c r="B426" s="85">
        <v>2017</v>
      </c>
      <c r="C426" s="1">
        <v>0.41</v>
      </c>
    </row>
    <row r="427" spans="1:3">
      <c r="A427" t="s">
        <v>36</v>
      </c>
      <c r="B427" s="85">
        <v>2017</v>
      </c>
      <c r="C427" s="1">
        <v>0.49299999999999999</v>
      </c>
    </row>
    <row r="428" spans="1:3">
      <c r="A428" t="s">
        <v>37</v>
      </c>
      <c r="B428" s="85">
        <v>2017</v>
      </c>
      <c r="C428" s="1">
        <v>0.55300000000000005</v>
      </c>
    </row>
    <row r="429" spans="1:3">
      <c r="A429" t="s">
        <v>38</v>
      </c>
      <c r="B429" s="85">
        <v>2017</v>
      </c>
      <c r="C429" s="1">
        <v>0.625</v>
      </c>
    </row>
    <row r="430" spans="1:3">
      <c r="A430" t="s">
        <v>39</v>
      </c>
      <c r="B430" s="85">
        <v>2017</v>
      </c>
      <c r="C430" s="1">
        <v>0.64200000000000002</v>
      </c>
    </row>
    <row r="431" spans="1:3">
      <c r="A431" t="s">
        <v>40</v>
      </c>
      <c r="B431" s="85">
        <v>2017</v>
      </c>
      <c r="C431" s="1">
        <v>0.68100000000000005</v>
      </c>
    </row>
    <row r="432" spans="1:3">
      <c r="A432" t="s">
        <v>41</v>
      </c>
      <c r="B432" s="85">
        <v>2017</v>
      </c>
      <c r="C432" s="1">
        <v>0.52800000000000002</v>
      </c>
    </row>
    <row r="433" spans="1:3">
      <c r="A433" t="s">
        <v>43</v>
      </c>
      <c r="B433" s="85">
        <v>2017</v>
      </c>
      <c r="C433" s="1">
        <v>0.58599999999999997</v>
      </c>
    </row>
    <row r="434" spans="1:3">
      <c r="A434" t="s">
        <v>44</v>
      </c>
      <c r="B434" s="85">
        <v>2017</v>
      </c>
      <c r="C434" s="1">
        <v>0.55600000000000005</v>
      </c>
    </row>
    <row r="435" spans="1:3">
      <c r="A435" t="s">
        <v>45</v>
      </c>
      <c r="B435" s="85">
        <v>2017</v>
      </c>
      <c r="C435" s="1" t="s">
        <v>42</v>
      </c>
    </row>
    <row r="436" spans="1:3">
      <c r="A436" t="s">
        <v>46</v>
      </c>
      <c r="B436" s="85">
        <v>2017</v>
      </c>
      <c r="C436" s="1">
        <v>0.63800000000000001</v>
      </c>
    </row>
    <row r="437" spans="1:3">
      <c r="A437" t="s">
        <v>47</v>
      </c>
      <c r="B437" s="85">
        <v>2017</v>
      </c>
      <c r="C437" s="1">
        <v>0.60699999999999998</v>
      </c>
    </row>
    <row r="438" spans="1:3">
      <c r="A438" t="s">
        <v>48</v>
      </c>
      <c r="B438" s="85">
        <v>2017</v>
      </c>
      <c r="C438" s="1">
        <v>0.70599999999999996</v>
      </c>
    </row>
    <row r="439" spans="1:3">
      <c r="A439" t="s">
        <v>49</v>
      </c>
      <c r="B439" s="85">
        <v>2017</v>
      </c>
      <c r="C439" s="1">
        <v>0.63400000000000001</v>
      </c>
    </row>
    <row r="440" spans="1:3">
      <c r="A440" t="s">
        <v>50</v>
      </c>
      <c r="B440" s="85">
        <v>2017</v>
      </c>
      <c r="C440" s="1">
        <v>0.58399999999999996</v>
      </c>
    </row>
    <row r="441" spans="1:3">
      <c r="A441" t="s">
        <v>51</v>
      </c>
      <c r="B441" s="85">
        <v>2017</v>
      </c>
      <c r="C441" s="1">
        <v>0.52700000000000002</v>
      </c>
    </row>
    <row r="442" spans="1:3">
      <c r="A442" t="s">
        <v>52</v>
      </c>
      <c r="B442" s="85">
        <v>2017</v>
      </c>
      <c r="C442" s="1">
        <v>0.65300000000000002</v>
      </c>
    </row>
    <row r="443" spans="1:3">
      <c r="A443" t="s">
        <v>53</v>
      </c>
      <c r="B443" s="85">
        <v>2017</v>
      </c>
      <c r="C443" s="1">
        <v>0.57799999999999996</v>
      </c>
    </row>
    <row r="444" spans="1:3">
      <c r="A444" t="s">
        <v>54</v>
      </c>
      <c r="B444" s="85">
        <v>2017</v>
      </c>
      <c r="C444" s="1">
        <v>0.33300000000000002</v>
      </c>
    </row>
    <row r="445" spans="1:3">
      <c r="A445" t="s">
        <v>55</v>
      </c>
      <c r="B445" s="85">
        <v>2017</v>
      </c>
      <c r="C445" s="1">
        <v>0.64200000000000002</v>
      </c>
    </row>
    <row r="446" spans="1:3">
      <c r="A446" t="s">
        <v>56</v>
      </c>
      <c r="B446" s="85">
        <v>2017</v>
      </c>
      <c r="C446" s="1">
        <v>0.53300000000000003</v>
      </c>
    </row>
    <row r="447" spans="1:3">
      <c r="A447" t="s">
        <v>57</v>
      </c>
      <c r="B447" s="85">
        <v>2017</v>
      </c>
      <c r="C447" s="1">
        <v>0.56399999999999995</v>
      </c>
    </row>
    <row r="448" spans="1:3">
      <c r="A448" t="s">
        <v>58</v>
      </c>
      <c r="B448" s="85">
        <v>2017</v>
      </c>
      <c r="C448" s="1">
        <v>0.63700000000000001</v>
      </c>
    </row>
    <row r="449" spans="1:3">
      <c r="A449" t="s">
        <v>59</v>
      </c>
      <c r="B449" s="85">
        <v>2017</v>
      </c>
      <c r="C449" s="1">
        <v>0.60399999999999998</v>
      </c>
    </row>
    <row r="450" spans="1:3">
      <c r="A450" t="s">
        <v>3</v>
      </c>
      <c r="B450" s="85">
        <v>2015</v>
      </c>
      <c r="C450" s="1">
        <v>0.623</v>
      </c>
    </row>
    <row r="451" spans="1:3">
      <c r="A451" t="s">
        <v>4</v>
      </c>
      <c r="B451" s="85">
        <v>2015</v>
      </c>
      <c r="C451" s="1">
        <v>0.57199999999999995</v>
      </c>
    </row>
    <row r="452" spans="1:3">
      <c r="A452" t="s">
        <v>5</v>
      </c>
      <c r="B452" s="85">
        <v>2015</v>
      </c>
      <c r="C452" s="1">
        <v>0.61</v>
      </c>
    </row>
    <row r="453" spans="1:3">
      <c r="A453" t="s">
        <v>6</v>
      </c>
      <c r="B453" s="85">
        <v>2015</v>
      </c>
      <c r="C453" s="1">
        <v>0.66800000000000004</v>
      </c>
    </row>
    <row r="454" spans="1:3">
      <c r="A454" t="s">
        <v>7</v>
      </c>
      <c r="B454" s="85">
        <v>2015</v>
      </c>
      <c r="C454" s="1">
        <v>0.48099999999999998</v>
      </c>
    </row>
    <row r="455" spans="1:3">
      <c r="A455" t="s">
        <v>8</v>
      </c>
      <c r="B455" s="85">
        <v>2015</v>
      </c>
      <c r="C455" s="1">
        <v>0.54800000000000004</v>
      </c>
    </row>
    <row r="456" spans="1:3">
      <c r="A456" t="s">
        <v>9</v>
      </c>
      <c r="B456" s="85">
        <v>2015</v>
      </c>
      <c r="C456" s="1">
        <v>0.52300000000000002</v>
      </c>
    </row>
    <row r="457" spans="1:3">
      <c r="A457" t="s">
        <v>10</v>
      </c>
      <c r="B457" s="85">
        <v>2015</v>
      </c>
      <c r="C457" s="1">
        <v>0.60799999999999998</v>
      </c>
    </row>
    <row r="458" spans="1:3">
      <c r="A458" t="s">
        <v>60</v>
      </c>
      <c r="B458" s="85">
        <v>2015</v>
      </c>
      <c r="C458" s="1">
        <v>0.47699999999999998</v>
      </c>
    </row>
    <row r="459" spans="1:3">
      <c r="A459" t="s">
        <v>12</v>
      </c>
      <c r="B459" s="85">
        <v>2015</v>
      </c>
      <c r="C459" s="1">
        <v>0.59699999999999998</v>
      </c>
    </row>
    <row r="460" spans="1:3">
      <c r="A460" t="s">
        <v>13</v>
      </c>
      <c r="B460" s="85">
        <v>2015</v>
      </c>
      <c r="C460" s="1">
        <v>0.58799999999999997</v>
      </c>
    </row>
    <row r="461" spans="1:3">
      <c r="A461" t="s">
        <v>14</v>
      </c>
      <c r="B461" s="85">
        <v>2015</v>
      </c>
      <c r="C461" s="1" t="s">
        <v>42</v>
      </c>
    </row>
    <row r="462" spans="1:3">
      <c r="A462" t="s">
        <v>15</v>
      </c>
      <c r="B462" s="85">
        <v>2015</v>
      </c>
      <c r="C462" s="1">
        <v>0.47099999999999997</v>
      </c>
    </row>
    <row r="463" spans="1:3">
      <c r="A463" t="s">
        <v>16</v>
      </c>
      <c r="B463" s="85">
        <v>2015</v>
      </c>
      <c r="C463" s="1">
        <v>0.69299999999999995</v>
      </c>
    </row>
    <row r="464" spans="1:3">
      <c r="A464" t="s">
        <v>17</v>
      </c>
      <c r="B464" s="85">
        <v>2015</v>
      </c>
      <c r="C464" s="1">
        <v>0.61699999999999999</v>
      </c>
    </row>
    <row r="465" spans="1:3">
      <c r="A465" t="s">
        <v>18</v>
      </c>
      <c r="B465" s="85">
        <v>2015</v>
      </c>
      <c r="C465" s="1">
        <v>0.68500000000000005</v>
      </c>
    </row>
    <row r="466" spans="1:3">
      <c r="A466" t="s">
        <v>19</v>
      </c>
      <c r="B466" s="85">
        <v>2015</v>
      </c>
      <c r="C466" s="1">
        <v>0.65500000000000003</v>
      </c>
    </row>
    <row r="467" spans="1:3">
      <c r="A467" t="s">
        <v>20</v>
      </c>
      <c r="B467" s="85">
        <v>2015</v>
      </c>
      <c r="C467" s="1">
        <v>0.69499999999999995</v>
      </c>
    </row>
    <row r="468" spans="1:3">
      <c r="A468" t="s">
        <v>21</v>
      </c>
      <c r="B468" s="85">
        <v>2015</v>
      </c>
      <c r="C468" s="1">
        <v>0.52300000000000002</v>
      </c>
    </row>
    <row r="469" spans="1:3">
      <c r="A469" t="s">
        <v>22</v>
      </c>
      <c r="B469" s="85">
        <v>2015</v>
      </c>
      <c r="C469" s="1">
        <v>0.497</v>
      </c>
    </row>
    <row r="470" spans="1:3">
      <c r="A470" t="s">
        <v>23</v>
      </c>
      <c r="B470" s="85">
        <v>2015</v>
      </c>
      <c r="C470" s="1">
        <v>0.65200000000000002</v>
      </c>
    </row>
    <row r="471" spans="1:3">
      <c r="A471" t="s">
        <v>24</v>
      </c>
      <c r="B471" s="85">
        <v>2015</v>
      </c>
      <c r="C471" s="1">
        <v>0.54800000000000004</v>
      </c>
    </row>
    <row r="472" spans="1:3">
      <c r="A472" t="s">
        <v>25</v>
      </c>
      <c r="B472" s="85">
        <v>2015</v>
      </c>
      <c r="C472" s="1">
        <v>0.54100000000000004</v>
      </c>
    </row>
    <row r="473" spans="1:3">
      <c r="A473" t="s">
        <v>26</v>
      </c>
      <c r="B473" s="85">
        <v>2015</v>
      </c>
      <c r="C473" s="1">
        <v>0.56699999999999995</v>
      </c>
    </row>
    <row r="474" spans="1:3">
      <c r="A474" t="s">
        <v>27</v>
      </c>
      <c r="B474" s="85">
        <v>2015</v>
      </c>
      <c r="C474" s="1">
        <v>0.64600000000000002</v>
      </c>
    </row>
    <row r="475" spans="1:3">
      <c r="A475" t="s">
        <v>28</v>
      </c>
      <c r="B475" s="85">
        <v>2015</v>
      </c>
      <c r="C475" s="1">
        <v>0.63500000000000001</v>
      </c>
    </row>
    <row r="476" spans="1:3">
      <c r="A476" t="s">
        <v>29</v>
      </c>
      <c r="B476" s="85">
        <v>2015</v>
      </c>
      <c r="C476" s="1">
        <v>0.61899999999999999</v>
      </c>
    </row>
    <row r="477" spans="1:3">
      <c r="A477" t="s">
        <v>30</v>
      </c>
      <c r="B477" s="85">
        <v>2015</v>
      </c>
      <c r="C477" s="1">
        <v>0.64600000000000002</v>
      </c>
    </row>
    <row r="478" spans="1:3">
      <c r="A478" t="s">
        <v>31</v>
      </c>
      <c r="B478" s="85">
        <v>2015</v>
      </c>
      <c r="C478" s="1">
        <v>0.60099999999999998</v>
      </c>
    </row>
    <row r="479" spans="1:3">
      <c r="A479" t="s">
        <v>32</v>
      </c>
      <c r="B479" s="85">
        <v>2015</v>
      </c>
      <c r="C479" s="1">
        <v>0.63800000000000001</v>
      </c>
    </row>
    <row r="480" spans="1:3">
      <c r="A480" t="s">
        <v>33</v>
      </c>
      <c r="B480" s="85">
        <v>2015</v>
      </c>
      <c r="C480" s="1">
        <v>0.64200000000000002</v>
      </c>
    </row>
    <row r="481" spans="1:3">
      <c r="A481" t="s">
        <v>34</v>
      </c>
      <c r="B481" s="85">
        <v>2015</v>
      </c>
      <c r="C481" s="1">
        <v>0.57099999999999995</v>
      </c>
    </row>
    <row r="482" spans="1:3">
      <c r="A482" t="s">
        <v>35</v>
      </c>
      <c r="B482" s="85">
        <v>2015</v>
      </c>
      <c r="C482" s="1">
        <v>0.56100000000000005</v>
      </c>
    </row>
    <row r="483" spans="1:3">
      <c r="A483" t="s">
        <v>36</v>
      </c>
      <c r="B483" s="85">
        <v>2015</v>
      </c>
      <c r="C483" s="1">
        <v>0.51900000000000002</v>
      </c>
    </row>
    <row r="484" spans="1:3">
      <c r="A484" t="s">
        <v>37</v>
      </c>
      <c r="B484" s="85">
        <v>2015</v>
      </c>
      <c r="C484" s="1">
        <v>0.59699999999999998</v>
      </c>
    </row>
    <row r="485" spans="1:3">
      <c r="A485" t="s">
        <v>38</v>
      </c>
      <c r="B485" s="85">
        <v>2015</v>
      </c>
      <c r="C485" s="1">
        <v>0.60699999999999998</v>
      </c>
    </row>
    <row r="486" spans="1:3">
      <c r="A486" t="s">
        <v>39</v>
      </c>
      <c r="B486" s="85">
        <v>2015</v>
      </c>
      <c r="C486" s="1">
        <v>0.70899999999999996</v>
      </c>
    </row>
    <row r="487" spans="1:3">
      <c r="A487" t="s">
        <v>40</v>
      </c>
      <c r="B487" s="85">
        <v>2015</v>
      </c>
      <c r="C487" s="1">
        <v>0.65300000000000002</v>
      </c>
    </row>
    <row r="488" spans="1:3">
      <c r="A488" t="s">
        <v>41</v>
      </c>
      <c r="B488" s="85">
        <v>2015</v>
      </c>
      <c r="C488" s="1">
        <v>0.625</v>
      </c>
    </row>
    <row r="489" spans="1:3">
      <c r="A489" t="s">
        <v>43</v>
      </c>
      <c r="B489" s="85">
        <v>2015</v>
      </c>
      <c r="C489" s="1">
        <v>0.57899999999999996</v>
      </c>
    </row>
    <row r="490" spans="1:3">
      <c r="A490" t="s">
        <v>44</v>
      </c>
      <c r="B490" s="85">
        <v>2015</v>
      </c>
      <c r="C490" s="1">
        <v>0.66100000000000003</v>
      </c>
    </row>
    <row r="491" spans="1:3">
      <c r="A491" t="s">
        <v>45</v>
      </c>
      <c r="B491" s="85">
        <v>2015</v>
      </c>
      <c r="C491" s="1">
        <v>0.307</v>
      </c>
    </row>
    <row r="492" spans="1:3">
      <c r="A492" t="s">
        <v>46</v>
      </c>
      <c r="B492" s="85">
        <v>2015</v>
      </c>
      <c r="C492" s="1">
        <v>0.57699999999999996</v>
      </c>
    </row>
    <row r="493" spans="1:3">
      <c r="A493" t="s">
        <v>47</v>
      </c>
      <c r="B493" s="85">
        <v>2015</v>
      </c>
      <c r="C493" s="1">
        <v>0.63900000000000001</v>
      </c>
    </row>
    <row r="494" spans="1:3">
      <c r="A494" t="s">
        <v>48</v>
      </c>
      <c r="B494" s="85">
        <v>2015</v>
      </c>
      <c r="C494" s="1">
        <v>0.61199999999999999</v>
      </c>
    </row>
    <row r="495" spans="1:3">
      <c r="A495" t="s">
        <v>49</v>
      </c>
      <c r="B495" s="85">
        <v>2015</v>
      </c>
      <c r="C495" s="1">
        <v>0.66800000000000004</v>
      </c>
    </row>
    <row r="496" spans="1:3">
      <c r="A496" t="s">
        <v>50</v>
      </c>
      <c r="B496" s="85">
        <v>2015</v>
      </c>
      <c r="C496" s="1">
        <v>0.60099999999999998</v>
      </c>
    </row>
    <row r="497" spans="1:3">
      <c r="A497" t="s">
        <v>51</v>
      </c>
      <c r="B497" s="85">
        <v>2015</v>
      </c>
      <c r="C497" s="1">
        <v>0.54100000000000004</v>
      </c>
    </row>
    <row r="498" spans="1:3">
      <c r="A498" t="s">
        <v>52</v>
      </c>
      <c r="B498" s="85">
        <v>2015</v>
      </c>
      <c r="C498" s="1">
        <v>0.67100000000000004</v>
      </c>
    </row>
    <row r="499" spans="1:3">
      <c r="A499" t="s">
        <v>53</v>
      </c>
      <c r="B499" s="85">
        <v>2015</v>
      </c>
      <c r="C499" s="1">
        <v>0.65900000000000003</v>
      </c>
    </row>
    <row r="500" spans="1:3">
      <c r="A500" t="s">
        <v>54</v>
      </c>
      <c r="B500" s="85">
        <v>2015</v>
      </c>
      <c r="C500" s="1">
        <v>0.312</v>
      </c>
    </row>
    <row r="501" spans="1:3">
      <c r="A501" t="s">
        <v>55</v>
      </c>
      <c r="B501" s="85">
        <v>2015</v>
      </c>
      <c r="C501" s="1">
        <v>0.61499999999999999</v>
      </c>
    </row>
    <row r="502" spans="1:3">
      <c r="A502" t="s">
        <v>56</v>
      </c>
      <c r="B502" s="85">
        <v>2015</v>
      </c>
      <c r="C502" s="1">
        <v>0.61599999999999999</v>
      </c>
    </row>
    <row r="503" spans="1:3">
      <c r="A503" t="s">
        <v>57</v>
      </c>
      <c r="B503" s="85">
        <v>2015</v>
      </c>
      <c r="C503" s="1">
        <v>0.59399999999999997</v>
      </c>
    </row>
    <row r="504" spans="1:3">
      <c r="A504" t="s">
        <v>58</v>
      </c>
      <c r="B504" s="85">
        <v>2015</v>
      </c>
      <c r="C504" s="1">
        <v>0.66800000000000004</v>
      </c>
    </row>
    <row r="505" spans="1:3">
      <c r="A505" t="s">
        <v>59</v>
      </c>
      <c r="B505" s="85">
        <v>2015</v>
      </c>
      <c r="C505" s="1">
        <v>0.63200000000000001</v>
      </c>
    </row>
    <row r="506" spans="1:3">
      <c r="A506" t="s">
        <v>3</v>
      </c>
      <c r="B506" s="85">
        <v>2014</v>
      </c>
      <c r="C506" s="1">
        <v>0.60399999999999998</v>
      </c>
    </row>
    <row r="507" spans="1:3">
      <c r="A507" t="s">
        <v>4</v>
      </c>
      <c r="B507" s="85">
        <v>2014</v>
      </c>
      <c r="C507" s="1">
        <v>0.55500000000000005</v>
      </c>
    </row>
    <row r="508" spans="1:3">
      <c r="A508" t="s">
        <v>5</v>
      </c>
      <c r="B508" s="85">
        <v>2014</v>
      </c>
      <c r="C508" s="1">
        <v>0.56699999999999995</v>
      </c>
    </row>
    <row r="509" spans="1:3">
      <c r="A509" t="s">
        <v>6</v>
      </c>
      <c r="B509" s="85">
        <v>2014</v>
      </c>
      <c r="C509" s="1">
        <v>0.67</v>
      </c>
    </row>
    <row r="510" spans="1:3">
      <c r="A510" t="s">
        <v>7</v>
      </c>
      <c r="B510" s="85">
        <v>2014</v>
      </c>
      <c r="C510" s="1">
        <v>0.44900000000000001</v>
      </c>
    </row>
    <row r="511" spans="1:3">
      <c r="A511" t="s">
        <v>8</v>
      </c>
      <c r="B511" s="85">
        <v>2014</v>
      </c>
      <c r="C511" s="1">
        <v>0.51</v>
      </c>
    </row>
    <row r="512" spans="1:3">
      <c r="A512" t="s">
        <v>9</v>
      </c>
      <c r="B512" s="85">
        <v>2014</v>
      </c>
      <c r="C512" s="1">
        <v>0.51700000000000002</v>
      </c>
    </row>
    <row r="513" spans="1:3">
      <c r="A513" t="s">
        <v>10</v>
      </c>
      <c r="B513" s="85">
        <v>2014</v>
      </c>
      <c r="C513" s="1">
        <v>0.59099999999999997</v>
      </c>
    </row>
    <row r="514" spans="1:3">
      <c r="A514" t="s">
        <v>60</v>
      </c>
      <c r="B514" s="85">
        <v>2014</v>
      </c>
      <c r="C514" s="1">
        <v>0.45700000000000002</v>
      </c>
    </row>
    <row r="515" spans="1:3">
      <c r="A515" t="s">
        <v>12</v>
      </c>
      <c r="B515" s="85">
        <v>2014</v>
      </c>
      <c r="C515" s="1">
        <v>0.57299999999999995</v>
      </c>
    </row>
    <row r="516" spans="1:3">
      <c r="A516" t="s">
        <v>13</v>
      </c>
      <c r="B516" s="85">
        <v>2014</v>
      </c>
      <c r="C516" s="1">
        <v>0.55000000000000004</v>
      </c>
    </row>
    <row r="517" spans="1:3">
      <c r="A517" t="s">
        <v>14</v>
      </c>
      <c r="B517" s="85">
        <v>2014</v>
      </c>
      <c r="C517" s="1" t="s">
        <v>42</v>
      </c>
    </row>
    <row r="518" spans="1:3">
      <c r="A518" t="s">
        <v>15</v>
      </c>
      <c r="B518" s="85">
        <v>2014</v>
      </c>
      <c r="C518" s="1">
        <v>0.435</v>
      </c>
    </row>
    <row r="519" spans="1:3">
      <c r="A519" t="s">
        <v>16</v>
      </c>
      <c r="B519" s="85">
        <v>2014</v>
      </c>
      <c r="C519" s="1">
        <v>0.628</v>
      </c>
    </row>
    <row r="520" spans="1:3">
      <c r="A520" t="s">
        <v>17</v>
      </c>
      <c r="B520" s="85">
        <v>2014</v>
      </c>
      <c r="C520" s="1">
        <v>0.61499999999999999</v>
      </c>
    </row>
    <row r="521" spans="1:3">
      <c r="A521" t="s">
        <v>18</v>
      </c>
      <c r="B521" s="85">
        <v>2014</v>
      </c>
      <c r="C521" s="1">
        <v>0.628</v>
      </c>
    </row>
    <row r="522" spans="1:3">
      <c r="A522" t="s">
        <v>19</v>
      </c>
      <c r="B522" s="85">
        <v>2014</v>
      </c>
      <c r="C522" s="1">
        <v>0.628</v>
      </c>
    </row>
    <row r="523" spans="1:3">
      <c r="A523" t="s">
        <v>20</v>
      </c>
      <c r="B523" s="85">
        <v>2014</v>
      </c>
      <c r="C523" s="1">
        <v>0.68200000000000005</v>
      </c>
    </row>
    <row r="524" spans="1:3">
      <c r="A524" t="s">
        <v>21</v>
      </c>
      <c r="B524" s="85">
        <v>2014</v>
      </c>
      <c r="C524" s="1">
        <v>0.54500000000000004</v>
      </c>
    </row>
    <row r="525" spans="1:3">
      <c r="A525" t="s">
        <v>22</v>
      </c>
      <c r="B525" s="85">
        <v>2014</v>
      </c>
      <c r="C525" s="1">
        <v>0.53200000000000003</v>
      </c>
    </row>
    <row r="526" spans="1:3">
      <c r="A526" t="s">
        <v>23</v>
      </c>
      <c r="B526" s="85">
        <v>2014</v>
      </c>
      <c r="C526" s="1">
        <v>0.55700000000000005</v>
      </c>
    </row>
    <row r="527" spans="1:3">
      <c r="A527" t="s">
        <v>24</v>
      </c>
      <c r="B527" s="85">
        <v>2014</v>
      </c>
      <c r="C527" s="1">
        <v>0.54400000000000004</v>
      </c>
    </row>
    <row r="528" spans="1:3">
      <c r="A528" t="s">
        <v>25</v>
      </c>
      <c r="B528" s="85">
        <v>2014</v>
      </c>
      <c r="C528" s="1">
        <v>0.51900000000000002</v>
      </c>
    </row>
    <row r="529" spans="1:3">
      <c r="A529" t="s">
        <v>26</v>
      </c>
      <c r="B529" s="85">
        <v>2014</v>
      </c>
      <c r="C529" s="1">
        <v>0.53800000000000003</v>
      </c>
    </row>
    <row r="530" spans="1:3">
      <c r="A530" t="s">
        <v>27</v>
      </c>
      <c r="B530" s="85">
        <v>2014</v>
      </c>
      <c r="C530" s="1">
        <v>0.59599999999999997</v>
      </c>
    </row>
    <row r="531" spans="1:3">
      <c r="A531" t="s">
        <v>28</v>
      </c>
      <c r="B531" s="85">
        <v>2014</v>
      </c>
      <c r="C531" s="1">
        <v>0.59799999999999998</v>
      </c>
    </row>
    <row r="532" spans="1:3">
      <c r="A532" t="s">
        <v>29</v>
      </c>
      <c r="B532" s="85">
        <v>2014</v>
      </c>
      <c r="C532" s="1">
        <v>0.56200000000000006</v>
      </c>
    </row>
    <row r="533" spans="1:3">
      <c r="A533" t="s">
        <v>30</v>
      </c>
      <c r="B533" s="85">
        <v>2014</v>
      </c>
      <c r="C533" s="1">
        <v>0.62</v>
      </c>
    </row>
    <row r="534" spans="1:3">
      <c r="A534" t="s">
        <v>31</v>
      </c>
      <c r="B534" s="85">
        <v>2014</v>
      </c>
      <c r="C534" s="1">
        <v>0.57599999999999996</v>
      </c>
    </row>
    <row r="535" spans="1:3">
      <c r="A535" t="s">
        <v>32</v>
      </c>
      <c r="B535" s="85">
        <v>2014</v>
      </c>
      <c r="C535" s="1">
        <v>0.60899999999999999</v>
      </c>
    </row>
    <row r="536" spans="1:3">
      <c r="A536" t="s">
        <v>33</v>
      </c>
      <c r="B536" s="85">
        <v>2014</v>
      </c>
      <c r="C536" s="1">
        <v>0.60799999999999998</v>
      </c>
    </row>
    <row r="537" spans="1:3">
      <c r="A537" t="s">
        <v>34</v>
      </c>
      <c r="B537" s="85">
        <v>2014</v>
      </c>
      <c r="C537" s="1">
        <v>0.57199999999999995</v>
      </c>
    </row>
    <row r="538" spans="1:3">
      <c r="A538" t="s">
        <v>35</v>
      </c>
      <c r="B538" s="85">
        <v>2014</v>
      </c>
      <c r="C538" s="1">
        <v>0.52200000000000002</v>
      </c>
    </row>
    <row r="539" spans="1:3">
      <c r="A539" t="s">
        <v>36</v>
      </c>
      <c r="B539" s="85">
        <v>2014</v>
      </c>
      <c r="C539" s="1">
        <v>0.504</v>
      </c>
    </row>
    <row r="540" spans="1:3">
      <c r="A540" t="s">
        <v>37</v>
      </c>
      <c r="B540" s="85">
        <v>2014</v>
      </c>
      <c r="C540" s="1">
        <v>0.54500000000000004</v>
      </c>
    </row>
    <row r="541" spans="1:3">
      <c r="A541" t="s">
        <v>38</v>
      </c>
      <c r="B541" s="85">
        <v>2014</v>
      </c>
      <c r="C541" s="1">
        <v>0.56799999999999995</v>
      </c>
    </row>
    <row r="542" spans="1:3">
      <c r="A542" t="s">
        <v>39</v>
      </c>
      <c r="B542" s="85">
        <v>2014</v>
      </c>
      <c r="C542" s="1">
        <v>0.69799999999999995</v>
      </c>
    </row>
    <row r="543" spans="1:3">
      <c r="A543" t="s">
        <v>40</v>
      </c>
      <c r="B543" s="85">
        <v>2014</v>
      </c>
      <c r="C543" s="1">
        <v>0.61199999999999999</v>
      </c>
    </row>
    <row r="544" spans="1:3">
      <c r="A544" t="s">
        <v>41</v>
      </c>
      <c r="B544" s="85">
        <v>2014</v>
      </c>
      <c r="C544" s="1">
        <v>0.63400000000000001</v>
      </c>
    </row>
    <row r="545" spans="1:3">
      <c r="A545" t="s">
        <v>43</v>
      </c>
      <c r="B545" s="85">
        <v>2014</v>
      </c>
      <c r="C545" s="1">
        <v>0.53900000000000003</v>
      </c>
    </row>
    <row r="546" spans="1:3">
      <c r="A546" t="s">
        <v>44</v>
      </c>
      <c r="B546" s="85">
        <v>2014</v>
      </c>
      <c r="C546" s="1">
        <v>0.63300000000000001</v>
      </c>
    </row>
    <row r="547" spans="1:3">
      <c r="A547" t="s">
        <v>45</v>
      </c>
      <c r="B547" s="85">
        <v>2014</v>
      </c>
      <c r="C547" s="1">
        <v>0.25800000000000001</v>
      </c>
    </row>
    <row r="548" spans="1:3">
      <c r="A548" t="s">
        <v>46</v>
      </c>
      <c r="B548" s="85">
        <v>2014</v>
      </c>
      <c r="C548" s="1">
        <v>0.54900000000000004</v>
      </c>
    </row>
    <row r="549" spans="1:3">
      <c r="A549" t="s">
        <v>47</v>
      </c>
      <c r="B549" s="85">
        <v>2014</v>
      </c>
      <c r="C549" s="1">
        <v>0.61399999999999999</v>
      </c>
    </row>
    <row r="550" spans="1:3">
      <c r="A550" t="s">
        <v>48</v>
      </c>
      <c r="B550" s="85">
        <v>2014</v>
      </c>
      <c r="C550" s="1">
        <v>0.59899999999999998</v>
      </c>
    </row>
    <row r="551" spans="1:3">
      <c r="A551" t="s">
        <v>49</v>
      </c>
      <c r="B551" s="85">
        <v>2014</v>
      </c>
      <c r="C551" s="1">
        <v>0.63900000000000001</v>
      </c>
    </row>
    <row r="552" spans="1:3">
      <c r="A552" t="s">
        <v>50</v>
      </c>
      <c r="B552" s="85">
        <v>2014</v>
      </c>
      <c r="C552" s="1">
        <v>0.61399999999999999</v>
      </c>
    </row>
    <row r="553" spans="1:3">
      <c r="A553" t="s">
        <v>51</v>
      </c>
      <c r="B553" s="85">
        <v>2014</v>
      </c>
      <c r="C553" s="1">
        <v>0.51800000000000002</v>
      </c>
    </row>
    <row r="554" spans="1:3">
      <c r="A554" t="s">
        <v>52</v>
      </c>
      <c r="B554" s="85">
        <v>2014</v>
      </c>
      <c r="C554" s="1">
        <v>0.60799999999999998</v>
      </c>
    </row>
    <row r="555" spans="1:3">
      <c r="A555" t="s">
        <v>53</v>
      </c>
      <c r="B555" s="85">
        <v>2014</v>
      </c>
      <c r="C555" s="1">
        <v>0.622</v>
      </c>
    </row>
    <row r="556" spans="1:3">
      <c r="A556" t="s">
        <v>54</v>
      </c>
      <c r="B556" s="85">
        <v>2014</v>
      </c>
      <c r="C556" s="1">
        <v>0.28100000000000003</v>
      </c>
    </row>
    <row r="557" spans="1:3">
      <c r="A557" t="s">
        <v>55</v>
      </c>
      <c r="B557" s="85">
        <v>2014</v>
      </c>
      <c r="C557" s="1">
        <v>0.59199999999999997</v>
      </c>
    </row>
    <row r="558" spans="1:3">
      <c r="A558" t="s">
        <v>56</v>
      </c>
      <c r="B558" s="85">
        <v>2014</v>
      </c>
      <c r="C558" s="1">
        <v>0.57899999999999996</v>
      </c>
    </row>
    <row r="559" spans="1:3">
      <c r="A559" t="s">
        <v>57</v>
      </c>
      <c r="B559" s="85">
        <v>2014</v>
      </c>
      <c r="C559" s="1">
        <v>0.58099999999999996</v>
      </c>
    </row>
    <row r="560" spans="1:3">
      <c r="A560" t="s">
        <v>58</v>
      </c>
      <c r="B560" s="85">
        <v>2014</v>
      </c>
      <c r="C560" s="1">
        <v>0.621</v>
      </c>
    </row>
    <row r="561" spans="1:3">
      <c r="A561" t="s">
        <v>59</v>
      </c>
      <c r="B561" s="85">
        <v>2014</v>
      </c>
      <c r="C561" s="1">
        <v>0.63100000000000001</v>
      </c>
    </row>
    <row r="562" spans="1:3">
      <c r="A562" t="s">
        <v>3</v>
      </c>
      <c r="B562" s="85">
        <v>2013</v>
      </c>
      <c r="C562" s="1">
        <v>0.59299999999999997</v>
      </c>
    </row>
    <row r="563" spans="1:3">
      <c r="A563" t="s">
        <v>4</v>
      </c>
      <c r="B563" s="85">
        <v>2013</v>
      </c>
      <c r="C563" s="1">
        <v>0.51700000000000002</v>
      </c>
    </row>
    <row r="564" spans="1:3">
      <c r="A564" t="s">
        <v>5</v>
      </c>
      <c r="B564" s="85">
        <v>2013</v>
      </c>
      <c r="C564" s="1">
        <v>0.54600000000000004</v>
      </c>
    </row>
    <row r="565" spans="1:3">
      <c r="A565" t="s">
        <v>6</v>
      </c>
      <c r="B565" s="85">
        <v>2013</v>
      </c>
      <c r="C565" s="1">
        <v>0.65</v>
      </c>
    </row>
    <row r="566" spans="1:3">
      <c r="A566" t="s">
        <v>7</v>
      </c>
      <c r="B566" s="85">
        <v>2013</v>
      </c>
      <c r="C566" s="1">
        <v>0.376</v>
      </c>
    </row>
    <row r="567" spans="1:3">
      <c r="A567" t="s">
        <v>8</v>
      </c>
      <c r="B567" s="85">
        <v>2013</v>
      </c>
      <c r="C567" s="1">
        <v>0.45100000000000001</v>
      </c>
    </row>
    <row r="568" spans="1:3">
      <c r="A568" t="s">
        <v>9</v>
      </c>
      <c r="B568" s="85">
        <v>2013</v>
      </c>
      <c r="C568" s="1">
        <v>0.41899999999999998</v>
      </c>
    </row>
    <row r="569" spans="1:3">
      <c r="A569" t="s">
        <v>10</v>
      </c>
      <c r="B569" s="85">
        <v>2013</v>
      </c>
      <c r="C569" s="1">
        <v>0.51900000000000002</v>
      </c>
    </row>
    <row r="570" spans="1:3">
      <c r="A570" t="s">
        <v>60</v>
      </c>
      <c r="B570" s="85">
        <v>2013</v>
      </c>
      <c r="C570" s="1">
        <v>0.439</v>
      </c>
    </row>
    <row r="571" spans="1:3">
      <c r="A571" t="s">
        <v>12</v>
      </c>
      <c r="B571" s="85">
        <v>2013</v>
      </c>
      <c r="C571" s="1">
        <v>0.56599999999999995</v>
      </c>
    </row>
    <row r="572" spans="1:3">
      <c r="A572" t="s">
        <v>13</v>
      </c>
      <c r="B572" s="85">
        <v>2013</v>
      </c>
      <c r="C572" s="1">
        <v>0.499</v>
      </c>
    </row>
    <row r="573" spans="1:3">
      <c r="A573" t="s">
        <v>14</v>
      </c>
      <c r="B573" s="85">
        <v>2013</v>
      </c>
      <c r="C573" s="1" t="s">
        <v>42</v>
      </c>
    </row>
    <row r="574" spans="1:3">
      <c r="A574" t="s">
        <v>15</v>
      </c>
      <c r="B574" s="85">
        <v>2013</v>
      </c>
      <c r="C574" s="1">
        <v>0.42499999999999999</v>
      </c>
    </row>
    <row r="575" spans="1:3">
      <c r="A575" t="s">
        <v>16</v>
      </c>
      <c r="B575" s="85">
        <v>2013</v>
      </c>
      <c r="C575" s="1">
        <v>0.60499999999999998</v>
      </c>
    </row>
    <row r="576" spans="1:3">
      <c r="A576" t="s">
        <v>17</v>
      </c>
      <c r="B576" s="85">
        <v>2013</v>
      </c>
      <c r="C576" s="1">
        <v>0.48399999999999999</v>
      </c>
    </row>
    <row r="577" spans="1:3">
      <c r="A577" t="s">
        <v>18</v>
      </c>
      <c r="B577" s="85">
        <v>2013</v>
      </c>
      <c r="C577" s="1">
        <v>0.60199999999999998</v>
      </c>
    </row>
    <row r="578" spans="1:3">
      <c r="A578" t="s">
        <v>19</v>
      </c>
      <c r="B578" s="85">
        <v>2013</v>
      </c>
      <c r="C578" s="1">
        <v>0.58799999999999997</v>
      </c>
    </row>
    <row r="579" spans="1:3">
      <c r="A579" t="s">
        <v>20</v>
      </c>
      <c r="B579" s="85">
        <v>2013</v>
      </c>
      <c r="C579" s="1">
        <v>0.67800000000000005</v>
      </c>
    </row>
    <row r="580" spans="1:3">
      <c r="A580" t="s">
        <v>21</v>
      </c>
      <c r="B580" s="85">
        <v>2013</v>
      </c>
      <c r="C580" s="1">
        <v>0.52800000000000002</v>
      </c>
    </row>
    <row r="581" spans="1:3">
      <c r="A581" t="s">
        <v>22</v>
      </c>
      <c r="B581" s="85">
        <v>2013</v>
      </c>
      <c r="C581" s="1">
        <v>0.55100000000000005</v>
      </c>
    </row>
    <row r="582" spans="1:3">
      <c r="A582" t="s">
        <v>23</v>
      </c>
      <c r="B582" s="85">
        <v>2013</v>
      </c>
      <c r="C582" s="1">
        <v>0.52500000000000002</v>
      </c>
    </row>
    <row r="583" spans="1:3">
      <c r="A583" t="s">
        <v>24</v>
      </c>
      <c r="B583" s="85">
        <v>2013</v>
      </c>
      <c r="C583" s="1">
        <v>0.51300000000000001</v>
      </c>
    </row>
    <row r="584" spans="1:3">
      <c r="A584" t="s">
        <v>25</v>
      </c>
      <c r="B584" s="85">
        <v>2013</v>
      </c>
      <c r="C584" s="1">
        <v>0.45600000000000002</v>
      </c>
    </row>
    <row r="585" spans="1:3">
      <c r="A585" t="s">
        <v>26</v>
      </c>
      <c r="B585" s="85">
        <v>2013</v>
      </c>
      <c r="C585" s="1">
        <v>0.47099999999999997</v>
      </c>
    </row>
    <row r="586" spans="1:3">
      <c r="A586" t="s">
        <v>27</v>
      </c>
      <c r="B586" s="85">
        <v>2013</v>
      </c>
      <c r="C586" s="1">
        <v>0.6</v>
      </c>
    </row>
    <row r="587" spans="1:3">
      <c r="A587" t="s">
        <v>28</v>
      </c>
      <c r="B587" s="85">
        <v>2013</v>
      </c>
      <c r="C587" s="1">
        <v>0.58399999999999996</v>
      </c>
    </row>
    <row r="588" spans="1:3">
      <c r="A588" t="s">
        <v>29</v>
      </c>
      <c r="B588" s="85">
        <v>2013</v>
      </c>
      <c r="C588" s="1">
        <v>0.52600000000000002</v>
      </c>
    </row>
    <row r="589" spans="1:3">
      <c r="A589" t="s">
        <v>30</v>
      </c>
      <c r="B589" s="85">
        <v>2013</v>
      </c>
      <c r="C589" s="1">
        <v>0.58899999999999997</v>
      </c>
    </row>
    <row r="590" spans="1:3">
      <c r="A590" t="s">
        <v>31</v>
      </c>
      <c r="B590" s="85">
        <v>2013</v>
      </c>
      <c r="C590" s="1">
        <v>0.52900000000000003</v>
      </c>
    </row>
    <row r="591" spans="1:3">
      <c r="A591" t="s">
        <v>32</v>
      </c>
      <c r="B591" s="85">
        <v>2013</v>
      </c>
      <c r="C591" s="1">
        <v>0.61699999999999999</v>
      </c>
    </row>
    <row r="592" spans="1:3">
      <c r="A592" t="s">
        <v>33</v>
      </c>
      <c r="B592" s="85">
        <v>2013</v>
      </c>
      <c r="C592" s="1">
        <v>0.53200000000000003</v>
      </c>
    </row>
    <row r="593" spans="1:3">
      <c r="A593" t="s">
        <v>34</v>
      </c>
      <c r="B593" s="85">
        <v>2013</v>
      </c>
      <c r="C593" s="1">
        <v>0.55200000000000005</v>
      </c>
    </row>
    <row r="594" spans="1:3">
      <c r="A594" t="s">
        <v>35</v>
      </c>
      <c r="B594" s="85">
        <v>2013</v>
      </c>
      <c r="C594" s="1">
        <v>0.46700000000000003</v>
      </c>
    </row>
    <row r="595" spans="1:3">
      <c r="A595" t="s">
        <v>36</v>
      </c>
      <c r="B595" s="85">
        <v>2013</v>
      </c>
      <c r="C595" s="1">
        <v>0.437</v>
      </c>
    </row>
    <row r="596" spans="1:3">
      <c r="A596" t="s">
        <v>37</v>
      </c>
      <c r="B596" s="85">
        <v>2013</v>
      </c>
      <c r="C596" s="1">
        <v>0.50900000000000001</v>
      </c>
    </row>
    <row r="597" spans="1:3">
      <c r="A597" t="s">
        <v>38</v>
      </c>
      <c r="B597" s="85">
        <v>2013</v>
      </c>
      <c r="C597" s="1">
        <v>0.54</v>
      </c>
    </row>
    <row r="598" spans="1:3">
      <c r="A598" t="s">
        <v>39</v>
      </c>
      <c r="B598" s="85">
        <v>2013</v>
      </c>
      <c r="C598" s="1">
        <v>0.73399999999999999</v>
      </c>
    </row>
    <row r="599" spans="1:3">
      <c r="A599" t="s">
        <v>40</v>
      </c>
      <c r="B599" s="85">
        <v>2013</v>
      </c>
      <c r="C599" s="1">
        <v>0.57499999999999996</v>
      </c>
    </row>
    <row r="600" spans="1:3">
      <c r="A600" t="s">
        <v>41</v>
      </c>
      <c r="B600" s="85">
        <v>2013</v>
      </c>
      <c r="C600" s="1">
        <v>0.629</v>
      </c>
    </row>
    <row r="601" spans="1:3">
      <c r="A601" t="s">
        <v>43</v>
      </c>
      <c r="B601" s="85">
        <v>2013</v>
      </c>
      <c r="C601" s="1">
        <v>0.505</v>
      </c>
    </row>
    <row r="602" spans="1:3">
      <c r="A602" t="s">
        <v>44</v>
      </c>
      <c r="B602" s="85">
        <v>2013</v>
      </c>
      <c r="C602" s="1">
        <v>0.53300000000000003</v>
      </c>
    </row>
    <row r="603" spans="1:3">
      <c r="A603" t="s">
        <v>45</v>
      </c>
      <c r="B603" s="85">
        <v>2013</v>
      </c>
      <c r="C603" s="1">
        <v>0.29899999999999999</v>
      </c>
    </row>
    <row r="604" spans="1:3">
      <c r="A604" t="s">
        <v>46</v>
      </c>
      <c r="B604" s="85">
        <v>2013</v>
      </c>
      <c r="C604" s="1">
        <v>0.52200000000000002</v>
      </c>
    </row>
    <row r="605" spans="1:3">
      <c r="A605" t="s">
        <v>47</v>
      </c>
      <c r="B605" s="85">
        <v>2013</v>
      </c>
      <c r="C605" s="1">
        <v>0.56299999999999994</v>
      </c>
    </row>
    <row r="606" spans="1:3">
      <c r="A606" t="s">
        <v>48</v>
      </c>
      <c r="B606" s="85">
        <v>2013</v>
      </c>
      <c r="C606" s="1">
        <v>0.58599999999999997</v>
      </c>
    </row>
    <row r="607" spans="1:3">
      <c r="A607" t="s">
        <v>49</v>
      </c>
      <c r="B607" s="85">
        <v>2013</v>
      </c>
      <c r="C607" s="1">
        <v>0.55500000000000005</v>
      </c>
    </row>
    <row r="608" spans="1:3">
      <c r="A608" t="s">
        <v>50</v>
      </c>
      <c r="B608" s="85">
        <v>2013</v>
      </c>
      <c r="C608" s="1">
        <v>0.56000000000000005</v>
      </c>
    </row>
    <row r="609" spans="1:3">
      <c r="A609" t="s">
        <v>51</v>
      </c>
      <c r="B609" s="85">
        <v>2013</v>
      </c>
      <c r="C609" s="1">
        <v>0.47599999999999998</v>
      </c>
    </row>
    <row r="610" spans="1:3">
      <c r="A610" t="s">
        <v>52</v>
      </c>
      <c r="B610" s="85">
        <v>2013</v>
      </c>
      <c r="C610" s="1">
        <v>0.61</v>
      </c>
    </row>
    <row r="611" spans="1:3">
      <c r="A611" t="s">
        <v>53</v>
      </c>
      <c r="B611" s="85">
        <v>2013</v>
      </c>
      <c r="C611" s="1">
        <v>0.65600000000000003</v>
      </c>
    </row>
    <row r="612" spans="1:3">
      <c r="A612" t="s">
        <v>54</v>
      </c>
      <c r="B612" s="85">
        <v>2013</v>
      </c>
      <c r="C612" s="1">
        <v>0.26300000000000001</v>
      </c>
    </row>
    <row r="613" spans="1:3">
      <c r="A613" t="s">
        <v>55</v>
      </c>
      <c r="B613" s="85">
        <v>2013</v>
      </c>
      <c r="C613" s="1">
        <v>0.58499999999999996</v>
      </c>
    </row>
    <row r="614" spans="1:3">
      <c r="A614" t="s">
        <v>56</v>
      </c>
      <c r="B614" s="85">
        <v>2013</v>
      </c>
      <c r="C614" s="1">
        <v>0.53400000000000003</v>
      </c>
    </row>
    <row r="615" spans="1:3">
      <c r="A615" t="s">
        <v>57</v>
      </c>
      <c r="B615" s="85">
        <v>2013</v>
      </c>
      <c r="C615" s="1">
        <v>0.54</v>
      </c>
    </row>
    <row r="616" spans="1:3">
      <c r="A616" t="s">
        <v>58</v>
      </c>
      <c r="B616" s="85">
        <v>2013</v>
      </c>
      <c r="C616" s="1">
        <v>0.56299999999999994</v>
      </c>
    </row>
    <row r="617" spans="1:3">
      <c r="A617" t="s">
        <v>59</v>
      </c>
      <c r="B617" s="85">
        <v>2013</v>
      </c>
      <c r="C617" s="1">
        <v>0.69099999999999995</v>
      </c>
    </row>
    <row r="618" spans="1:3">
      <c r="A618" t="s">
        <v>3</v>
      </c>
      <c r="B618" s="85">
        <v>2012</v>
      </c>
      <c r="C618" s="1">
        <v>0.59799999999999998</v>
      </c>
    </row>
    <row r="619" spans="1:3">
      <c r="A619" t="s">
        <v>4</v>
      </c>
      <c r="B619" s="85">
        <v>2012</v>
      </c>
      <c r="C619" s="1">
        <v>0.50900000000000001</v>
      </c>
    </row>
    <row r="620" spans="1:3">
      <c r="A620" t="s">
        <v>5</v>
      </c>
      <c r="B620" s="85">
        <v>2012</v>
      </c>
      <c r="C620" s="1">
        <v>0.48</v>
      </c>
    </row>
    <row r="621" spans="1:3">
      <c r="A621" t="s">
        <v>6</v>
      </c>
      <c r="B621" s="85">
        <v>2012</v>
      </c>
      <c r="C621" s="1">
        <v>0.63600000000000001</v>
      </c>
    </row>
    <row r="622" spans="1:3">
      <c r="A622" t="s">
        <v>7</v>
      </c>
      <c r="B622" s="85">
        <v>2012</v>
      </c>
      <c r="C622" s="1">
        <v>0.33400000000000002</v>
      </c>
    </row>
    <row r="623" spans="1:3">
      <c r="A623" t="s">
        <v>8</v>
      </c>
      <c r="B623" s="85">
        <v>2012</v>
      </c>
      <c r="C623" s="1">
        <v>0.433</v>
      </c>
    </row>
    <row r="624" spans="1:3">
      <c r="A624" t="s">
        <v>9</v>
      </c>
      <c r="B624" s="85">
        <v>2012</v>
      </c>
      <c r="C624" s="1">
        <v>0.41199999999999998</v>
      </c>
    </row>
    <row r="625" spans="1:3">
      <c r="A625" t="s">
        <v>10</v>
      </c>
      <c r="B625" s="85">
        <v>2012</v>
      </c>
      <c r="C625" s="1">
        <v>0.45800000000000002</v>
      </c>
    </row>
    <row r="626" spans="1:3">
      <c r="A626" t="s">
        <v>60</v>
      </c>
      <c r="B626" s="85">
        <v>2012</v>
      </c>
      <c r="C626" s="1">
        <v>0.47699999999999998</v>
      </c>
    </row>
    <row r="627" spans="1:3">
      <c r="A627" t="s">
        <v>12</v>
      </c>
      <c r="B627" s="85">
        <v>2012</v>
      </c>
      <c r="C627" s="1">
        <v>0.56899999999999995</v>
      </c>
    </row>
    <row r="628" spans="1:3">
      <c r="A628" t="s">
        <v>13</v>
      </c>
      <c r="B628" s="85">
        <v>2012</v>
      </c>
      <c r="C628" s="1">
        <v>0.46400000000000002</v>
      </c>
    </row>
    <row r="629" spans="1:3">
      <c r="A629" t="s">
        <v>14</v>
      </c>
      <c r="B629" s="85">
        <v>2012</v>
      </c>
      <c r="C629" s="1" t="s">
        <v>42</v>
      </c>
    </row>
    <row r="630" spans="1:3">
      <c r="A630" t="s">
        <v>15</v>
      </c>
      <c r="B630" s="85">
        <v>2012</v>
      </c>
      <c r="C630" s="1">
        <v>0.40100000000000002</v>
      </c>
    </row>
    <row r="631" spans="1:3">
      <c r="A631" t="s">
        <v>16</v>
      </c>
      <c r="B631" s="85">
        <v>2012</v>
      </c>
      <c r="C631" s="1">
        <v>0.56399999999999995</v>
      </c>
    </row>
    <row r="632" spans="1:3">
      <c r="A632" t="s">
        <v>17</v>
      </c>
      <c r="B632" s="85">
        <v>2012</v>
      </c>
      <c r="C632" s="1">
        <v>0.45500000000000002</v>
      </c>
    </row>
    <row r="633" spans="1:3">
      <c r="A633" t="s">
        <v>18</v>
      </c>
      <c r="B633" s="85">
        <v>2012</v>
      </c>
      <c r="C633" s="1">
        <v>0.48799999999999999</v>
      </c>
    </row>
    <row r="634" spans="1:3">
      <c r="A634" t="s">
        <v>19</v>
      </c>
      <c r="B634" s="85">
        <v>2012</v>
      </c>
      <c r="C634" s="1">
        <v>0.61199999999999999</v>
      </c>
    </row>
    <row r="635" spans="1:3">
      <c r="A635" t="s">
        <v>20</v>
      </c>
      <c r="B635" s="85">
        <v>2012</v>
      </c>
      <c r="C635" s="1">
        <v>0.63100000000000001</v>
      </c>
    </row>
    <row r="636" spans="1:3">
      <c r="A636" t="s">
        <v>21</v>
      </c>
      <c r="B636" s="85">
        <v>2012</v>
      </c>
      <c r="C636" s="1">
        <v>0.51</v>
      </c>
    </row>
    <row r="637" spans="1:3">
      <c r="A637" t="s">
        <v>22</v>
      </c>
      <c r="B637" s="85">
        <v>2012</v>
      </c>
      <c r="C637" s="1">
        <v>0.56100000000000005</v>
      </c>
    </row>
    <row r="638" spans="1:3">
      <c r="A638" t="s">
        <v>23</v>
      </c>
      <c r="B638" s="85">
        <v>2012</v>
      </c>
      <c r="C638" s="1">
        <v>0.52100000000000002</v>
      </c>
    </row>
    <row r="639" spans="1:3">
      <c r="A639" t="s">
        <v>24</v>
      </c>
      <c r="B639" s="85">
        <v>2012</v>
      </c>
      <c r="C639" s="1">
        <v>0.53100000000000003</v>
      </c>
    </row>
    <row r="640" spans="1:3">
      <c r="A640" t="s">
        <v>25</v>
      </c>
      <c r="B640" s="85">
        <v>2012</v>
      </c>
      <c r="C640" s="1">
        <v>0.44800000000000001</v>
      </c>
    </row>
    <row r="641" spans="1:3">
      <c r="A641" t="s">
        <v>26</v>
      </c>
      <c r="B641" s="85">
        <v>2012</v>
      </c>
      <c r="C641" s="1">
        <v>0.42799999999999999</v>
      </c>
    </row>
    <row r="642" spans="1:3">
      <c r="A642" t="s">
        <v>27</v>
      </c>
      <c r="B642" s="85">
        <v>2012</v>
      </c>
      <c r="C642" s="1">
        <v>0.58599999999999997</v>
      </c>
    </row>
    <row r="643" spans="1:3">
      <c r="A643" t="s">
        <v>28</v>
      </c>
      <c r="B643" s="85">
        <v>2012</v>
      </c>
      <c r="C643" s="1">
        <v>0.50800000000000001</v>
      </c>
    </row>
    <row r="644" spans="1:3">
      <c r="A644" t="s">
        <v>29</v>
      </c>
      <c r="B644" s="85">
        <v>2012</v>
      </c>
      <c r="C644" s="1">
        <v>0.52600000000000002</v>
      </c>
    </row>
    <row r="645" spans="1:3">
      <c r="A645" t="s">
        <v>30</v>
      </c>
      <c r="B645" s="85">
        <v>2012</v>
      </c>
      <c r="C645" s="1">
        <v>0.59599999999999997</v>
      </c>
    </row>
    <row r="646" spans="1:3">
      <c r="A646" t="s">
        <v>31</v>
      </c>
      <c r="B646" s="85">
        <v>2012</v>
      </c>
      <c r="C646" s="1">
        <v>0.502</v>
      </c>
    </row>
    <row r="647" spans="1:3">
      <c r="A647" t="s">
        <v>32</v>
      </c>
      <c r="B647" s="85">
        <v>2012</v>
      </c>
      <c r="C647" s="1">
        <v>0.59899999999999998</v>
      </c>
    </row>
    <row r="648" spans="1:3">
      <c r="A648" t="s">
        <v>33</v>
      </c>
      <c r="B648" s="85">
        <v>2012</v>
      </c>
      <c r="C648" s="1">
        <v>0.51200000000000001</v>
      </c>
    </row>
    <row r="649" spans="1:3">
      <c r="A649" t="s">
        <v>34</v>
      </c>
      <c r="B649" s="85">
        <v>2012</v>
      </c>
      <c r="C649" s="1">
        <v>0.53600000000000003</v>
      </c>
    </row>
    <row r="650" spans="1:3">
      <c r="A650" t="s">
        <v>35</v>
      </c>
      <c r="B650" s="85">
        <v>2012</v>
      </c>
      <c r="C650" s="1">
        <v>0.42699999999999999</v>
      </c>
    </row>
    <row r="651" spans="1:3">
      <c r="A651" t="s">
        <v>36</v>
      </c>
      <c r="B651" s="85">
        <v>2012</v>
      </c>
      <c r="C651" s="1">
        <v>0.443</v>
      </c>
    </row>
    <row r="652" spans="1:3">
      <c r="A652" t="s">
        <v>37</v>
      </c>
      <c r="B652" s="85">
        <v>2012</v>
      </c>
      <c r="C652" s="1">
        <v>0.497</v>
      </c>
    </row>
    <row r="653" spans="1:3">
      <c r="A653" t="s">
        <v>38</v>
      </c>
      <c r="B653" s="85">
        <v>2012</v>
      </c>
      <c r="C653" s="1">
        <v>0.49099999999999999</v>
      </c>
    </row>
    <row r="654" spans="1:3">
      <c r="A654" t="s">
        <v>39</v>
      </c>
      <c r="B654" s="85">
        <v>2012</v>
      </c>
      <c r="C654" s="1">
        <v>0.70799999999999996</v>
      </c>
    </row>
    <row r="655" spans="1:3">
      <c r="A655" t="s">
        <v>40</v>
      </c>
      <c r="B655" s="85">
        <v>2012</v>
      </c>
      <c r="C655" s="1">
        <v>0.52900000000000003</v>
      </c>
    </row>
    <row r="656" spans="1:3">
      <c r="A656" t="s">
        <v>41</v>
      </c>
      <c r="B656" s="85">
        <v>2012</v>
      </c>
      <c r="C656" s="1">
        <v>0.59099999999999997</v>
      </c>
    </row>
    <row r="657" spans="1:3">
      <c r="A657" t="s">
        <v>43</v>
      </c>
      <c r="B657" s="85">
        <v>2012</v>
      </c>
      <c r="C657" s="1">
        <v>0.48099999999999998</v>
      </c>
    </row>
    <row r="658" spans="1:3">
      <c r="A658" t="s">
        <v>44</v>
      </c>
      <c r="B658" s="85">
        <v>2012</v>
      </c>
      <c r="C658" s="1">
        <v>0.52400000000000002</v>
      </c>
    </row>
    <row r="659" spans="1:3">
      <c r="A659" t="s">
        <v>45</v>
      </c>
      <c r="B659" s="85">
        <v>2012</v>
      </c>
      <c r="C659" s="1">
        <v>0.25900000000000001</v>
      </c>
    </row>
    <row r="660" spans="1:3">
      <c r="A660" t="s">
        <v>46</v>
      </c>
      <c r="B660" s="85">
        <v>2012</v>
      </c>
      <c r="C660" s="1">
        <v>0.501</v>
      </c>
    </row>
    <row r="661" spans="1:3">
      <c r="A661" t="s">
        <v>47</v>
      </c>
      <c r="B661" s="85">
        <v>2012</v>
      </c>
      <c r="C661" s="1">
        <v>0.55200000000000005</v>
      </c>
    </row>
    <row r="662" spans="1:3">
      <c r="A662" t="s">
        <v>48</v>
      </c>
      <c r="B662" s="85">
        <v>2012</v>
      </c>
      <c r="C662" s="1">
        <v>0.54800000000000004</v>
      </c>
    </row>
    <row r="663" spans="1:3">
      <c r="A663" t="s">
        <v>49</v>
      </c>
      <c r="B663" s="85">
        <v>2012</v>
      </c>
      <c r="C663" s="1">
        <v>0.54400000000000004</v>
      </c>
    </row>
    <row r="664" spans="1:3">
      <c r="A664" t="s">
        <v>50</v>
      </c>
      <c r="B664" s="85">
        <v>2012</v>
      </c>
      <c r="C664" s="1">
        <v>0.53700000000000003</v>
      </c>
    </row>
    <row r="665" spans="1:3">
      <c r="A665" t="s">
        <v>51</v>
      </c>
      <c r="B665" s="85">
        <v>2012</v>
      </c>
      <c r="C665" s="1">
        <v>0.45200000000000001</v>
      </c>
    </row>
    <row r="666" spans="1:3">
      <c r="A666" t="s">
        <v>52</v>
      </c>
      <c r="B666" s="85">
        <v>2012</v>
      </c>
      <c r="C666" s="1">
        <v>0.54300000000000004</v>
      </c>
    </row>
    <row r="667" spans="1:3">
      <c r="A667" t="s">
        <v>53</v>
      </c>
      <c r="B667" s="85">
        <v>2012</v>
      </c>
      <c r="C667" s="1">
        <v>0.625</v>
      </c>
    </row>
    <row r="668" spans="1:3">
      <c r="A668" t="s">
        <v>54</v>
      </c>
      <c r="B668" s="85">
        <v>2012</v>
      </c>
      <c r="C668" s="1">
        <v>0.30099999999999999</v>
      </c>
    </row>
    <row r="669" spans="1:3">
      <c r="A669" t="s">
        <v>55</v>
      </c>
      <c r="B669" s="85">
        <v>2012</v>
      </c>
      <c r="C669" s="1">
        <v>0.58699999999999997</v>
      </c>
    </row>
    <row r="670" spans="1:3">
      <c r="A670" t="s">
        <v>56</v>
      </c>
      <c r="B670" s="85">
        <v>2012</v>
      </c>
      <c r="C670" s="1">
        <v>0.50800000000000001</v>
      </c>
    </row>
    <row r="671" spans="1:3">
      <c r="A671" t="s">
        <v>57</v>
      </c>
      <c r="B671" s="85">
        <v>2012</v>
      </c>
      <c r="C671" s="1">
        <v>0.53300000000000003</v>
      </c>
    </row>
    <row r="672" spans="1:3">
      <c r="A672" t="s">
        <v>58</v>
      </c>
      <c r="B672" s="85">
        <v>2012</v>
      </c>
      <c r="C672" s="1">
        <v>0.55600000000000005</v>
      </c>
    </row>
    <row r="673" spans="1:3">
      <c r="A673" t="s">
        <v>59</v>
      </c>
      <c r="B673" s="85">
        <v>2012</v>
      </c>
      <c r="C673" s="1">
        <v>0.64600000000000002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A9D7-EF36-4F6B-BC75-ED0FDBAC6F7F}">
  <sheetPr codeName="Sheet2">
    <tabColor theme="9"/>
  </sheetPr>
  <dimension ref="A1:S57"/>
  <sheetViews>
    <sheetView topLeftCell="H1" workbookViewId="0">
      <selection activeCell="O8" sqref="O8"/>
    </sheetView>
  </sheetViews>
  <sheetFormatPr defaultRowHeight="15"/>
  <cols>
    <col min="1" max="1" width="18.5703125" customWidth="1"/>
    <col min="2" max="12" width="10.85546875" customWidth="1"/>
    <col min="13" max="13" width="13.140625" customWidth="1"/>
    <col min="14" max="14" width="9.5703125" bestFit="1" customWidth="1"/>
  </cols>
  <sheetData>
    <row r="1" spans="1:19" ht="18.75">
      <c r="A1" s="10" t="s">
        <v>0</v>
      </c>
      <c r="B1" s="86" t="s">
        <v>61</v>
      </c>
      <c r="C1" s="87" t="s">
        <v>62</v>
      </c>
      <c r="D1" s="88" t="s">
        <v>63</v>
      </c>
      <c r="E1" s="87" t="s">
        <v>64</v>
      </c>
      <c r="F1" s="87" t="s">
        <v>65</v>
      </c>
      <c r="G1" s="87" t="s">
        <v>66</v>
      </c>
      <c r="H1" s="87" t="s">
        <v>67</v>
      </c>
      <c r="I1" s="87" t="s">
        <v>68</v>
      </c>
      <c r="J1" s="87" t="s">
        <v>69</v>
      </c>
      <c r="K1" s="87" t="s">
        <v>70</v>
      </c>
      <c r="L1" s="87" t="s">
        <v>71</v>
      </c>
      <c r="M1" s="87" t="s">
        <v>72</v>
      </c>
    </row>
    <row r="2" spans="1:19">
      <c r="A2" t="s">
        <v>31</v>
      </c>
      <c r="B2" s="1">
        <v>0.502</v>
      </c>
      <c r="C2" s="1">
        <v>0.52900000000000003</v>
      </c>
      <c r="D2" s="1">
        <v>0.57599999999999996</v>
      </c>
      <c r="E2" s="1">
        <v>0.60099999999999998</v>
      </c>
      <c r="F2" s="1">
        <v>0.58499999999999996</v>
      </c>
      <c r="G2" s="1">
        <v>0.58199999999999996</v>
      </c>
      <c r="H2" s="1">
        <v>0.58399999999999996</v>
      </c>
      <c r="I2" s="1">
        <v>0.52500000000000002</v>
      </c>
      <c r="J2" s="1">
        <v>0.52100000000000002</v>
      </c>
      <c r="K2" s="1">
        <v>0.58199999999999996</v>
      </c>
      <c r="L2" s="1">
        <v>0.5621186910704381</v>
      </c>
      <c r="M2" s="1">
        <v>0.54846659634664485</v>
      </c>
      <c r="R2" s="1"/>
    </row>
    <row r="3" spans="1:19">
      <c r="A3" t="s">
        <v>51</v>
      </c>
      <c r="B3" s="1">
        <v>0.45200000000000001</v>
      </c>
      <c r="C3" s="1">
        <v>0.47599999999999998</v>
      </c>
      <c r="D3" s="1">
        <v>0.51800000000000002</v>
      </c>
      <c r="E3" s="1">
        <v>0.54100000000000004</v>
      </c>
      <c r="F3" s="1">
        <v>0.52700000000000002</v>
      </c>
      <c r="G3" s="1">
        <v>0.52400000000000002</v>
      </c>
      <c r="H3" s="1">
        <v>0.52559999999999996</v>
      </c>
      <c r="I3" s="1">
        <v>0.47199999999999998</v>
      </c>
      <c r="J3" s="1">
        <v>0.46899999999999997</v>
      </c>
      <c r="K3" s="1">
        <v>0.52400000000000002</v>
      </c>
      <c r="L3" s="1">
        <v>0.50590682196339432</v>
      </c>
      <c r="M3" s="1">
        <v>0.4936199367119804</v>
      </c>
      <c r="R3" s="1"/>
      <c r="S3" s="15"/>
    </row>
    <row r="4" spans="1:19">
      <c r="A4" t="s">
        <v>3</v>
      </c>
      <c r="B4" s="1">
        <v>0.59799999999999998</v>
      </c>
      <c r="C4" s="1">
        <v>0.59299999999999997</v>
      </c>
      <c r="D4" s="1">
        <v>0.60399999999999998</v>
      </c>
      <c r="E4" s="1">
        <v>0.623</v>
      </c>
      <c r="F4" s="1">
        <v>0.61199999999999999</v>
      </c>
      <c r="G4" s="1">
        <v>0.60599999999999998</v>
      </c>
      <c r="H4" s="1">
        <v>0.56200000000000006</v>
      </c>
      <c r="I4" s="1">
        <v>0.50020383204239705</v>
      </c>
      <c r="J4" s="1">
        <v>0.15</v>
      </c>
      <c r="K4" s="1">
        <v>0.61599999999999999</v>
      </c>
      <c r="L4" s="1">
        <v>0.39791538933169834</v>
      </c>
      <c r="M4" s="1">
        <v>0.59497057249866236</v>
      </c>
      <c r="R4" s="1"/>
    </row>
    <row r="5" spans="1:19">
      <c r="A5" t="s">
        <v>4</v>
      </c>
      <c r="B5" s="1">
        <v>0.50900000000000001</v>
      </c>
      <c r="C5" s="1">
        <v>0.51700000000000002</v>
      </c>
      <c r="D5" s="1">
        <v>0.55500000000000005</v>
      </c>
      <c r="E5" s="1">
        <v>0.57199999999999995</v>
      </c>
      <c r="F5" s="1">
        <v>0.54600000000000004</v>
      </c>
      <c r="G5" s="1">
        <v>0.54600000000000004</v>
      </c>
      <c r="H5" s="1">
        <v>0.56299999999999994</v>
      </c>
      <c r="I5" s="1">
        <v>0.54731861198738174</v>
      </c>
      <c r="J5" s="1">
        <v>0.55600000000000005</v>
      </c>
      <c r="K5" s="1">
        <v>0.54600000000000004</v>
      </c>
      <c r="L5" s="1">
        <v>0.59545454545454546</v>
      </c>
      <c r="M5" s="1">
        <v>0.54893617021276597</v>
      </c>
      <c r="R5" s="1"/>
    </row>
    <row r="6" spans="1:19">
      <c r="A6" t="s">
        <v>5</v>
      </c>
      <c r="B6" s="1">
        <v>0.48</v>
      </c>
      <c r="C6" s="1">
        <v>0.54600000000000004</v>
      </c>
      <c r="D6" s="1">
        <v>0.56699999999999995</v>
      </c>
      <c r="E6" s="1">
        <v>0.61</v>
      </c>
      <c r="F6" s="1">
        <v>0.56399999999999995</v>
      </c>
      <c r="G6" s="1">
        <v>0.59699999999999998</v>
      </c>
      <c r="H6" s="1">
        <v>0.57899999999999996</v>
      </c>
      <c r="I6" s="1">
        <v>0.51793214862681747</v>
      </c>
      <c r="J6" s="1">
        <v>0.54100000000000004</v>
      </c>
      <c r="K6" s="1">
        <v>0.56699999999999995</v>
      </c>
      <c r="L6" s="1">
        <v>0.5043478260869565</v>
      </c>
      <c r="M6" s="1">
        <v>0.54343065693430659</v>
      </c>
      <c r="R6" s="1"/>
    </row>
    <row r="7" spans="1:19">
      <c r="A7" t="s">
        <v>6</v>
      </c>
      <c r="B7" s="1">
        <v>0.63600000000000001</v>
      </c>
      <c r="C7" s="1">
        <v>0.65</v>
      </c>
      <c r="D7" s="1">
        <v>0.67</v>
      </c>
      <c r="E7" s="1">
        <v>0.66800000000000004</v>
      </c>
      <c r="F7" s="1">
        <v>0.60799999999999998</v>
      </c>
      <c r="G7" s="1">
        <v>0.59499999999999997</v>
      </c>
      <c r="H7" s="1">
        <v>0.59399999999999997</v>
      </c>
      <c r="I7" s="1">
        <v>0.55507621512798389</v>
      </c>
      <c r="J7" s="1">
        <v>0.54500000000000004</v>
      </c>
      <c r="K7" s="1">
        <v>0.59099999999999997</v>
      </c>
      <c r="L7" s="1">
        <v>0.58061465721040184</v>
      </c>
      <c r="M7" s="1">
        <v>0.56339326878745966</v>
      </c>
      <c r="R7" s="1"/>
    </row>
    <row r="8" spans="1:19">
      <c r="A8" t="s">
        <v>7</v>
      </c>
      <c r="B8" s="1">
        <v>0.33400000000000002</v>
      </c>
      <c r="C8" s="1">
        <v>0.376</v>
      </c>
      <c r="D8" s="1">
        <v>0.44900000000000001</v>
      </c>
      <c r="E8" s="1">
        <v>0.48099999999999998</v>
      </c>
      <c r="F8" s="1">
        <v>0.46899999999999997</v>
      </c>
      <c r="G8" s="1">
        <v>0.47099999999999997</v>
      </c>
      <c r="H8" s="1">
        <v>0.46</v>
      </c>
      <c r="I8" s="1">
        <v>0.42822463181744619</v>
      </c>
      <c r="J8" s="1">
        <v>0.443</v>
      </c>
      <c r="K8" s="1">
        <v>0.46</v>
      </c>
      <c r="L8" s="1">
        <v>0.44820406038521604</v>
      </c>
      <c r="M8" s="1">
        <v>0.43828432290691138</v>
      </c>
      <c r="R8" s="1"/>
    </row>
    <row r="9" spans="1:19">
      <c r="A9" t="s">
        <v>8</v>
      </c>
      <c r="B9" s="1">
        <v>0.433</v>
      </c>
      <c r="C9" s="1">
        <v>0.45100000000000001</v>
      </c>
      <c r="D9" s="1">
        <v>0.51</v>
      </c>
      <c r="E9" s="1">
        <v>0.54800000000000004</v>
      </c>
      <c r="F9" s="1">
        <v>0.57299999999999995</v>
      </c>
      <c r="G9" s="1">
        <v>0.66300000000000003</v>
      </c>
      <c r="H9" s="1">
        <v>0.68400000000000005</v>
      </c>
      <c r="I9" s="1">
        <v>0.59937827860889836</v>
      </c>
      <c r="J9" s="1">
        <v>0.441</v>
      </c>
      <c r="K9" s="1">
        <v>0.55800000000000005</v>
      </c>
      <c r="L9" s="1">
        <v>0.53085621970920838</v>
      </c>
      <c r="M9" s="1">
        <v>0.53245239020598523</v>
      </c>
      <c r="R9" s="1"/>
    </row>
    <row r="10" spans="1:19">
      <c r="A10" t="s">
        <v>9</v>
      </c>
      <c r="B10" s="1">
        <v>0.41199999999999998</v>
      </c>
      <c r="C10" s="1">
        <v>0.41899999999999998</v>
      </c>
      <c r="D10" s="1">
        <v>0.51700000000000002</v>
      </c>
      <c r="E10" s="1">
        <v>0.52300000000000002</v>
      </c>
      <c r="F10" s="1">
        <v>0.499</v>
      </c>
      <c r="G10" s="1">
        <v>0.55000000000000004</v>
      </c>
      <c r="H10" s="1">
        <v>0.51800000000000002</v>
      </c>
      <c r="I10" s="1">
        <v>0.39541160593792174</v>
      </c>
      <c r="J10" s="1">
        <v>0.437</v>
      </c>
      <c r="K10" s="1">
        <v>0.55900000000000005</v>
      </c>
      <c r="L10" s="1">
        <v>0.50793650793650791</v>
      </c>
      <c r="M10" s="1">
        <v>0.52097902097902093</v>
      </c>
      <c r="R10" s="1"/>
    </row>
    <row r="11" spans="1:19">
      <c r="A11" t="s">
        <v>60</v>
      </c>
      <c r="B11" s="1">
        <v>0.47699999999999998</v>
      </c>
      <c r="C11" s="1">
        <v>0.439</v>
      </c>
      <c r="D11" s="1">
        <v>0.45700000000000002</v>
      </c>
      <c r="E11" s="1">
        <v>0.47699999999999998</v>
      </c>
      <c r="F11" s="1">
        <v>0.46</v>
      </c>
      <c r="G11" s="1">
        <v>0.43099999999999999</v>
      </c>
      <c r="H11" s="1">
        <v>0.45</v>
      </c>
      <c r="I11" s="1">
        <v>0.56999999999999995</v>
      </c>
      <c r="J11" s="1">
        <v>0.40899999999999997</v>
      </c>
      <c r="K11" s="1">
        <v>0.441</v>
      </c>
      <c r="L11" s="1">
        <v>0.43340380549682878</v>
      </c>
      <c r="M11" s="1">
        <v>0.42857142857142855</v>
      </c>
      <c r="R11" s="1"/>
    </row>
    <row r="12" spans="1:19">
      <c r="A12" t="s">
        <v>10</v>
      </c>
      <c r="B12" s="1">
        <v>0.45800000000000002</v>
      </c>
      <c r="C12" s="1">
        <v>0.51900000000000002</v>
      </c>
      <c r="D12" s="1">
        <v>0.59099999999999997</v>
      </c>
      <c r="E12" s="1">
        <v>0.60799999999999998</v>
      </c>
      <c r="F12" s="1">
        <v>0.55800000000000005</v>
      </c>
      <c r="G12" s="1">
        <v>0.53</v>
      </c>
      <c r="H12" s="1">
        <v>0.54500000000000004</v>
      </c>
      <c r="I12" s="1">
        <v>0.50900000000000001</v>
      </c>
      <c r="J12" s="1">
        <v>0.45100000000000001</v>
      </c>
      <c r="K12" s="1">
        <v>0.58199999999999996</v>
      </c>
      <c r="L12" s="1">
        <v>0.3935483870967742</v>
      </c>
      <c r="M12" s="1">
        <v>0.36231884057971014</v>
      </c>
      <c r="R12" s="1"/>
    </row>
    <row r="13" spans="1:19">
      <c r="A13" t="s">
        <v>12</v>
      </c>
      <c r="B13" s="1">
        <v>0.56899999999999995</v>
      </c>
      <c r="C13" s="1">
        <v>0.56599999999999995</v>
      </c>
      <c r="D13" s="1">
        <v>0.57299999999999995</v>
      </c>
      <c r="E13" s="1">
        <v>0.59699999999999998</v>
      </c>
      <c r="F13" s="1">
        <v>0.59399999999999997</v>
      </c>
      <c r="G13" s="1">
        <v>0.55900000000000005</v>
      </c>
      <c r="H13" s="1">
        <v>0.58399999999999996</v>
      </c>
      <c r="I13" s="1">
        <v>0.49946893255443442</v>
      </c>
      <c r="J13" s="1">
        <v>0.52100000000000002</v>
      </c>
      <c r="K13" s="1">
        <v>0.60199999999999998</v>
      </c>
      <c r="L13" s="1">
        <v>0.59166666666666667</v>
      </c>
      <c r="M13" s="1">
        <v>0.56229561805101369</v>
      </c>
      <c r="R13" s="1"/>
    </row>
    <row r="14" spans="1:19">
      <c r="A14" t="s">
        <v>13</v>
      </c>
      <c r="B14" s="1">
        <v>0.46400000000000002</v>
      </c>
      <c r="C14" s="1">
        <v>0.499</v>
      </c>
      <c r="D14" s="1">
        <v>0.55000000000000004</v>
      </c>
      <c r="E14" s="1">
        <v>0.58799999999999997</v>
      </c>
      <c r="F14" s="1">
        <v>0.59499999999999997</v>
      </c>
      <c r="G14" s="1">
        <v>0.59299999999999997</v>
      </c>
      <c r="H14" s="1">
        <v>0.60199999999999998</v>
      </c>
      <c r="I14" s="1">
        <v>0.5165980130845651</v>
      </c>
      <c r="J14" s="1">
        <v>0.52800000000000002</v>
      </c>
      <c r="K14" s="1">
        <v>0.58399999999999996</v>
      </c>
      <c r="L14" s="1">
        <v>0.56941689805632689</v>
      </c>
      <c r="M14" s="1">
        <v>0.53406421299921691</v>
      </c>
      <c r="R14" s="1"/>
    </row>
    <row r="15" spans="1:19">
      <c r="A15" t="s">
        <v>14</v>
      </c>
      <c r="B15" s="1" t="s">
        <v>42</v>
      </c>
      <c r="C15" s="1" t="s">
        <v>42</v>
      </c>
      <c r="D15" s="1" t="s">
        <v>42</v>
      </c>
      <c r="E15" s="1" t="s">
        <v>42</v>
      </c>
      <c r="F15" s="1">
        <v>4.8000000000000001E-2</v>
      </c>
      <c r="G15" s="1">
        <v>0.05</v>
      </c>
      <c r="H15" s="1">
        <v>0.32400000000000001</v>
      </c>
      <c r="I15" s="1">
        <v>0.43478260869565216</v>
      </c>
      <c r="J15" s="1">
        <v>0.61499999999999999</v>
      </c>
      <c r="K15" s="1">
        <v>0.36399999999999999</v>
      </c>
      <c r="L15" s="1">
        <v>0.51515151515151514</v>
      </c>
      <c r="M15" s="1">
        <v>0.38775510204081631</v>
      </c>
      <c r="R15" s="1"/>
    </row>
    <row r="16" spans="1:19">
      <c r="A16" t="s">
        <v>15</v>
      </c>
      <c r="B16" s="1">
        <v>0.40100000000000002</v>
      </c>
      <c r="C16" s="1">
        <v>0.42499999999999999</v>
      </c>
      <c r="D16" s="1">
        <v>0.435</v>
      </c>
      <c r="E16" s="1">
        <v>0.47099999999999997</v>
      </c>
      <c r="F16" s="1">
        <v>5.1999999999999998E-2</v>
      </c>
      <c r="G16" s="1">
        <v>0.27400000000000002</v>
      </c>
      <c r="H16" s="1">
        <v>0.436</v>
      </c>
      <c r="I16" s="1">
        <v>0.42412451361867703</v>
      </c>
      <c r="J16" s="1">
        <v>0.39800000000000002</v>
      </c>
      <c r="K16" s="1">
        <v>0.47799999999999998</v>
      </c>
      <c r="L16" s="1">
        <v>0.52941176470588236</v>
      </c>
      <c r="M16" s="1">
        <v>0.48659003831417624</v>
      </c>
      <c r="R16" s="1"/>
    </row>
    <row r="17" spans="1:18">
      <c r="A17" t="s">
        <v>16</v>
      </c>
      <c r="B17" s="1">
        <v>0.56399999999999995</v>
      </c>
      <c r="C17" s="1">
        <v>0.60499999999999998</v>
      </c>
      <c r="D17" s="1">
        <v>0.628</v>
      </c>
      <c r="E17" s="1">
        <v>0.69299999999999995</v>
      </c>
      <c r="F17" s="1">
        <v>0.56000000000000005</v>
      </c>
      <c r="G17" s="1">
        <v>0.66300000000000003</v>
      </c>
      <c r="H17" s="1">
        <v>0.627</v>
      </c>
      <c r="I17" s="1">
        <v>0.5594170403587444</v>
      </c>
      <c r="J17" s="1">
        <v>0.56799999999999995</v>
      </c>
      <c r="K17" s="1">
        <v>0.61</v>
      </c>
      <c r="L17" s="1">
        <v>0.59152016546018615</v>
      </c>
      <c r="M17" s="1">
        <v>0.58710407239819007</v>
      </c>
      <c r="R17" s="1"/>
    </row>
    <row r="18" spans="1:18">
      <c r="A18" t="s">
        <v>17</v>
      </c>
      <c r="B18" s="1">
        <v>0.45500000000000002</v>
      </c>
      <c r="C18" s="1">
        <v>0.48399999999999999</v>
      </c>
      <c r="D18" s="1">
        <v>0.61499999999999999</v>
      </c>
      <c r="E18" s="1">
        <v>0.61699999999999999</v>
      </c>
      <c r="F18" s="1">
        <v>0.61299999999999999</v>
      </c>
      <c r="G18" s="1">
        <v>0.60899999999999999</v>
      </c>
      <c r="H18" s="1">
        <v>0.61399999999999999</v>
      </c>
      <c r="I18" s="1">
        <v>0.54715656447460803</v>
      </c>
      <c r="J18" s="1">
        <v>0.51900000000000002</v>
      </c>
      <c r="K18" s="1">
        <v>0.63500000000000001</v>
      </c>
      <c r="L18" s="1">
        <v>0.59775840597758401</v>
      </c>
      <c r="M18" s="1">
        <v>0.55516140475345865</v>
      </c>
      <c r="R18" s="1"/>
    </row>
    <row r="19" spans="1:18">
      <c r="A19" t="s">
        <v>18</v>
      </c>
      <c r="B19" s="1">
        <v>0.48799999999999999</v>
      </c>
      <c r="C19" s="1">
        <v>0.60199999999999998</v>
      </c>
      <c r="D19" s="1">
        <v>0.628</v>
      </c>
      <c r="E19" s="1">
        <v>0.68500000000000005</v>
      </c>
      <c r="F19" s="1">
        <v>0.69499999999999995</v>
      </c>
      <c r="G19" s="1">
        <v>0.69099999999999995</v>
      </c>
      <c r="H19" s="1">
        <v>0.67900000000000005</v>
      </c>
      <c r="I19" s="1">
        <v>0.71797300497276817</v>
      </c>
      <c r="J19" s="1">
        <v>0.58399999999999996</v>
      </c>
      <c r="K19" s="1">
        <v>0.65</v>
      </c>
      <c r="L19" s="1">
        <v>0.64897530215449295</v>
      </c>
      <c r="M19" s="1">
        <v>0.60779105799026123</v>
      </c>
      <c r="R19" s="1"/>
    </row>
    <row r="20" spans="1:18">
      <c r="A20" t="s">
        <v>19</v>
      </c>
      <c r="B20" s="1">
        <v>0.61199999999999999</v>
      </c>
      <c r="C20" s="1">
        <v>0.58799999999999997</v>
      </c>
      <c r="D20" s="1">
        <v>0.628</v>
      </c>
      <c r="E20" s="1">
        <v>0.65500000000000003</v>
      </c>
      <c r="F20" s="1">
        <v>0.65</v>
      </c>
      <c r="G20" s="1">
        <v>0.626</v>
      </c>
      <c r="H20" s="1">
        <v>0.60199999999999998</v>
      </c>
      <c r="I20" s="1">
        <v>0.49892933618843682</v>
      </c>
      <c r="J20" s="1">
        <v>0.56599999999999995</v>
      </c>
      <c r="K20" s="1">
        <v>0.67100000000000004</v>
      </c>
      <c r="L20" s="1">
        <v>0.69019607843137254</v>
      </c>
      <c r="M20" s="1">
        <v>0.65714285714285714</v>
      </c>
      <c r="R20" s="1"/>
    </row>
    <row r="21" spans="1:18">
      <c r="A21" t="s">
        <v>20</v>
      </c>
      <c r="B21" s="1">
        <v>0.63100000000000001</v>
      </c>
      <c r="C21" s="1">
        <v>0.67800000000000005</v>
      </c>
      <c r="D21" s="1">
        <v>0.68200000000000005</v>
      </c>
      <c r="E21" s="1">
        <v>0.69499999999999995</v>
      </c>
      <c r="F21" s="1">
        <v>0.622</v>
      </c>
      <c r="G21" s="1">
        <v>0.58299999999999996</v>
      </c>
      <c r="H21" s="1">
        <v>0.57299999999999995</v>
      </c>
      <c r="I21" s="1">
        <v>0.5893508388037928</v>
      </c>
      <c r="J21" s="1">
        <v>0.55900000000000005</v>
      </c>
      <c r="K21" s="1">
        <v>0.60899999999999999</v>
      </c>
      <c r="L21" s="1">
        <v>0.6121951219512195</v>
      </c>
      <c r="M21" s="1">
        <v>0.52783505154639176</v>
      </c>
      <c r="R21" s="1"/>
    </row>
    <row r="22" spans="1:18">
      <c r="A22" t="s">
        <v>21</v>
      </c>
      <c r="B22" s="1">
        <v>0.51</v>
      </c>
      <c r="C22" s="1">
        <v>0.52800000000000002</v>
      </c>
      <c r="D22" s="1">
        <v>0.54500000000000004</v>
      </c>
      <c r="E22" s="1">
        <v>0.52300000000000002</v>
      </c>
      <c r="F22" s="1">
        <v>0.58099999999999996</v>
      </c>
      <c r="G22" s="1">
        <v>0.46</v>
      </c>
      <c r="H22" s="1">
        <v>0.249</v>
      </c>
      <c r="I22" s="1">
        <v>0.53164556962025311</v>
      </c>
      <c r="J22" s="1">
        <v>0.61299999999999999</v>
      </c>
      <c r="K22" s="1">
        <v>0.51900000000000002</v>
      </c>
      <c r="L22" s="1">
        <v>0.55303030303030298</v>
      </c>
      <c r="M22" s="1">
        <v>0.59196102314250909</v>
      </c>
      <c r="R22" s="1"/>
    </row>
    <row r="23" spans="1:18">
      <c r="A23" t="s">
        <v>22</v>
      </c>
      <c r="B23" s="1">
        <v>0.56100000000000005</v>
      </c>
      <c r="C23" s="1">
        <v>0.55100000000000005</v>
      </c>
      <c r="D23" s="1">
        <v>0.53200000000000003</v>
      </c>
      <c r="E23" s="1">
        <v>0.497</v>
      </c>
      <c r="F23" s="1">
        <v>0.54600000000000004</v>
      </c>
      <c r="G23" s="1">
        <v>0.55100000000000005</v>
      </c>
      <c r="H23" s="1">
        <v>0.51900000000000002</v>
      </c>
      <c r="I23" s="1">
        <v>0.41793203181489513</v>
      </c>
      <c r="J23" s="1">
        <v>0.49199999999999999</v>
      </c>
      <c r="K23" s="1">
        <v>0.56000000000000005</v>
      </c>
      <c r="L23" s="1">
        <v>0.52320291173794353</v>
      </c>
      <c r="M23" s="1">
        <v>0.50522928399034595</v>
      </c>
      <c r="R23" s="1"/>
    </row>
    <row r="24" spans="1:18">
      <c r="A24" t="s">
        <v>23</v>
      </c>
      <c r="B24" s="1">
        <v>0.52100000000000002</v>
      </c>
      <c r="C24" s="1">
        <v>0.52500000000000002</v>
      </c>
      <c r="D24" s="1">
        <v>0.55700000000000005</v>
      </c>
      <c r="E24" s="1">
        <v>0.65200000000000002</v>
      </c>
      <c r="F24" s="1">
        <v>0.58299999999999996</v>
      </c>
      <c r="G24" s="1">
        <v>0.58399999999999996</v>
      </c>
      <c r="H24" s="1">
        <v>0.58499999999999996</v>
      </c>
      <c r="I24" s="1">
        <v>0.45092024539877301</v>
      </c>
      <c r="J24" s="1">
        <v>0.47899999999999998</v>
      </c>
      <c r="K24" s="1">
        <v>0.58899999999999997</v>
      </c>
      <c r="L24" s="1">
        <v>0.5236768802228412</v>
      </c>
      <c r="M24" s="1">
        <v>0.49305555555555558</v>
      </c>
      <c r="R24" s="1"/>
    </row>
    <row r="25" spans="1:18">
      <c r="A25" t="s">
        <v>24</v>
      </c>
      <c r="B25" s="1">
        <v>0.53100000000000003</v>
      </c>
      <c r="C25" s="1">
        <v>0.51300000000000001</v>
      </c>
      <c r="D25" s="1">
        <v>0.54400000000000004</v>
      </c>
      <c r="E25" s="1">
        <v>0.54800000000000004</v>
      </c>
      <c r="F25" s="1">
        <v>0.53300000000000003</v>
      </c>
      <c r="G25" s="1">
        <v>0.53600000000000003</v>
      </c>
      <c r="H25" s="1">
        <v>0.53700000000000003</v>
      </c>
      <c r="I25" s="1">
        <v>0.46767757382282521</v>
      </c>
      <c r="J25" s="1">
        <v>0.496</v>
      </c>
      <c r="K25" s="1">
        <v>0.49399999999999999</v>
      </c>
      <c r="L25" s="1">
        <v>0.51600261267145653</v>
      </c>
      <c r="M25" s="1">
        <v>0.51983663943990666</v>
      </c>
      <c r="R25" s="1"/>
    </row>
    <row r="26" spans="1:18">
      <c r="A26" t="s">
        <v>25</v>
      </c>
      <c r="B26" s="1">
        <v>0.44800000000000001</v>
      </c>
      <c r="C26" s="1">
        <v>0.45600000000000002</v>
      </c>
      <c r="D26" s="1">
        <v>0.51900000000000002</v>
      </c>
      <c r="E26" s="1">
        <v>0.54100000000000004</v>
      </c>
      <c r="F26" s="1">
        <v>0.51600000000000001</v>
      </c>
      <c r="G26" s="1">
        <v>0.51400000000000001</v>
      </c>
      <c r="H26" s="1">
        <v>0.55300000000000005</v>
      </c>
      <c r="I26" s="1">
        <v>0.47526193247962745</v>
      </c>
      <c r="J26" s="1">
        <v>0.51700000000000002</v>
      </c>
      <c r="K26" s="1">
        <v>0.56100000000000005</v>
      </c>
      <c r="L26" s="1">
        <v>0.50466954022988508</v>
      </c>
      <c r="M26" s="1">
        <v>0.50086415485655034</v>
      </c>
      <c r="R26" s="1"/>
    </row>
    <row r="27" spans="1:18">
      <c r="A27" t="s">
        <v>26</v>
      </c>
      <c r="B27" s="1">
        <v>0.42799999999999999</v>
      </c>
      <c r="C27" s="1">
        <v>0.47099999999999997</v>
      </c>
      <c r="D27" s="1">
        <v>0.53800000000000003</v>
      </c>
      <c r="E27" s="1">
        <v>0.56699999999999995</v>
      </c>
      <c r="F27" s="1">
        <v>0.56599999999999995</v>
      </c>
      <c r="G27" s="1">
        <v>0.57799999999999996</v>
      </c>
      <c r="H27" s="1">
        <v>0.58899999999999997</v>
      </c>
      <c r="I27" s="1">
        <v>0.48917861799217732</v>
      </c>
      <c r="J27" s="1">
        <v>0.52100000000000002</v>
      </c>
      <c r="K27" s="1">
        <v>0.57799999999999996</v>
      </c>
      <c r="L27" s="1">
        <v>0.60844079718640098</v>
      </c>
      <c r="M27" s="1">
        <v>0.58581277213352689</v>
      </c>
      <c r="R27" s="1"/>
    </row>
    <row r="28" spans="1:18">
      <c r="A28" t="s">
        <v>27</v>
      </c>
      <c r="B28" s="1">
        <v>0.58599999999999997</v>
      </c>
      <c r="C28" s="1">
        <v>0.6</v>
      </c>
      <c r="D28" s="1">
        <v>0.59599999999999997</v>
      </c>
      <c r="E28" s="1">
        <v>0.64600000000000002</v>
      </c>
      <c r="F28" s="1">
        <v>0.56899999999999995</v>
      </c>
      <c r="G28" s="1">
        <v>0.57099999999999995</v>
      </c>
      <c r="H28" s="1">
        <v>0.65200000000000002</v>
      </c>
      <c r="I28" s="1">
        <v>0.49654218533886585</v>
      </c>
      <c r="J28" s="1">
        <v>0.49299999999999999</v>
      </c>
      <c r="K28" s="1">
        <v>0.53500000000000003</v>
      </c>
      <c r="L28" s="1">
        <v>0.47252747252747251</v>
      </c>
      <c r="M28" s="1">
        <v>0.45983086680761098</v>
      </c>
      <c r="R28" s="1"/>
    </row>
    <row r="29" spans="1:18">
      <c r="A29" t="s">
        <v>28</v>
      </c>
      <c r="B29" s="1">
        <v>0.50800000000000001</v>
      </c>
      <c r="C29" s="1">
        <v>0.58399999999999996</v>
      </c>
      <c r="D29" s="1">
        <v>0.59799999999999998</v>
      </c>
      <c r="E29" s="1">
        <v>0.63500000000000001</v>
      </c>
      <c r="F29" s="1">
        <v>0.58199999999999996</v>
      </c>
      <c r="G29" s="1">
        <v>0.61599999999999999</v>
      </c>
      <c r="H29" s="1">
        <v>0.61399999999999999</v>
      </c>
      <c r="I29" s="1">
        <v>0.65394622723330442</v>
      </c>
      <c r="J29" s="1">
        <v>0.66</v>
      </c>
      <c r="K29" s="1">
        <v>0.69399999999999995</v>
      </c>
      <c r="L29" s="1">
        <v>0.70571428571428574</v>
      </c>
      <c r="M29" s="1">
        <v>0.66049382716049387</v>
      </c>
      <c r="R29" s="1"/>
    </row>
    <row r="30" spans="1:18">
      <c r="A30" t="s">
        <v>29</v>
      </c>
      <c r="B30" s="1">
        <v>0.52600000000000002</v>
      </c>
      <c r="C30" s="1">
        <v>0.52600000000000002</v>
      </c>
      <c r="D30" s="1">
        <v>0.56200000000000006</v>
      </c>
      <c r="E30" s="1">
        <v>0.61899999999999999</v>
      </c>
      <c r="F30" s="1">
        <v>0.66700000000000004</v>
      </c>
      <c r="G30" s="1">
        <v>0.67</v>
      </c>
      <c r="H30" s="1">
        <v>0.59799999999999998</v>
      </c>
      <c r="I30" s="1">
        <v>0.53181427343078247</v>
      </c>
      <c r="J30" s="1">
        <v>0.52600000000000002</v>
      </c>
      <c r="K30" s="1">
        <v>0.64200000000000002</v>
      </c>
      <c r="L30" s="1">
        <v>0.60044943820224717</v>
      </c>
      <c r="M30" s="1">
        <v>0.57340425531914896</v>
      </c>
      <c r="R30" s="1"/>
    </row>
    <row r="31" spans="1:18">
      <c r="A31" t="s">
        <v>30</v>
      </c>
      <c r="B31" s="1">
        <v>0.59599999999999997</v>
      </c>
      <c r="C31" s="1">
        <v>0.58899999999999997</v>
      </c>
      <c r="D31" s="1">
        <v>0.62</v>
      </c>
      <c r="E31" s="1">
        <v>0.64600000000000002</v>
      </c>
      <c r="F31" s="1">
        <v>0.61299999999999999</v>
      </c>
      <c r="G31" s="1">
        <v>0.54700000000000004</v>
      </c>
      <c r="H31" s="1">
        <v>0.55700000000000005</v>
      </c>
      <c r="I31" s="1">
        <v>0.5449189985272459</v>
      </c>
      <c r="J31" s="1">
        <v>0.53500000000000003</v>
      </c>
      <c r="K31" s="1">
        <v>0.68700000000000006</v>
      </c>
      <c r="L31" s="1">
        <v>0.39903846153846156</v>
      </c>
      <c r="M31" s="1">
        <v>0.3559322033898305</v>
      </c>
      <c r="R31" s="1"/>
    </row>
    <row r="32" spans="1:18">
      <c r="A32" t="s">
        <v>32</v>
      </c>
      <c r="B32" s="1">
        <v>0.59899999999999998</v>
      </c>
      <c r="C32" s="1">
        <v>0.61699999999999999</v>
      </c>
      <c r="D32" s="1">
        <v>0.60899999999999999</v>
      </c>
      <c r="E32" s="1">
        <v>0.63800000000000001</v>
      </c>
      <c r="F32" s="1">
        <v>0.66800000000000004</v>
      </c>
      <c r="G32" s="1">
        <v>0.64</v>
      </c>
      <c r="H32" s="1">
        <v>0.63600000000000001</v>
      </c>
      <c r="I32" s="1">
        <v>0.60586319218241047</v>
      </c>
      <c r="J32" s="1">
        <v>0.60699999999999998</v>
      </c>
      <c r="K32" s="1">
        <v>0.56999999999999995</v>
      </c>
      <c r="L32" s="1">
        <v>0.60818713450292394</v>
      </c>
      <c r="M32" s="1">
        <v>0.55829228243021345</v>
      </c>
      <c r="R32" s="1"/>
    </row>
    <row r="33" spans="1:18">
      <c r="A33" t="s">
        <v>33</v>
      </c>
      <c r="B33" s="1">
        <v>0.51200000000000001</v>
      </c>
      <c r="C33" s="1">
        <v>0.53200000000000003</v>
      </c>
      <c r="D33" s="1">
        <v>0.60799999999999998</v>
      </c>
      <c r="E33" s="1">
        <v>0.64200000000000002</v>
      </c>
      <c r="F33" s="1">
        <v>0.63600000000000001</v>
      </c>
      <c r="G33" s="1">
        <v>0.61499999999999999</v>
      </c>
      <c r="H33" s="1">
        <v>0.61199999999999999</v>
      </c>
      <c r="I33" s="1">
        <v>0.52014821676702172</v>
      </c>
      <c r="J33" s="1">
        <v>0.54</v>
      </c>
      <c r="K33" s="1">
        <v>0.57299999999999995</v>
      </c>
      <c r="L33" s="1">
        <v>0.5896304467733039</v>
      </c>
      <c r="M33" s="1">
        <v>0.55172413793103448</v>
      </c>
      <c r="R33" s="1"/>
    </row>
    <row r="34" spans="1:18">
      <c r="A34" t="s">
        <v>34</v>
      </c>
      <c r="B34" s="1">
        <v>0.53600000000000003</v>
      </c>
      <c r="C34" s="1">
        <v>0.55200000000000005</v>
      </c>
      <c r="D34" s="1">
        <v>0.57199999999999995</v>
      </c>
      <c r="E34" s="1">
        <v>0.57099999999999995</v>
      </c>
      <c r="F34" s="1">
        <v>0.61199999999999999</v>
      </c>
      <c r="G34" s="1">
        <v>0.6</v>
      </c>
      <c r="H34" s="1">
        <v>0.627</v>
      </c>
      <c r="I34" s="1">
        <v>0.55608591885441527</v>
      </c>
      <c r="J34" s="1">
        <v>0.31900000000000001</v>
      </c>
      <c r="K34" s="1">
        <v>0.69499999999999995</v>
      </c>
      <c r="L34" s="1">
        <v>0.73076923076923073</v>
      </c>
      <c r="M34" s="1">
        <v>0.65248226950354615</v>
      </c>
      <c r="R34" s="1"/>
    </row>
    <row r="35" spans="1:18">
      <c r="A35" t="s">
        <v>35</v>
      </c>
      <c r="B35" s="1">
        <v>0.42699999999999999</v>
      </c>
      <c r="C35" s="1">
        <v>0.46700000000000003</v>
      </c>
      <c r="D35" s="1">
        <v>0.52200000000000002</v>
      </c>
      <c r="E35" s="1">
        <v>0.56100000000000005</v>
      </c>
      <c r="F35" s="1">
        <v>0.41</v>
      </c>
      <c r="G35" s="1">
        <v>0.44500000000000001</v>
      </c>
      <c r="H35" s="1">
        <v>0.503</v>
      </c>
      <c r="I35" s="1">
        <v>0.35918744228993538</v>
      </c>
      <c r="J35" s="1">
        <v>0.42699999999999999</v>
      </c>
      <c r="K35" s="1">
        <v>0.48099999999999998</v>
      </c>
      <c r="L35" s="1">
        <v>0.4937799043062201</v>
      </c>
      <c r="M35" s="1">
        <v>0.43151298119964188</v>
      </c>
      <c r="R35" s="1"/>
    </row>
    <row r="36" spans="1:18">
      <c r="A36" t="s">
        <v>36</v>
      </c>
      <c r="B36" s="1">
        <v>0.443</v>
      </c>
      <c r="C36" s="1">
        <v>0.437</v>
      </c>
      <c r="D36" s="1">
        <v>0.504</v>
      </c>
      <c r="E36" s="1">
        <v>0.51900000000000002</v>
      </c>
      <c r="F36" s="1">
        <v>0.49299999999999999</v>
      </c>
      <c r="G36" s="1">
        <v>0.48799999999999999</v>
      </c>
      <c r="H36" s="1">
        <v>0.48</v>
      </c>
      <c r="I36" s="1">
        <v>0.44989561586638832</v>
      </c>
      <c r="J36" s="1">
        <v>0.46700000000000003</v>
      </c>
      <c r="K36" s="1">
        <v>0.51400000000000001</v>
      </c>
      <c r="L36" s="1">
        <v>0.56491575817641226</v>
      </c>
      <c r="M36" s="1">
        <v>0.52119460500963388</v>
      </c>
      <c r="R36" s="1"/>
    </row>
    <row r="37" spans="1:18">
      <c r="A37" t="s">
        <v>37</v>
      </c>
      <c r="B37" s="1">
        <v>0.497</v>
      </c>
      <c r="C37" s="1">
        <v>0.50900000000000001</v>
      </c>
      <c r="D37" s="1">
        <v>0.54500000000000004</v>
      </c>
      <c r="E37" s="1">
        <v>0.59699999999999998</v>
      </c>
      <c r="F37" s="1">
        <v>0.55300000000000005</v>
      </c>
      <c r="G37" s="1">
        <v>0.57799999999999996</v>
      </c>
      <c r="H37" s="1">
        <v>0.60099999999999998</v>
      </c>
      <c r="I37" s="1">
        <v>0.49350024073182475</v>
      </c>
      <c r="J37" s="1">
        <v>0.52900000000000003</v>
      </c>
      <c r="K37" s="1">
        <v>0.61499999999999999</v>
      </c>
      <c r="L37" s="1">
        <v>0.60111609850782477</v>
      </c>
      <c r="M37" s="1">
        <v>0.58295732886425167</v>
      </c>
      <c r="R37" s="1"/>
    </row>
    <row r="38" spans="1:18">
      <c r="A38" t="s">
        <v>38</v>
      </c>
      <c r="B38" s="1">
        <v>0.49099999999999999</v>
      </c>
      <c r="C38" s="1">
        <v>0.54</v>
      </c>
      <c r="D38" s="1">
        <v>0.56799999999999995</v>
      </c>
      <c r="E38" s="1">
        <v>0.60699999999999998</v>
      </c>
      <c r="F38" s="1">
        <v>0.625</v>
      </c>
      <c r="G38" s="1">
        <v>0.623</v>
      </c>
      <c r="H38" s="1">
        <v>0.61899999999999999</v>
      </c>
      <c r="I38" s="1">
        <v>0.50564118862227869</v>
      </c>
      <c r="J38" s="1">
        <v>0.501</v>
      </c>
      <c r="K38" s="1">
        <v>0.56999999999999995</v>
      </c>
      <c r="L38" s="1">
        <v>0.57542016806722684</v>
      </c>
      <c r="M38" s="1">
        <v>0.54254894127047548</v>
      </c>
      <c r="R38" s="1"/>
    </row>
    <row r="39" spans="1:18">
      <c r="A39" t="s">
        <v>39</v>
      </c>
      <c r="B39" s="1">
        <v>0.70799999999999996</v>
      </c>
      <c r="C39" s="1">
        <v>0.73399999999999999</v>
      </c>
      <c r="D39" s="1">
        <v>0.69799999999999995</v>
      </c>
      <c r="E39" s="1">
        <v>0.70899999999999996</v>
      </c>
      <c r="F39" s="1">
        <v>0.64200000000000002</v>
      </c>
      <c r="G39" s="1">
        <v>0.62</v>
      </c>
      <c r="H39" s="1">
        <v>0.56899999999999995</v>
      </c>
      <c r="I39" s="1">
        <v>0.52153110047846885</v>
      </c>
      <c r="J39" s="1">
        <v>0.505</v>
      </c>
      <c r="K39" s="1">
        <v>0.626</v>
      </c>
      <c r="L39" s="1">
        <v>0.55629139072847678</v>
      </c>
      <c r="M39" s="1">
        <v>0.58823529411764708</v>
      </c>
      <c r="R39" s="1"/>
    </row>
    <row r="40" spans="1:18">
      <c r="A40" t="s">
        <v>40</v>
      </c>
      <c r="B40" s="1">
        <v>0.52900000000000003</v>
      </c>
      <c r="C40" s="1">
        <v>0.57499999999999996</v>
      </c>
      <c r="D40" s="1">
        <v>0.61199999999999999</v>
      </c>
      <c r="E40" s="1">
        <v>0.65300000000000002</v>
      </c>
      <c r="F40" s="1">
        <v>0.68100000000000005</v>
      </c>
      <c r="G40" s="1">
        <v>0.65200000000000002</v>
      </c>
      <c r="H40" s="1">
        <v>0.68400000000000005</v>
      </c>
      <c r="I40" s="1">
        <v>0.61002178649237471</v>
      </c>
      <c r="J40" s="1">
        <v>0.5</v>
      </c>
      <c r="K40" s="1">
        <v>0.65200000000000002</v>
      </c>
      <c r="L40" s="1">
        <v>0.55915599095704593</v>
      </c>
      <c r="M40" s="1">
        <v>0.58742415885273025</v>
      </c>
      <c r="R40" s="1"/>
    </row>
    <row r="41" spans="1:18">
      <c r="A41" t="s">
        <v>41</v>
      </c>
      <c r="B41" s="1">
        <v>0.59099999999999997</v>
      </c>
      <c r="C41" s="1">
        <v>0.629</v>
      </c>
      <c r="D41" s="1">
        <v>0.63400000000000001</v>
      </c>
      <c r="E41" s="1">
        <v>0.625</v>
      </c>
      <c r="F41" s="1">
        <v>0.52800000000000002</v>
      </c>
      <c r="G41" s="1">
        <v>0.45900000000000002</v>
      </c>
      <c r="H41" s="1">
        <v>0.498</v>
      </c>
      <c r="I41" s="1">
        <v>0.4439288476411446</v>
      </c>
      <c r="J41" s="1">
        <v>0.47599999999999998</v>
      </c>
      <c r="K41" s="1">
        <v>0.52800000000000002</v>
      </c>
      <c r="L41" s="1">
        <v>0.5310509554140127</v>
      </c>
      <c r="M41" s="1" t="s">
        <v>42</v>
      </c>
      <c r="R41" s="1"/>
    </row>
    <row r="42" spans="1:18">
      <c r="A42" t="s">
        <v>43</v>
      </c>
      <c r="B42" s="1">
        <v>0.48099999999999998</v>
      </c>
      <c r="C42" s="1">
        <v>0.505</v>
      </c>
      <c r="D42" s="1">
        <v>0.53900000000000003</v>
      </c>
      <c r="E42" s="1">
        <v>0.57899999999999996</v>
      </c>
      <c r="F42" s="1">
        <v>0.58599999999999997</v>
      </c>
      <c r="G42" s="1">
        <v>0.56899999999999995</v>
      </c>
      <c r="H42" s="1">
        <v>0.54900000000000004</v>
      </c>
      <c r="I42" s="1">
        <v>0.48929858020767114</v>
      </c>
      <c r="J42" s="1">
        <v>0.45900000000000002</v>
      </c>
      <c r="K42" s="1">
        <v>0.58799999999999997</v>
      </c>
      <c r="L42" s="1">
        <v>0.54480203750868261</v>
      </c>
      <c r="M42" s="1">
        <v>0.54642545771578033</v>
      </c>
      <c r="R42" s="1"/>
    </row>
    <row r="43" spans="1:18">
      <c r="A43" t="s">
        <v>44</v>
      </c>
      <c r="B43" s="1">
        <v>0.52400000000000002</v>
      </c>
      <c r="C43" s="1">
        <v>0.53300000000000003</v>
      </c>
      <c r="D43" s="1">
        <v>0.63300000000000001</v>
      </c>
      <c r="E43" s="1">
        <v>0.66100000000000003</v>
      </c>
      <c r="F43" s="1">
        <v>0.55600000000000005</v>
      </c>
      <c r="G43" s="1">
        <v>0.59099999999999997</v>
      </c>
      <c r="H43" s="1">
        <v>0.59799999999999998</v>
      </c>
      <c r="I43" s="1">
        <v>0.53018480492813147</v>
      </c>
      <c r="J43" s="1">
        <v>0.54900000000000004</v>
      </c>
      <c r="K43" s="1">
        <v>0.61599999999999999</v>
      </c>
      <c r="L43" s="1">
        <v>0.58805606337599026</v>
      </c>
      <c r="M43" s="1">
        <v>0.51396648044692739</v>
      </c>
      <c r="R43" s="1"/>
    </row>
    <row r="44" spans="1:18">
      <c r="A44" t="s">
        <v>45</v>
      </c>
      <c r="B44" s="1">
        <v>0.25900000000000001</v>
      </c>
      <c r="C44" s="1">
        <v>0.29899999999999999</v>
      </c>
      <c r="D44" s="1">
        <v>0.25800000000000001</v>
      </c>
      <c r="E44" s="1">
        <v>0.307</v>
      </c>
      <c r="F44" s="1" t="s">
        <v>42</v>
      </c>
      <c r="G44" s="1" t="s">
        <v>42</v>
      </c>
      <c r="H44" s="1" t="s">
        <v>42</v>
      </c>
      <c r="I44" s="1" t="s">
        <v>42</v>
      </c>
      <c r="J44" s="1">
        <v>0.2</v>
      </c>
      <c r="K44" s="1">
        <v>0.20300000000000001</v>
      </c>
      <c r="L44" s="1">
        <v>0.48672566371681414</v>
      </c>
      <c r="M44" s="1">
        <v>0.25274725274725274</v>
      </c>
      <c r="R44" s="1"/>
    </row>
    <row r="45" spans="1:18">
      <c r="A45" t="s">
        <v>46</v>
      </c>
      <c r="B45" s="1">
        <v>0.501</v>
      </c>
      <c r="C45" s="1">
        <v>0.52200000000000002</v>
      </c>
      <c r="D45" s="1">
        <v>0.54900000000000004</v>
      </c>
      <c r="E45" s="1">
        <v>0.57699999999999996</v>
      </c>
      <c r="F45" s="1">
        <v>0.63800000000000001</v>
      </c>
      <c r="G45" s="1">
        <v>0.58499999999999996</v>
      </c>
      <c r="H45" s="1">
        <v>0.64300000000000002</v>
      </c>
      <c r="I45" s="1">
        <v>0.60852713178294571</v>
      </c>
      <c r="J45" s="1">
        <v>0.51800000000000002</v>
      </c>
      <c r="K45" s="1">
        <v>0.57599999999999996</v>
      </c>
      <c r="L45" s="1">
        <v>0.48366013071895425</v>
      </c>
      <c r="M45" s="1">
        <v>0.52406417112299464</v>
      </c>
      <c r="R45" s="1"/>
    </row>
    <row r="46" spans="1:18">
      <c r="A46" t="s">
        <v>47</v>
      </c>
      <c r="B46" s="1">
        <v>0.55200000000000005</v>
      </c>
      <c r="C46" s="1">
        <v>0.56299999999999994</v>
      </c>
      <c r="D46" s="1">
        <v>0.61399999999999999</v>
      </c>
      <c r="E46" s="1">
        <v>0.63900000000000001</v>
      </c>
      <c r="F46" s="1">
        <v>0.60699999999999998</v>
      </c>
      <c r="G46" s="1">
        <v>0.60199999999999998</v>
      </c>
      <c r="H46" s="1">
        <v>0.56699999999999995</v>
      </c>
      <c r="I46" s="1">
        <v>0.52670544685351661</v>
      </c>
      <c r="J46" s="1">
        <v>0.55000000000000004</v>
      </c>
      <c r="K46" s="1">
        <v>0.61699999999999999</v>
      </c>
      <c r="L46" s="1">
        <v>0.60918462980318655</v>
      </c>
      <c r="M46" s="1">
        <v>0.58124715521165227</v>
      </c>
      <c r="R46" s="1"/>
    </row>
    <row r="47" spans="1:18">
      <c r="A47" t="s">
        <v>48</v>
      </c>
      <c r="B47" s="1">
        <v>0.54800000000000004</v>
      </c>
      <c r="C47" s="1">
        <v>0.58599999999999997</v>
      </c>
      <c r="D47" s="1">
        <v>0.59899999999999998</v>
      </c>
      <c r="E47" s="1">
        <v>0.61199999999999999</v>
      </c>
      <c r="F47" s="1">
        <v>0.70599999999999996</v>
      </c>
      <c r="G47" s="1">
        <v>0.61799999999999999</v>
      </c>
      <c r="H47" s="1">
        <v>0.64300000000000002</v>
      </c>
      <c r="I47" s="1">
        <v>0.55339805825242716</v>
      </c>
      <c r="J47" s="1">
        <v>0.63200000000000001</v>
      </c>
      <c r="K47" s="1">
        <v>0.65500000000000003</v>
      </c>
      <c r="L47" s="1">
        <v>0.58150851581508511</v>
      </c>
      <c r="M47" s="1">
        <v>0.49878934624697335</v>
      </c>
      <c r="R47" s="1"/>
    </row>
    <row r="48" spans="1:18">
      <c r="A48" t="s">
        <v>49</v>
      </c>
      <c r="B48" s="1">
        <v>0.54400000000000004</v>
      </c>
      <c r="C48" s="1">
        <v>0.55500000000000005</v>
      </c>
      <c r="D48" s="1">
        <v>0.63900000000000001</v>
      </c>
      <c r="E48" s="1">
        <v>0.66800000000000004</v>
      </c>
      <c r="F48" s="1">
        <v>0.63400000000000001</v>
      </c>
      <c r="G48" s="1">
        <v>0.60799999999999998</v>
      </c>
      <c r="H48" s="1">
        <v>0.58499999999999996</v>
      </c>
      <c r="I48" s="1">
        <v>0.53353893600616809</v>
      </c>
      <c r="J48" s="1">
        <v>0.52500000000000002</v>
      </c>
      <c r="K48" s="1">
        <v>0.61299999999999999</v>
      </c>
      <c r="L48" s="1">
        <v>0.58941504178272985</v>
      </c>
      <c r="M48" s="1">
        <v>0.56892230576441105</v>
      </c>
      <c r="R48" s="1"/>
    </row>
    <row r="49" spans="1:18">
      <c r="A49" t="s">
        <v>50</v>
      </c>
      <c r="B49" s="1">
        <v>0.53700000000000003</v>
      </c>
      <c r="C49" s="1">
        <v>0.56000000000000005</v>
      </c>
      <c r="D49" s="1">
        <v>0.61399999999999999</v>
      </c>
      <c r="E49" s="1">
        <v>0.60099999999999998</v>
      </c>
      <c r="F49" s="1">
        <v>0.58399999999999996</v>
      </c>
      <c r="G49" s="1">
        <v>0.59</v>
      </c>
      <c r="H49" s="1">
        <v>0.59299999999999997</v>
      </c>
      <c r="I49" s="1">
        <v>0.49987959544068067</v>
      </c>
      <c r="J49" s="1">
        <v>0.51500000000000001</v>
      </c>
      <c r="K49" s="1">
        <v>0.58399999999999996</v>
      </c>
      <c r="L49" s="1">
        <v>0.5564226767133118</v>
      </c>
      <c r="M49" s="1">
        <v>0.54609525974764128</v>
      </c>
      <c r="R49" s="1"/>
    </row>
    <row r="50" spans="1:18">
      <c r="A50" t="s">
        <v>52</v>
      </c>
      <c r="B50" s="1">
        <v>0.54300000000000004</v>
      </c>
      <c r="C50" s="1">
        <v>0.61</v>
      </c>
      <c r="D50" s="1">
        <v>0.60799999999999998</v>
      </c>
      <c r="E50" s="1">
        <v>0.67100000000000004</v>
      </c>
      <c r="F50" s="1">
        <v>0.65300000000000002</v>
      </c>
      <c r="G50" s="1">
        <v>0.66100000000000003</v>
      </c>
      <c r="H50" s="1">
        <v>0.63200000000000001</v>
      </c>
      <c r="I50" s="1">
        <v>0.58823529411764708</v>
      </c>
      <c r="J50" s="1">
        <v>0.58299999999999996</v>
      </c>
      <c r="K50" s="1">
        <v>0.59</v>
      </c>
      <c r="L50" s="1">
        <v>0.59068384539147667</v>
      </c>
      <c r="M50" s="1">
        <v>0.58756633813495074</v>
      </c>
      <c r="R50" s="1"/>
    </row>
    <row r="51" spans="1:18">
      <c r="A51" t="s">
        <v>53</v>
      </c>
      <c r="B51" s="1">
        <v>0.625</v>
      </c>
      <c r="C51" s="1">
        <v>0.65600000000000003</v>
      </c>
      <c r="D51" s="1">
        <v>0.622</v>
      </c>
      <c r="E51" s="1">
        <v>0.65900000000000003</v>
      </c>
      <c r="F51" s="1">
        <v>0.57799999999999996</v>
      </c>
      <c r="G51" s="1">
        <v>0.65600000000000003</v>
      </c>
      <c r="H51" s="1">
        <v>0.63</v>
      </c>
      <c r="I51" s="1">
        <v>0.50800000000000001</v>
      </c>
      <c r="J51" s="1">
        <v>0.47299999999999998</v>
      </c>
      <c r="K51" s="1">
        <v>0.63900000000000001</v>
      </c>
      <c r="L51" s="1">
        <v>0.47169811320754718</v>
      </c>
      <c r="M51" s="1">
        <v>0.55660377358490565</v>
      </c>
      <c r="R51" s="1"/>
    </row>
    <row r="52" spans="1:18">
      <c r="A52" t="s">
        <v>54</v>
      </c>
      <c r="B52" s="1">
        <v>0.30099999999999999</v>
      </c>
      <c r="C52" s="1">
        <v>0.26300000000000001</v>
      </c>
      <c r="D52" s="1">
        <v>0.28100000000000003</v>
      </c>
      <c r="E52" s="1">
        <v>0.312</v>
      </c>
      <c r="F52" s="1">
        <v>0.33300000000000002</v>
      </c>
      <c r="G52" s="1">
        <v>0.45</v>
      </c>
      <c r="H52" s="1">
        <v>0.27800000000000002</v>
      </c>
      <c r="I52" s="1">
        <v>0.5</v>
      </c>
      <c r="J52" s="1">
        <v>0.26300000000000001</v>
      </c>
      <c r="K52" s="1">
        <v>0.63300000000000001</v>
      </c>
      <c r="L52" s="1">
        <v>0.47058823529411764</v>
      </c>
      <c r="M52" s="1">
        <v>0.4375</v>
      </c>
      <c r="R52" s="1"/>
    </row>
    <row r="53" spans="1:18">
      <c r="A53" t="s">
        <v>55</v>
      </c>
      <c r="B53" s="1">
        <v>0.58699999999999997</v>
      </c>
      <c r="C53" s="1">
        <v>0.58499999999999996</v>
      </c>
      <c r="D53" s="1">
        <v>0.59199999999999997</v>
      </c>
      <c r="E53" s="1">
        <v>0.61499999999999999</v>
      </c>
      <c r="F53" s="1">
        <v>0.64200000000000002</v>
      </c>
      <c r="G53" s="1">
        <v>0.621</v>
      </c>
      <c r="H53" s="1">
        <v>0.621</v>
      </c>
      <c r="I53" s="1">
        <v>0.56717687074829937</v>
      </c>
      <c r="J53" s="1">
        <v>0.55000000000000004</v>
      </c>
      <c r="K53" s="1">
        <v>0.60099999999999998</v>
      </c>
      <c r="L53" s="1">
        <v>0.59977064220183485</v>
      </c>
      <c r="M53" s="1">
        <v>0.57415565345080766</v>
      </c>
      <c r="R53" s="1"/>
    </row>
    <row r="54" spans="1:18">
      <c r="A54" t="s">
        <v>56</v>
      </c>
      <c r="B54" s="1">
        <v>0.50800000000000001</v>
      </c>
      <c r="C54" s="1">
        <v>0.53400000000000003</v>
      </c>
      <c r="D54" s="1">
        <v>0.57899999999999996</v>
      </c>
      <c r="E54" s="1">
        <v>0.61599999999999999</v>
      </c>
      <c r="F54" s="1">
        <v>0.53300000000000003</v>
      </c>
      <c r="G54" s="1">
        <v>0.57399999999999995</v>
      </c>
      <c r="H54" s="1">
        <v>0.54400000000000004</v>
      </c>
      <c r="I54" s="1">
        <v>0.43823529411764706</v>
      </c>
      <c r="J54" s="1">
        <v>0.46300000000000002</v>
      </c>
      <c r="K54" s="1">
        <v>0.52700000000000002</v>
      </c>
      <c r="L54" s="1">
        <v>0.56401838476690747</v>
      </c>
      <c r="M54" s="1">
        <v>0.52260232131948692</v>
      </c>
      <c r="R54" s="1"/>
    </row>
    <row r="55" spans="1:18">
      <c r="A55" t="s">
        <v>57</v>
      </c>
      <c r="B55" s="1">
        <v>0.53300000000000003</v>
      </c>
      <c r="C55" s="1">
        <v>0.54</v>
      </c>
      <c r="D55" s="1">
        <v>0.58099999999999996</v>
      </c>
      <c r="E55" s="1">
        <v>0.59399999999999997</v>
      </c>
      <c r="F55" s="1">
        <v>0.56399999999999995</v>
      </c>
      <c r="G55" s="1">
        <v>0.46800000000000003</v>
      </c>
      <c r="H55" s="1">
        <v>0.622</v>
      </c>
      <c r="I55" s="1">
        <v>0.48634812286689422</v>
      </c>
      <c r="J55" s="1">
        <v>0.58499999999999996</v>
      </c>
      <c r="K55" s="1">
        <v>0.51900000000000002</v>
      </c>
      <c r="L55" s="1">
        <v>0.57760814249363868</v>
      </c>
      <c r="M55" s="1">
        <v>0.54311310190369544</v>
      </c>
      <c r="R55" s="1"/>
    </row>
    <row r="56" spans="1:18">
      <c r="A56" t="s">
        <v>58</v>
      </c>
      <c r="B56" s="1">
        <v>0.55600000000000005</v>
      </c>
      <c r="C56" s="1">
        <v>0.56299999999999994</v>
      </c>
      <c r="D56" s="1">
        <v>0.621</v>
      </c>
      <c r="E56" s="1">
        <v>0.66800000000000004</v>
      </c>
      <c r="F56" s="1">
        <v>0.63700000000000001</v>
      </c>
      <c r="G56" s="1">
        <v>0.628</v>
      </c>
      <c r="H56" s="1">
        <v>0.627</v>
      </c>
      <c r="I56" s="1">
        <v>0.56039850560398508</v>
      </c>
      <c r="J56" s="1">
        <v>0.58699999999999997</v>
      </c>
      <c r="K56" s="1">
        <v>0.67900000000000005</v>
      </c>
      <c r="L56" s="1">
        <v>0.67915465898174832</v>
      </c>
      <c r="M56" s="1">
        <v>0.62842012356575461</v>
      </c>
    </row>
    <row r="57" spans="1:18">
      <c r="A57" t="s">
        <v>59</v>
      </c>
      <c r="B57" s="1">
        <v>0.64600000000000002</v>
      </c>
      <c r="C57" s="1">
        <v>0.69099999999999995</v>
      </c>
      <c r="D57" s="1">
        <v>0.63100000000000001</v>
      </c>
      <c r="E57" s="1">
        <v>0.63200000000000001</v>
      </c>
      <c r="F57" s="1">
        <v>0.60399999999999998</v>
      </c>
      <c r="G57" s="1">
        <v>0.59799999999999998</v>
      </c>
      <c r="H57" s="1">
        <v>0.54300000000000004</v>
      </c>
      <c r="I57" s="1">
        <v>0.54937163375224418</v>
      </c>
      <c r="J57" s="1">
        <v>0.52700000000000002</v>
      </c>
      <c r="K57" s="1">
        <v>0.67</v>
      </c>
      <c r="L57" s="1">
        <v>0.15981735159817351</v>
      </c>
      <c r="M57" s="1">
        <v>0.51020408163265307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13D36-B5B9-4E6D-A9AA-B0FB3EF93E9B}">
  <sheetPr codeName="Sheet3">
    <tabColor theme="9"/>
  </sheetPr>
  <dimension ref="A1:C25"/>
  <sheetViews>
    <sheetView zoomScale="88" workbookViewId="0">
      <selection activeCell="C14" sqref="C14:C15"/>
    </sheetView>
  </sheetViews>
  <sheetFormatPr defaultRowHeight="15"/>
  <cols>
    <col min="1" max="1" width="16.140625" customWidth="1"/>
    <col min="2" max="2" width="15.85546875" customWidth="1"/>
    <col min="3" max="3" width="12.42578125" customWidth="1"/>
  </cols>
  <sheetData>
    <row r="1" spans="1:3">
      <c r="A1" t="s">
        <v>73</v>
      </c>
      <c r="B1" t="s">
        <v>1</v>
      </c>
      <c r="C1" t="s">
        <v>2</v>
      </c>
    </row>
    <row r="2" spans="1:3">
      <c r="A2" t="s">
        <v>31</v>
      </c>
      <c r="B2" s="24">
        <v>2024</v>
      </c>
      <c r="C2" s="1">
        <v>0.54846659634664485</v>
      </c>
    </row>
    <row r="3" spans="1:3">
      <c r="A3" t="s">
        <v>31</v>
      </c>
      <c r="B3" s="24" t="s">
        <v>71</v>
      </c>
      <c r="C3" s="1">
        <v>0.5621186910704381</v>
      </c>
    </row>
    <row r="4" spans="1:3">
      <c r="A4" t="s">
        <v>31</v>
      </c>
      <c r="B4" s="24" t="s">
        <v>70</v>
      </c>
      <c r="C4" s="1">
        <v>0.58199999999999996</v>
      </c>
    </row>
    <row r="5" spans="1:3">
      <c r="A5" t="s">
        <v>31</v>
      </c>
      <c r="B5" s="24" t="s">
        <v>69</v>
      </c>
      <c r="C5" s="1">
        <v>0.52100000000000002</v>
      </c>
    </row>
    <row r="6" spans="1:3">
      <c r="A6" t="s">
        <v>31</v>
      </c>
      <c r="B6" s="24" t="s">
        <v>68</v>
      </c>
      <c r="C6" s="1">
        <v>0.52500000000000002</v>
      </c>
    </row>
    <row r="7" spans="1:3">
      <c r="A7" t="s">
        <v>31</v>
      </c>
      <c r="B7" s="24" t="s">
        <v>67</v>
      </c>
      <c r="C7" s="1">
        <v>0.58399999999999996</v>
      </c>
    </row>
    <row r="8" spans="1:3">
      <c r="A8" t="s">
        <v>31</v>
      </c>
      <c r="B8" s="24">
        <v>2018</v>
      </c>
      <c r="C8" s="1">
        <v>0.58199999999999996</v>
      </c>
    </row>
    <row r="9" spans="1:3">
      <c r="A9" t="s">
        <v>31</v>
      </c>
      <c r="B9" s="24" t="s">
        <v>65</v>
      </c>
      <c r="C9" s="1">
        <v>0.58499999999999996</v>
      </c>
    </row>
    <row r="10" spans="1:3">
      <c r="A10" t="s">
        <v>31</v>
      </c>
      <c r="B10" s="24" t="s">
        <v>64</v>
      </c>
      <c r="C10" s="1">
        <v>0.60099999999999998</v>
      </c>
    </row>
    <row r="11" spans="1:3">
      <c r="A11" t="s">
        <v>31</v>
      </c>
      <c r="B11" s="24" t="s">
        <v>63</v>
      </c>
      <c r="C11" s="1">
        <v>0.57599999999999996</v>
      </c>
    </row>
    <row r="12" spans="1:3">
      <c r="A12" t="s">
        <v>31</v>
      </c>
      <c r="B12" s="24" t="s">
        <v>62</v>
      </c>
      <c r="C12" s="1">
        <v>0.52900000000000003</v>
      </c>
    </row>
    <row r="13" spans="1:3">
      <c r="A13" t="s">
        <v>31</v>
      </c>
      <c r="B13" s="24" t="s">
        <v>61</v>
      </c>
      <c r="C13" s="1">
        <v>0.502</v>
      </c>
    </row>
    <row r="14" spans="1:3">
      <c r="A14" t="s">
        <v>51</v>
      </c>
      <c r="B14" s="24">
        <v>2024</v>
      </c>
      <c r="C14" s="1">
        <v>0.4936199367119804</v>
      </c>
    </row>
    <row r="15" spans="1:3">
      <c r="A15" t="s">
        <v>51</v>
      </c>
      <c r="B15" s="24">
        <v>2023</v>
      </c>
      <c r="C15" s="1">
        <v>0.50590682196339432</v>
      </c>
    </row>
    <row r="16" spans="1:3">
      <c r="A16" t="s">
        <v>51</v>
      </c>
      <c r="B16" s="24" t="s">
        <v>70</v>
      </c>
      <c r="C16" s="1">
        <v>0.52400000000000002</v>
      </c>
    </row>
    <row r="17" spans="1:3">
      <c r="A17" t="s">
        <v>51</v>
      </c>
      <c r="B17" s="24" t="s">
        <v>69</v>
      </c>
      <c r="C17" s="1">
        <v>0.46899999999999997</v>
      </c>
    </row>
    <row r="18" spans="1:3">
      <c r="A18" t="s">
        <v>51</v>
      </c>
      <c r="B18" s="24" t="s">
        <v>68</v>
      </c>
      <c r="C18" s="1">
        <v>0.47199999999999998</v>
      </c>
    </row>
    <row r="19" spans="1:3">
      <c r="A19" t="s">
        <v>51</v>
      </c>
      <c r="B19" s="24" t="s">
        <v>67</v>
      </c>
      <c r="C19" s="1">
        <v>0.52559999999999996</v>
      </c>
    </row>
    <row r="20" spans="1:3">
      <c r="A20" t="s">
        <v>51</v>
      </c>
      <c r="B20" s="24">
        <v>2018</v>
      </c>
      <c r="C20" s="1">
        <v>0.52400000000000002</v>
      </c>
    </row>
    <row r="21" spans="1:3">
      <c r="A21" t="s">
        <v>51</v>
      </c>
      <c r="B21" s="24" t="s">
        <v>65</v>
      </c>
      <c r="C21" s="1">
        <v>0.52700000000000002</v>
      </c>
    </row>
    <row r="22" spans="1:3">
      <c r="A22" t="s">
        <v>51</v>
      </c>
      <c r="B22" s="24" t="s">
        <v>64</v>
      </c>
      <c r="C22" s="1">
        <v>0.54100000000000004</v>
      </c>
    </row>
    <row r="23" spans="1:3">
      <c r="A23" t="s">
        <v>51</v>
      </c>
      <c r="B23" s="24" t="s">
        <v>63</v>
      </c>
      <c r="C23" s="1">
        <v>0.51800000000000002</v>
      </c>
    </row>
    <row r="24" spans="1:3">
      <c r="A24" t="s">
        <v>51</v>
      </c>
      <c r="B24" s="24" t="s">
        <v>62</v>
      </c>
      <c r="C24" s="1">
        <v>0.47599999999999998</v>
      </c>
    </row>
    <row r="25" spans="1:3">
      <c r="A25" t="s">
        <v>51</v>
      </c>
      <c r="B25" s="24" t="s">
        <v>61</v>
      </c>
      <c r="C25" s="1">
        <v>0.45200000000000001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CDB14-1FD8-4DFD-BD2B-50620CA4E8AC}">
  <sheetPr codeName="Sheet4">
    <tabColor theme="9"/>
  </sheetPr>
  <dimension ref="A1:M4"/>
  <sheetViews>
    <sheetView workbookViewId="0">
      <selection activeCell="L2" sqref="L2:M3"/>
    </sheetView>
  </sheetViews>
  <sheetFormatPr defaultRowHeight="15"/>
  <cols>
    <col min="1" max="1" width="14.28515625" customWidth="1"/>
    <col min="2" max="2" width="12.7109375" customWidth="1"/>
    <col min="7" max="7" width="9.28515625" customWidth="1"/>
    <col min="12" max="12" width="8.140625" customWidth="1"/>
  </cols>
  <sheetData>
    <row r="1" spans="1:13" ht="18.75">
      <c r="A1" s="10" t="s">
        <v>73</v>
      </c>
      <c r="B1" s="86" t="s">
        <v>61</v>
      </c>
      <c r="C1" s="87" t="s">
        <v>62</v>
      </c>
      <c r="D1" s="88" t="s">
        <v>63</v>
      </c>
      <c r="E1" s="87" t="s">
        <v>64</v>
      </c>
      <c r="F1" s="87" t="s">
        <v>65</v>
      </c>
      <c r="G1" s="87" t="s">
        <v>66</v>
      </c>
      <c r="H1" s="87" t="s">
        <v>67</v>
      </c>
      <c r="I1" s="87" t="s">
        <v>68</v>
      </c>
      <c r="J1" s="87" t="s">
        <v>69</v>
      </c>
      <c r="K1" s="87" t="s">
        <v>70</v>
      </c>
      <c r="L1" s="87" t="s">
        <v>71</v>
      </c>
      <c r="M1" s="87" t="s">
        <v>72</v>
      </c>
    </row>
    <row r="2" spans="1:13">
      <c r="A2" s="2" t="s">
        <v>31</v>
      </c>
      <c r="B2" s="3">
        <v>0.502</v>
      </c>
      <c r="C2" s="3">
        <v>0.52900000000000003</v>
      </c>
      <c r="D2" s="3">
        <v>0.57599999999999996</v>
      </c>
      <c r="E2" s="3">
        <v>0.60099999999999998</v>
      </c>
      <c r="F2" s="3">
        <v>0.58499999999999996</v>
      </c>
      <c r="G2" s="3">
        <v>0.58199999999999996</v>
      </c>
      <c r="H2" s="3">
        <v>0.58399999999999996</v>
      </c>
      <c r="I2" s="3">
        <v>0.52500000000000002</v>
      </c>
      <c r="J2" s="4">
        <v>0.52100000000000002</v>
      </c>
      <c r="K2" s="8">
        <v>0.58199999999999996</v>
      </c>
      <c r="L2" s="8">
        <v>0.5621186910704381</v>
      </c>
      <c r="M2" s="8">
        <v>0.54846659634664485</v>
      </c>
    </row>
    <row r="3" spans="1:13">
      <c r="A3" s="5" t="s">
        <v>51</v>
      </c>
      <c r="B3" s="6">
        <v>0.45200000000000001</v>
      </c>
      <c r="C3" s="6">
        <v>0.47599999999999998</v>
      </c>
      <c r="D3" s="6">
        <v>0.51800000000000002</v>
      </c>
      <c r="E3" s="6">
        <v>0.54100000000000004</v>
      </c>
      <c r="F3" s="6">
        <v>0.52700000000000002</v>
      </c>
      <c r="G3" s="6">
        <v>0.52400000000000002</v>
      </c>
      <c r="H3" s="6">
        <v>0.52559999999999996</v>
      </c>
      <c r="I3" s="6">
        <v>0.47199999999999998</v>
      </c>
      <c r="J3" s="7">
        <v>0.46899999999999997</v>
      </c>
      <c r="K3" s="9">
        <v>0.52400000000000002</v>
      </c>
      <c r="L3" s="1">
        <v>0.50590682196339432</v>
      </c>
      <c r="M3" s="1">
        <v>0.4936199367119804</v>
      </c>
    </row>
    <row r="4" spans="1:13">
      <c r="A4" s="84" t="s">
        <v>74</v>
      </c>
      <c r="B4" s="52">
        <f t="shared" ref="B4:M4" si="0">B3/B2</f>
        <v>0.90039840637450197</v>
      </c>
      <c r="C4" s="52">
        <f t="shared" si="0"/>
        <v>0.89981096408317573</v>
      </c>
      <c r="D4" s="52">
        <f t="shared" si="0"/>
        <v>0.89930555555555569</v>
      </c>
      <c r="E4" s="52">
        <f t="shared" si="0"/>
        <v>0.90016638935108162</v>
      </c>
      <c r="F4" s="52">
        <f t="shared" si="0"/>
        <v>0.90085470085470098</v>
      </c>
      <c r="G4" s="52">
        <f t="shared" si="0"/>
        <v>0.90034364261168398</v>
      </c>
      <c r="H4" s="52">
        <f t="shared" si="0"/>
        <v>0.9</v>
      </c>
      <c r="I4" s="52">
        <f t="shared" si="0"/>
        <v>0.89904761904761898</v>
      </c>
      <c r="J4" s="52">
        <f t="shared" si="0"/>
        <v>0.9001919385796544</v>
      </c>
      <c r="K4" s="52">
        <f t="shared" si="0"/>
        <v>0.90034364261168398</v>
      </c>
      <c r="L4" s="52">
        <f t="shared" si="0"/>
        <v>0.9</v>
      </c>
      <c r="M4" s="52">
        <f t="shared" si="0"/>
        <v>0.9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62E8E-5485-4570-A680-2209A4387702}">
  <sheetPr codeName="Sheet5">
    <tabColor theme="9"/>
  </sheetPr>
  <dimension ref="A1:E649"/>
  <sheetViews>
    <sheetView workbookViewId="0">
      <pane ySplit="1" topLeftCell="A2" activePane="bottomLeft" state="frozen"/>
      <selection pane="bottomLeft" activeCell="D2" sqref="D2:E109"/>
    </sheetView>
  </sheetViews>
  <sheetFormatPr defaultRowHeight="15"/>
  <cols>
    <col min="1" max="1" width="17.28515625" bestFit="1" customWidth="1"/>
    <col min="2" max="2" width="16.85546875" customWidth="1"/>
    <col min="3" max="3" width="22.42578125" customWidth="1"/>
    <col min="4" max="4" width="18.42578125" customWidth="1"/>
  </cols>
  <sheetData>
    <row r="1" spans="1:5">
      <c r="A1" s="14" t="s">
        <v>0</v>
      </c>
      <c r="B1" s="35" t="s">
        <v>1</v>
      </c>
      <c r="C1" s="35" t="s">
        <v>75</v>
      </c>
      <c r="D1" s="35" t="s">
        <v>76</v>
      </c>
      <c r="E1" s="36" t="s">
        <v>2</v>
      </c>
    </row>
    <row r="2" spans="1:5">
      <c r="A2" s="37" t="s">
        <v>3</v>
      </c>
      <c r="B2" s="89">
        <v>2024</v>
      </c>
      <c r="C2" s="38" t="str">
        <f>PassFail_By_Year[[#This Row],[State]]&amp;PassFail_By_Year[[#This Row],[Program Year]]</f>
        <v>Alabama2024</v>
      </c>
      <c r="D2" s="11" t="s">
        <v>77</v>
      </c>
      <c r="E2" s="39">
        <v>0.59497057249866236</v>
      </c>
    </row>
    <row r="3" spans="1:5">
      <c r="A3" s="37" t="s">
        <v>4</v>
      </c>
      <c r="B3" s="89">
        <v>2024</v>
      </c>
      <c r="C3" s="38" t="str">
        <f>PassFail_By_Year[[#This Row],[State]]&amp;PassFail_By_Year[[#This Row],[Program Year]]</f>
        <v>Alaska2024</v>
      </c>
      <c r="D3" s="11" t="s">
        <v>77</v>
      </c>
      <c r="E3" s="39">
        <v>0.54893617021276597</v>
      </c>
    </row>
    <row r="4" spans="1:5">
      <c r="A4" s="37" t="s">
        <v>5</v>
      </c>
      <c r="B4" s="89">
        <v>2024</v>
      </c>
      <c r="C4" s="38" t="str">
        <f>PassFail_By_Year[[#This Row],[State]]&amp;PassFail_By_Year[[#This Row],[Program Year]]</f>
        <v>Arizona2024</v>
      </c>
      <c r="D4" s="11" t="s">
        <v>77</v>
      </c>
      <c r="E4" s="39">
        <v>0.54343065693430659</v>
      </c>
    </row>
    <row r="5" spans="1:5">
      <c r="A5" s="37" t="s">
        <v>6</v>
      </c>
      <c r="B5" s="89">
        <v>2024</v>
      </c>
      <c r="C5" s="38" t="str">
        <f>PassFail_By_Year[[#This Row],[State]]&amp;PassFail_By_Year[[#This Row],[Program Year]]</f>
        <v>Arkansas2024</v>
      </c>
      <c r="D5" s="11" t="s">
        <v>77</v>
      </c>
      <c r="E5" s="39">
        <v>0.56339326878745966</v>
      </c>
    </row>
    <row r="6" spans="1:5">
      <c r="A6" s="37" t="s">
        <v>7</v>
      </c>
      <c r="B6" s="89">
        <v>2024</v>
      </c>
      <c r="C6" s="38" t="str">
        <f>PassFail_By_Year[[#This Row],[State]]&amp;PassFail_By_Year[[#This Row],[Program Year]]</f>
        <v>California2024</v>
      </c>
      <c r="D6" s="11" t="s">
        <v>78</v>
      </c>
      <c r="E6" s="39">
        <v>0.43828432290691138</v>
      </c>
    </row>
    <row r="7" spans="1:5">
      <c r="A7" s="37" t="s">
        <v>8</v>
      </c>
      <c r="B7" s="89">
        <v>2024</v>
      </c>
      <c r="C7" s="38" t="str">
        <f>PassFail_By_Year[[#This Row],[State]]&amp;PassFail_By_Year[[#This Row],[Program Year]]</f>
        <v>Colorado2024</v>
      </c>
      <c r="D7" s="11" t="s">
        <v>77</v>
      </c>
      <c r="E7" s="39">
        <v>0.53245239020598523</v>
      </c>
    </row>
    <row r="8" spans="1:5">
      <c r="A8" s="37" t="s">
        <v>9</v>
      </c>
      <c r="B8" s="89">
        <v>2024</v>
      </c>
      <c r="C8" s="38" t="str">
        <f>PassFail_By_Year[[#This Row],[State]]&amp;PassFail_By_Year[[#This Row],[Program Year]]</f>
        <v>Connecticut2024</v>
      </c>
      <c r="D8" s="11" t="s">
        <v>77</v>
      </c>
      <c r="E8" s="39">
        <v>0.52097902097902093</v>
      </c>
    </row>
    <row r="9" spans="1:5">
      <c r="A9" s="37" t="s">
        <v>10</v>
      </c>
      <c r="B9" s="89">
        <v>2024</v>
      </c>
      <c r="C9" s="38" t="str">
        <f>PassFail_By_Year[[#This Row],[State]]&amp;PassFail_By_Year[[#This Row],[Program Year]]</f>
        <v>Delaware2024</v>
      </c>
      <c r="D9" s="11" t="s">
        <v>78</v>
      </c>
      <c r="E9" s="39">
        <v>0.42857142857142855</v>
      </c>
    </row>
    <row r="10" spans="1:5">
      <c r="A10" s="37" t="s">
        <v>60</v>
      </c>
      <c r="B10" s="89">
        <v>2024</v>
      </c>
      <c r="C10" s="38" t="str">
        <f>PassFail_By_Year[[#This Row],[State]]&amp;PassFail_By_Year[[#This Row],[Program Year]]</f>
        <v>District of Columbia2024</v>
      </c>
      <c r="D10" s="11" t="s">
        <v>78</v>
      </c>
      <c r="E10" s="39">
        <v>0.36231884057971014</v>
      </c>
    </row>
    <row r="11" spans="1:5">
      <c r="A11" s="37" t="s">
        <v>12</v>
      </c>
      <c r="B11" s="89">
        <v>2024</v>
      </c>
      <c r="C11" s="38" t="str">
        <f>PassFail_By_Year[[#This Row],[State]]&amp;PassFail_By_Year[[#This Row],[Program Year]]</f>
        <v>Florida2024</v>
      </c>
      <c r="D11" s="11" t="s">
        <v>77</v>
      </c>
      <c r="E11" s="39">
        <v>0.56229561805101369</v>
      </c>
    </row>
    <row r="12" spans="1:5">
      <c r="A12" s="37" t="s">
        <v>13</v>
      </c>
      <c r="B12" s="89">
        <v>2024</v>
      </c>
      <c r="C12" s="38" t="str">
        <f>PassFail_By_Year[[#This Row],[State]]&amp;PassFail_By_Year[[#This Row],[Program Year]]</f>
        <v>Georgia2024</v>
      </c>
      <c r="D12" s="11" t="s">
        <v>77</v>
      </c>
      <c r="E12" s="39">
        <v>0.53406421299921691</v>
      </c>
    </row>
    <row r="13" spans="1:5">
      <c r="A13" s="37" t="s">
        <v>14</v>
      </c>
      <c r="B13" s="89">
        <v>2024</v>
      </c>
      <c r="C13" s="38" t="str">
        <f>PassFail_By_Year[[#This Row],[State]]&amp;PassFail_By_Year[[#This Row],[Program Year]]</f>
        <v>Guam2024</v>
      </c>
      <c r="D13" s="11" t="s">
        <v>78</v>
      </c>
      <c r="E13" s="39">
        <v>0.38775510204081631</v>
      </c>
    </row>
    <row r="14" spans="1:5">
      <c r="A14" s="37" t="s">
        <v>15</v>
      </c>
      <c r="B14" s="89">
        <v>2024</v>
      </c>
      <c r="C14" s="38" t="str">
        <f>PassFail_By_Year[[#This Row],[State]]&amp;PassFail_By_Year[[#This Row],[Program Year]]</f>
        <v>Hawaii2024</v>
      </c>
      <c r="D14" s="11" t="s">
        <v>78</v>
      </c>
      <c r="E14" s="39">
        <v>0.48659003831417624</v>
      </c>
    </row>
    <row r="15" spans="1:5">
      <c r="A15" s="37" t="s">
        <v>16</v>
      </c>
      <c r="B15" s="89">
        <v>2024</v>
      </c>
      <c r="C15" s="38" t="str">
        <f>PassFail_By_Year[[#This Row],[State]]&amp;PassFail_By_Year[[#This Row],[Program Year]]</f>
        <v>Idaho2024</v>
      </c>
      <c r="D15" s="11" t="s">
        <v>77</v>
      </c>
      <c r="E15" s="39">
        <v>0.58710407239819007</v>
      </c>
    </row>
    <row r="16" spans="1:5">
      <c r="A16" s="37" t="s">
        <v>17</v>
      </c>
      <c r="B16" s="89">
        <v>2024</v>
      </c>
      <c r="C16" s="38" t="str">
        <f>PassFail_By_Year[[#This Row],[State]]&amp;PassFail_By_Year[[#This Row],[Program Year]]</f>
        <v>Illinois2024</v>
      </c>
      <c r="D16" s="11" t="s">
        <v>77</v>
      </c>
      <c r="E16" s="39">
        <v>0.55516140475345865</v>
      </c>
    </row>
    <row r="17" spans="1:5">
      <c r="A17" s="37" t="s">
        <v>18</v>
      </c>
      <c r="B17" s="89">
        <v>2024</v>
      </c>
      <c r="C17" s="38" t="str">
        <f>PassFail_By_Year[[#This Row],[State]]&amp;PassFail_By_Year[[#This Row],[Program Year]]</f>
        <v>Indiana2024</v>
      </c>
      <c r="D17" s="11" t="s">
        <v>77</v>
      </c>
      <c r="E17" s="39">
        <v>0.60779105799026123</v>
      </c>
    </row>
    <row r="18" spans="1:5">
      <c r="A18" s="37" t="s">
        <v>19</v>
      </c>
      <c r="B18" s="89">
        <v>2024</v>
      </c>
      <c r="C18" s="38" t="str">
        <f>PassFail_By_Year[[#This Row],[State]]&amp;PassFail_By_Year[[#This Row],[Program Year]]</f>
        <v>Iowa2024</v>
      </c>
      <c r="D18" s="11" t="s">
        <v>77</v>
      </c>
      <c r="E18" s="39">
        <v>0.65714285714285714</v>
      </c>
    </row>
    <row r="19" spans="1:5">
      <c r="A19" s="37" t="s">
        <v>20</v>
      </c>
      <c r="B19" s="89">
        <v>2024</v>
      </c>
      <c r="C19" s="38" t="str">
        <f>PassFail_By_Year[[#This Row],[State]]&amp;PassFail_By_Year[[#This Row],[Program Year]]</f>
        <v>Kansas2024</v>
      </c>
      <c r="D19" s="11" t="s">
        <v>77</v>
      </c>
      <c r="E19" s="39">
        <v>0.52783505154639176</v>
      </c>
    </row>
    <row r="20" spans="1:5">
      <c r="A20" s="37" t="s">
        <v>21</v>
      </c>
      <c r="B20" s="89">
        <v>2024</v>
      </c>
      <c r="C20" s="38" t="str">
        <f>PassFail_By_Year[[#This Row],[State]]&amp;PassFail_By_Year[[#This Row],[Program Year]]</f>
        <v>Kentucky2024</v>
      </c>
      <c r="D20" s="11" t="s">
        <v>77</v>
      </c>
      <c r="E20" s="39">
        <v>0.59196102314250909</v>
      </c>
    </row>
    <row r="21" spans="1:5">
      <c r="A21" s="37" t="s">
        <v>22</v>
      </c>
      <c r="B21" s="89">
        <v>2024</v>
      </c>
      <c r="C21" s="38" t="str">
        <f>PassFail_By_Year[[#This Row],[State]]&amp;PassFail_By_Year[[#This Row],[Program Year]]</f>
        <v>Louisiana2024</v>
      </c>
      <c r="D21" s="11" t="s">
        <v>77</v>
      </c>
      <c r="E21" s="39">
        <v>0.50522928399034595</v>
      </c>
    </row>
    <row r="22" spans="1:5">
      <c r="A22" s="37" t="s">
        <v>23</v>
      </c>
      <c r="B22" s="89">
        <v>2024</v>
      </c>
      <c r="C22" s="38" t="str">
        <f>PassFail_By_Year[[#This Row],[State]]&amp;PassFail_By_Year[[#This Row],[Program Year]]</f>
        <v>Maine2024</v>
      </c>
      <c r="D22" s="11" t="s">
        <v>78</v>
      </c>
      <c r="E22" s="39">
        <v>0.49305555555555558</v>
      </c>
    </row>
    <row r="23" spans="1:5">
      <c r="A23" s="37" t="s">
        <v>24</v>
      </c>
      <c r="B23" s="89">
        <v>2024</v>
      </c>
      <c r="C23" s="38" t="str">
        <f>PassFail_By_Year[[#This Row],[State]]&amp;PassFail_By_Year[[#This Row],[Program Year]]</f>
        <v>Maryland2024</v>
      </c>
      <c r="D23" s="11" t="s">
        <v>77</v>
      </c>
      <c r="E23" s="39">
        <v>0.51983663943990666</v>
      </c>
    </row>
    <row r="24" spans="1:5">
      <c r="A24" s="37" t="s">
        <v>25</v>
      </c>
      <c r="B24" s="89">
        <v>2024</v>
      </c>
      <c r="C24" s="38" t="str">
        <f>PassFail_By_Year[[#This Row],[State]]&amp;PassFail_By_Year[[#This Row],[Program Year]]</f>
        <v>Massachusetts2024</v>
      </c>
      <c r="D24" s="11" t="s">
        <v>77</v>
      </c>
      <c r="E24" s="39">
        <v>0.50086415485655034</v>
      </c>
    </row>
    <row r="25" spans="1:5">
      <c r="A25" s="37" t="s">
        <v>26</v>
      </c>
      <c r="B25" s="89">
        <v>2024</v>
      </c>
      <c r="C25" s="38" t="str">
        <f>PassFail_By_Year[[#This Row],[State]]&amp;PassFail_By_Year[[#This Row],[Program Year]]</f>
        <v>Michigan2024</v>
      </c>
      <c r="D25" s="11" t="s">
        <v>77</v>
      </c>
      <c r="E25" s="39">
        <v>0.58581277213352689</v>
      </c>
    </row>
    <row r="26" spans="1:5">
      <c r="A26" s="37" t="s">
        <v>27</v>
      </c>
      <c r="B26" s="89">
        <v>2024</v>
      </c>
      <c r="C26" s="38" t="str">
        <f>PassFail_By_Year[[#This Row],[State]]&amp;PassFail_By_Year[[#This Row],[Program Year]]</f>
        <v>Minnesota2024</v>
      </c>
      <c r="D26" s="11" t="s">
        <v>78</v>
      </c>
      <c r="E26" s="39">
        <v>0.45983086680761098</v>
      </c>
    </row>
    <row r="27" spans="1:5">
      <c r="A27" s="37" t="s">
        <v>28</v>
      </c>
      <c r="B27" s="89">
        <v>2024</v>
      </c>
      <c r="C27" s="38" t="str">
        <f>PassFail_By_Year[[#This Row],[State]]&amp;PassFail_By_Year[[#This Row],[Program Year]]</f>
        <v>Mississippi2024</v>
      </c>
      <c r="D27" s="11" t="s">
        <v>77</v>
      </c>
      <c r="E27" s="39">
        <v>0.66049382716049387</v>
      </c>
    </row>
    <row r="28" spans="1:5">
      <c r="A28" s="37" t="s">
        <v>29</v>
      </c>
      <c r="B28" s="89">
        <v>2024</v>
      </c>
      <c r="C28" s="38" t="str">
        <f>PassFail_By_Year[[#This Row],[State]]&amp;PassFail_By_Year[[#This Row],[Program Year]]</f>
        <v>Missouri2024</v>
      </c>
      <c r="D28" s="11" t="s">
        <v>77</v>
      </c>
      <c r="E28" s="39">
        <v>0.57340425531914896</v>
      </c>
    </row>
    <row r="29" spans="1:5">
      <c r="A29" s="37" t="s">
        <v>30</v>
      </c>
      <c r="B29" s="89">
        <v>2024</v>
      </c>
      <c r="C29" s="38" t="str">
        <f>PassFail_By_Year[[#This Row],[State]]&amp;PassFail_By_Year[[#This Row],[Program Year]]</f>
        <v>Montana2024</v>
      </c>
      <c r="D29" s="11" t="s">
        <v>78</v>
      </c>
      <c r="E29" s="39">
        <v>0.3559322033898305</v>
      </c>
    </row>
    <row r="30" spans="1:5">
      <c r="A30" s="37" t="s">
        <v>32</v>
      </c>
      <c r="B30" s="89">
        <v>2024</v>
      </c>
      <c r="C30" s="38" t="str">
        <f>PassFail_By_Year[[#This Row],[State]]&amp;PassFail_By_Year[[#This Row],[Program Year]]</f>
        <v>Nebraska2024</v>
      </c>
      <c r="D30" s="11" t="s">
        <v>77</v>
      </c>
      <c r="E30" s="39">
        <v>0.55829228243021345</v>
      </c>
    </row>
    <row r="31" spans="1:5">
      <c r="A31" s="37" t="s">
        <v>33</v>
      </c>
      <c r="B31" s="89">
        <v>2024</v>
      </c>
      <c r="C31" s="38" t="str">
        <f>PassFail_By_Year[[#This Row],[State]]&amp;PassFail_By_Year[[#This Row],[Program Year]]</f>
        <v>Nevada2024</v>
      </c>
      <c r="D31" s="11" t="s">
        <v>77</v>
      </c>
      <c r="E31" s="39">
        <v>0.55172413793103448</v>
      </c>
    </row>
    <row r="32" spans="1:5">
      <c r="A32" s="37" t="s">
        <v>34</v>
      </c>
      <c r="B32" s="89">
        <v>2024</v>
      </c>
      <c r="C32" s="38" t="str">
        <f>PassFail_By_Year[[#This Row],[State]]&amp;PassFail_By_Year[[#This Row],[Program Year]]</f>
        <v>New Hampshire2024</v>
      </c>
      <c r="D32" s="11" t="s">
        <v>77</v>
      </c>
      <c r="E32" s="39">
        <v>0.65248226950354615</v>
      </c>
    </row>
    <row r="33" spans="1:5">
      <c r="A33" s="37" t="s">
        <v>35</v>
      </c>
      <c r="B33" s="89">
        <v>2024</v>
      </c>
      <c r="C33" s="38" t="str">
        <f>PassFail_By_Year[[#This Row],[State]]&amp;PassFail_By_Year[[#This Row],[Program Year]]</f>
        <v>New Jersey2024</v>
      </c>
      <c r="D33" s="11" t="s">
        <v>78</v>
      </c>
      <c r="E33" s="39">
        <v>0.43151298119964188</v>
      </c>
    </row>
    <row r="34" spans="1:5">
      <c r="A34" s="37" t="s">
        <v>36</v>
      </c>
      <c r="B34" s="89">
        <v>2024</v>
      </c>
      <c r="C34" s="38" t="str">
        <f>PassFail_By_Year[[#This Row],[State]]&amp;PassFail_By_Year[[#This Row],[Program Year]]</f>
        <v>New Mexico2024</v>
      </c>
      <c r="D34" s="11" t="s">
        <v>77</v>
      </c>
      <c r="E34" s="39">
        <v>0.52119460500963388</v>
      </c>
    </row>
    <row r="35" spans="1:5">
      <c r="A35" s="37" t="s">
        <v>37</v>
      </c>
      <c r="B35" s="89">
        <v>2024</v>
      </c>
      <c r="C35" s="38" t="str">
        <f>PassFail_By_Year[[#This Row],[State]]&amp;PassFail_By_Year[[#This Row],[Program Year]]</f>
        <v>New York2024</v>
      </c>
      <c r="D35" s="11" t="s">
        <v>77</v>
      </c>
      <c r="E35" s="39">
        <v>0.58295732886425167</v>
      </c>
    </row>
    <row r="36" spans="1:5">
      <c r="A36" s="37" t="s">
        <v>38</v>
      </c>
      <c r="B36" s="89">
        <v>2024</v>
      </c>
      <c r="C36" s="38" t="str">
        <f>PassFail_By_Year[[#This Row],[State]]&amp;PassFail_By_Year[[#This Row],[Program Year]]</f>
        <v>North Carolina2024</v>
      </c>
      <c r="D36" s="11" t="s">
        <v>77</v>
      </c>
      <c r="E36" s="39">
        <v>0.54254894127047548</v>
      </c>
    </row>
    <row r="37" spans="1:5">
      <c r="A37" s="37" t="s">
        <v>39</v>
      </c>
      <c r="B37" s="89">
        <v>2024</v>
      </c>
      <c r="C37" s="38" t="str">
        <f>PassFail_By_Year[[#This Row],[State]]&amp;PassFail_By_Year[[#This Row],[Program Year]]</f>
        <v>North Dakota2024</v>
      </c>
      <c r="D37" s="11" t="s">
        <v>77</v>
      </c>
      <c r="E37" s="39">
        <v>0.58823529411764708</v>
      </c>
    </row>
    <row r="38" spans="1:5">
      <c r="A38" s="37" t="s">
        <v>40</v>
      </c>
      <c r="B38" s="89">
        <v>2024</v>
      </c>
      <c r="C38" s="38" t="str">
        <f>PassFail_By_Year[[#This Row],[State]]&amp;PassFail_By_Year[[#This Row],[Program Year]]</f>
        <v>Ohio2024</v>
      </c>
      <c r="D38" s="11" t="s">
        <v>77</v>
      </c>
      <c r="E38" s="39">
        <v>0.58742415885273025</v>
      </c>
    </row>
    <row r="39" spans="1:5">
      <c r="A39" s="37" t="s">
        <v>41</v>
      </c>
      <c r="B39" s="89">
        <v>2024</v>
      </c>
      <c r="C39" s="38" t="str">
        <f>PassFail_By_Year[[#This Row],[State]]&amp;PassFail_By_Year[[#This Row],[Program Year]]</f>
        <v>Oklahoma2024</v>
      </c>
      <c r="D39" s="11" t="s">
        <v>42</v>
      </c>
      <c r="E39" s="39" t="s">
        <v>42</v>
      </c>
    </row>
    <row r="40" spans="1:5">
      <c r="A40" s="37" t="s">
        <v>43</v>
      </c>
      <c r="B40" s="89">
        <v>2024</v>
      </c>
      <c r="C40" s="38" t="str">
        <f>PassFail_By_Year[[#This Row],[State]]&amp;PassFail_By_Year[[#This Row],[Program Year]]</f>
        <v>Oregon2024</v>
      </c>
      <c r="D40" s="11" t="s">
        <v>77</v>
      </c>
      <c r="E40" s="39">
        <v>0.54642545771578033</v>
      </c>
    </row>
    <row r="41" spans="1:5">
      <c r="A41" s="37" t="s">
        <v>44</v>
      </c>
      <c r="B41" s="89">
        <v>2024</v>
      </c>
      <c r="C41" s="38" t="str">
        <f>PassFail_By_Year[[#This Row],[State]]&amp;PassFail_By_Year[[#This Row],[Program Year]]</f>
        <v>Pennsylvania2024</v>
      </c>
      <c r="D41" s="11" t="s">
        <v>77</v>
      </c>
      <c r="E41" s="39">
        <v>0.51396648044692739</v>
      </c>
    </row>
    <row r="42" spans="1:5">
      <c r="A42" s="37" t="s">
        <v>45</v>
      </c>
      <c r="B42" s="89">
        <v>2024</v>
      </c>
      <c r="C42" s="38" t="str">
        <f>PassFail_By_Year[[#This Row],[State]]&amp;PassFail_By_Year[[#This Row],[Program Year]]</f>
        <v>Puerto Rico2024</v>
      </c>
      <c r="D42" s="11" t="s">
        <v>78</v>
      </c>
      <c r="E42" s="39">
        <v>0.25274725274725274</v>
      </c>
    </row>
    <row r="43" spans="1:5">
      <c r="A43" s="37" t="s">
        <v>46</v>
      </c>
      <c r="B43" s="89">
        <v>2024</v>
      </c>
      <c r="C43" s="38" t="str">
        <f>PassFail_By_Year[[#This Row],[State]]&amp;PassFail_By_Year[[#This Row],[Program Year]]</f>
        <v>Rhode Island2024</v>
      </c>
      <c r="D43" s="11" t="s">
        <v>77</v>
      </c>
      <c r="E43" s="39">
        <v>0.52406417112299464</v>
      </c>
    </row>
    <row r="44" spans="1:5">
      <c r="A44" s="37" t="s">
        <v>47</v>
      </c>
      <c r="B44" s="89">
        <v>2024</v>
      </c>
      <c r="C44" s="38" t="str">
        <f>PassFail_By_Year[[#This Row],[State]]&amp;PassFail_By_Year[[#This Row],[Program Year]]</f>
        <v>South Carolina2024</v>
      </c>
      <c r="D44" s="11" t="s">
        <v>77</v>
      </c>
      <c r="E44" s="39">
        <v>0.58124715521165227</v>
      </c>
    </row>
    <row r="45" spans="1:5">
      <c r="A45" s="37" t="s">
        <v>48</v>
      </c>
      <c r="B45" s="89">
        <v>2024</v>
      </c>
      <c r="C45" s="38" t="str">
        <f>PassFail_By_Year[[#This Row],[State]]&amp;PassFail_By_Year[[#This Row],[Program Year]]</f>
        <v>South Dakota2024</v>
      </c>
      <c r="D45" s="11" t="s">
        <v>77</v>
      </c>
      <c r="E45" s="39">
        <v>0.49878934624697335</v>
      </c>
    </row>
    <row r="46" spans="1:5">
      <c r="A46" s="37" t="s">
        <v>49</v>
      </c>
      <c r="B46" s="89">
        <v>2024</v>
      </c>
      <c r="C46" s="38" t="str">
        <f>PassFail_By_Year[[#This Row],[State]]&amp;PassFail_By_Year[[#This Row],[Program Year]]</f>
        <v>Tennessee2024</v>
      </c>
      <c r="D46" s="11" t="s">
        <v>77</v>
      </c>
      <c r="E46" s="39">
        <v>0.56892230576441105</v>
      </c>
    </row>
    <row r="47" spans="1:5">
      <c r="A47" s="37" t="s">
        <v>50</v>
      </c>
      <c r="B47" s="89">
        <v>2024</v>
      </c>
      <c r="C47" s="38" t="str">
        <f>PassFail_By_Year[[#This Row],[State]]&amp;PassFail_By_Year[[#This Row],[Program Year]]</f>
        <v>Texas2024</v>
      </c>
      <c r="D47" s="11" t="s">
        <v>77</v>
      </c>
      <c r="E47" s="39">
        <v>0.54609525974764128</v>
      </c>
    </row>
    <row r="48" spans="1:5">
      <c r="A48" s="37" t="s">
        <v>52</v>
      </c>
      <c r="B48" s="89">
        <v>2024</v>
      </c>
      <c r="C48" s="38" t="str">
        <f>PassFail_By_Year[[#This Row],[State]]&amp;PassFail_By_Year[[#This Row],[Program Year]]</f>
        <v>Utah2024</v>
      </c>
      <c r="D48" s="11" t="s">
        <v>77</v>
      </c>
      <c r="E48" s="39">
        <v>0.58756633813495074</v>
      </c>
    </row>
    <row r="49" spans="1:5">
      <c r="A49" s="37" t="s">
        <v>53</v>
      </c>
      <c r="B49" s="89">
        <v>2024</v>
      </c>
      <c r="C49" s="38" t="str">
        <f>PassFail_By_Year[[#This Row],[State]]&amp;PassFail_By_Year[[#This Row],[Program Year]]</f>
        <v>Vermont2024</v>
      </c>
      <c r="D49" s="11" t="s">
        <v>77</v>
      </c>
      <c r="E49" s="39">
        <v>0.55660377358490565</v>
      </c>
    </row>
    <row r="50" spans="1:5">
      <c r="A50" s="37" t="s">
        <v>54</v>
      </c>
      <c r="B50" s="89">
        <v>2024</v>
      </c>
      <c r="C50" s="38" t="str">
        <f>PassFail_By_Year[[#This Row],[State]]&amp;PassFail_By_Year[[#This Row],[Program Year]]</f>
        <v>Virgin Islands2024</v>
      </c>
      <c r="D50" s="11" t="s">
        <v>78</v>
      </c>
      <c r="E50" s="39">
        <v>0.4375</v>
      </c>
    </row>
    <row r="51" spans="1:5">
      <c r="A51" s="37" t="s">
        <v>55</v>
      </c>
      <c r="B51" s="89">
        <v>2024</v>
      </c>
      <c r="C51" s="38" t="str">
        <f>PassFail_By_Year[[#This Row],[State]]&amp;PassFail_By_Year[[#This Row],[Program Year]]</f>
        <v>Virginia2024</v>
      </c>
      <c r="D51" s="11" t="s">
        <v>77</v>
      </c>
      <c r="E51" s="39">
        <v>0.57415565345080766</v>
      </c>
    </row>
    <row r="52" spans="1:5">
      <c r="A52" s="37" t="s">
        <v>56</v>
      </c>
      <c r="B52" s="89">
        <v>2024</v>
      </c>
      <c r="C52" s="38" t="str">
        <f>PassFail_By_Year[[#This Row],[State]]&amp;PassFail_By_Year[[#This Row],[Program Year]]</f>
        <v>Washington2024</v>
      </c>
      <c r="D52" s="11" t="s">
        <v>77</v>
      </c>
      <c r="E52" s="39">
        <v>0.52260232131948692</v>
      </c>
    </row>
    <row r="53" spans="1:5">
      <c r="A53" s="37" t="s">
        <v>57</v>
      </c>
      <c r="B53" s="89">
        <v>2024</v>
      </c>
      <c r="C53" s="38" t="str">
        <f>PassFail_By_Year[[#This Row],[State]]&amp;PassFail_By_Year[[#This Row],[Program Year]]</f>
        <v>West Virginia2024</v>
      </c>
      <c r="D53" s="11" t="s">
        <v>77</v>
      </c>
      <c r="E53" s="39">
        <v>0.54311310190369544</v>
      </c>
    </row>
    <row r="54" spans="1:5">
      <c r="A54" s="37" t="s">
        <v>58</v>
      </c>
      <c r="B54" s="89">
        <v>2024</v>
      </c>
      <c r="C54" s="38" t="str">
        <f>PassFail_By_Year[[#This Row],[State]]&amp;PassFail_By_Year[[#This Row],[Program Year]]</f>
        <v>Wisconsin2024</v>
      </c>
      <c r="D54" s="11" t="s">
        <v>77</v>
      </c>
      <c r="E54" s="39">
        <v>0.62842012356575461</v>
      </c>
    </row>
    <row r="55" spans="1:5">
      <c r="A55" s="37" t="s">
        <v>59</v>
      </c>
      <c r="B55" s="89">
        <v>2024</v>
      </c>
      <c r="C55" s="38" t="str">
        <f>PassFail_By_Year[[#This Row],[State]]&amp;PassFail_By_Year[[#This Row],[Program Year]]</f>
        <v>Wyoming2024</v>
      </c>
      <c r="D55" s="11" t="s">
        <v>77</v>
      </c>
      <c r="E55" s="39">
        <v>0.51020408163265307</v>
      </c>
    </row>
    <row r="56" spans="1:5">
      <c r="A56" s="37" t="s">
        <v>3</v>
      </c>
      <c r="B56" s="89">
        <v>2023</v>
      </c>
      <c r="C56" s="38" t="str">
        <f>PassFail_By_Year[[#This Row],[State]]&amp;PassFail_By_Year[[#This Row],[Program Year]]</f>
        <v>Alabama2023</v>
      </c>
      <c r="D56" s="11" t="s">
        <v>78</v>
      </c>
      <c r="E56" s="39">
        <v>0.39791538933169834</v>
      </c>
    </row>
    <row r="57" spans="1:5">
      <c r="A57" s="37" t="s">
        <v>4</v>
      </c>
      <c r="B57" s="89">
        <v>2023</v>
      </c>
      <c r="C57" s="38" t="str">
        <f>PassFail_By_Year[[#This Row],[State]]&amp;PassFail_By_Year[[#This Row],[Program Year]]</f>
        <v>Alaska2023</v>
      </c>
      <c r="D57" s="11" t="s">
        <v>77</v>
      </c>
      <c r="E57" s="39">
        <v>0.59545454545454546</v>
      </c>
    </row>
    <row r="58" spans="1:5">
      <c r="A58" s="37" t="s">
        <v>5</v>
      </c>
      <c r="B58" s="89">
        <v>2023</v>
      </c>
      <c r="C58" s="38" t="str">
        <f>PassFail_By_Year[[#This Row],[State]]&amp;PassFail_By_Year[[#This Row],[Program Year]]</f>
        <v>Arizona2023</v>
      </c>
      <c r="D58" s="11" t="s">
        <v>78</v>
      </c>
      <c r="E58" s="39">
        <v>0.5043478260869565</v>
      </c>
    </row>
    <row r="59" spans="1:5">
      <c r="A59" s="37" t="s">
        <v>6</v>
      </c>
      <c r="B59" s="89">
        <v>2023</v>
      </c>
      <c r="C59" s="38" t="str">
        <f>PassFail_By_Year[[#This Row],[State]]&amp;PassFail_By_Year[[#This Row],[Program Year]]</f>
        <v>Arkansas2023</v>
      </c>
      <c r="D59" s="11" t="s">
        <v>77</v>
      </c>
      <c r="E59" s="39">
        <v>0.58061465721040184</v>
      </c>
    </row>
    <row r="60" spans="1:5">
      <c r="A60" s="37" t="s">
        <v>7</v>
      </c>
      <c r="B60" s="89">
        <v>2023</v>
      </c>
      <c r="C60" s="38" t="str">
        <f>PassFail_By_Year[[#This Row],[State]]&amp;PassFail_By_Year[[#This Row],[Program Year]]</f>
        <v>California2023</v>
      </c>
      <c r="D60" s="11" t="s">
        <v>78</v>
      </c>
      <c r="E60" s="39">
        <v>0.44820406038521604</v>
      </c>
    </row>
    <row r="61" spans="1:5">
      <c r="A61" s="37" t="s">
        <v>8</v>
      </c>
      <c r="B61" s="89">
        <v>2023</v>
      </c>
      <c r="C61" s="38" t="str">
        <f>PassFail_By_Year[[#This Row],[State]]&amp;PassFail_By_Year[[#This Row],[Program Year]]</f>
        <v>Colorado2023</v>
      </c>
      <c r="D61" s="11" t="s">
        <v>77</v>
      </c>
      <c r="E61" s="39">
        <v>0.53085621970920838</v>
      </c>
    </row>
    <row r="62" spans="1:5">
      <c r="A62" s="37" t="s">
        <v>9</v>
      </c>
      <c r="B62" s="89">
        <v>2023</v>
      </c>
      <c r="C62" s="38" t="str">
        <f>PassFail_By_Year[[#This Row],[State]]&amp;PassFail_By_Year[[#This Row],[Program Year]]</f>
        <v>Connecticut2023</v>
      </c>
      <c r="D62" s="11" t="s">
        <v>77</v>
      </c>
      <c r="E62" s="39">
        <v>0.50793650793650791</v>
      </c>
    </row>
    <row r="63" spans="1:5">
      <c r="A63" s="37" t="s">
        <v>10</v>
      </c>
      <c r="B63" s="89">
        <v>2023</v>
      </c>
      <c r="C63" s="38" t="str">
        <f>PassFail_By_Year[[#This Row],[State]]&amp;PassFail_By_Year[[#This Row],[Program Year]]</f>
        <v>Delaware2023</v>
      </c>
      <c r="D63" s="11" t="s">
        <v>78</v>
      </c>
      <c r="E63" s="39">
        <v>0.43340380549682878</v>
      </c>
    </row>
    <row r="64" spans="1:5">
      <c r="A64" s="37" t="s">
        <v>60</v>
      </c>
      <c r="B64" s="89">
        <v>2023</v>
      </c>
      <c r="C64" s="38" t="str">
        <f>PassFail_By_Year[[#This Row],[State]]&amp;PassFail_By_Year[[#This Row],[Program Year]]</f>
        <v>District of Columbia2023</v>
      </c>
      <c r="D64" s="11" t="s">
        <v>78</v>
      </c>
      <c r="E64" s="39">
        <v>0.3935483870967742</v>
      </c>
    </row>
    <row r="65" spans="1:5">
      <c r="A65" s="37" t="s">
        <v>12</v>
      </c>
      <c r="B65" s="89">
        <v>2023</v>
      </c>
      <c r="C65" s="38" t="str">
        <f>PassFail_By_Year[[#This Row],[State]]&amp;PassFail_By_Year[[#This Row],[Program Year]]</f>
        <v>Florida2023</v>
      </c>
      <c r="D65" s="11" t="s">
        <v>77</v>
      </c>
      <c r="E65" s="39">
        <v>0.59166666666666667</v>
      </c>
    </row>
    <row r="66" spans="1:5">
      <c r="A66" s="37" t="s">
        <v>13</v>
      </c>
      <c r="B66" s="89">
        <v>2023</v>
      </c>
      <c r="C66" s="38" t="str">
        <f>PassFail_By_Year[[#This Row],[State]]&amp;PassFail_By_Year[[#This Row],[Program Year]]</f>
        <v>Georgia2023</v>
      </c>
      <c r="D66" s="11" t="s">
        <v>77</v>
      </c>
      <c r="E66" s="39">
        <v>0.56941689805632689</v>
      </c>
    </row>
    <row r="67" spans="1:5">
      <c r="A67" s="37" t="s">
        <v>14</v>
      </c>
      <c r="B67" s="89">
        <v>2023</v>
      </c>
      <c r="C67" s="38" t="str">
        <f>PassFail_By_Year[[#This Row],[State]]&amp;PassFail_By_Year[[#This Row],[Program Year]]</f>
        <v>Guam2023</v>
      </c>
      <c r="D67" s="11" t="s">
        <v>77</v>
      </c>
      <c r="E67" s="39">
        <v>0.51515151515151514</v>
      </c>
    </row>
    <row r="68" spans="1:5">
      <c r="A68" s="37" t="s">
        <v>15</v>
      </c>
      <c r="B68" s="89">
        <v>2023</v>
      </c>
      <c r="C68" s="38" t="str">
        <f>PassFail_By_Year[[#This Row],[State]]&amp;PassFail_By_Year[[#This Row],[Program Year]]</f>
        <v>Hawaii2023</v>
      </c>
      <c r="D68" s="11" t="s">
        <v>77</v>
      </c>
      <c r="E68" s="39">
        <v>0.52941176470588236</v>
      </c>
    </row>
    <row r="69" spans="1:5">
      <c r="A69" s="37" t="s">
        <v>16</v>
      </c>
      <c r="B69" s="89">
        <v>2023</v>
      </c>
      <c r="C69" s="38" t="str">
        <f>PassFail_By_Year[[#This Row],[State]]&amp;PassFail_By_Year[[#This Row],[Program Year]]</f>
        <v>Idaho2023</v>
      </c>
      <c r="D69" s="11" t="s">
        <v>77</v>
      </c>
      <c r="E69" s="39">
        <v>0.59152016546018615</v>
      </c>
    </row>
    <row r="70" spans="1:5">
      <c r="A70" s="37" t="s">
        <v>17</v>
      </c>
      <c r="B70" s="89">
        <v>2023</v>
      </c>
      <c r="C70" s="38" t="str">
        <f>PassFail_By_Year[[#This Row],[State]]&amp;PassFail_By_Year[[#This Row],[Program Year]]</f>
        <v>Illinois2023</v>
      </c>
      <c r="D70" s="11" t="s">
        <v>77</v>
      </c>
      <c r="E70" s="39">
        <v>0.59775840597758401</v>
      </c>
    </row>
    <row r="71" spans="1:5">
      <c r="A71" s="37" t="s">
        <v>18</v>
      </c>
      <c r="B71" s="89">
        <v>2023</v>
      </c>
      <c r="C71" s="38" t="str">
        <f>PassFail_By_Year[[#This Row],[State]]&amp;PassFail_By_Year[[#This Row],[Program Year]]</f>
        <v>Indiana2023</v>
      </c>
      <c r="D71" s="11" t="s">
        <v>77</v>
      </c>
      <c r="E71" s="39">
        <v>0.64897530215449295</v>
      </c>
    </row>
    <row r="72" spans="1:5">
      <c r="A72" s="37" t="s">
        <v>19</v>
      </c>
      <c r="B72" s="89">
        <v>2023</v>
      </c>
      <c r="C72" s="38" t="str">
        <f>PassFail_By_Year[[#This Row],[State]]&amp;PassFail_By_Year[[#This Row],[Program Year]]</f>
        <v>Iowa2023</v>
      </c>
      <c r="D72" s="11" t="s">
        <v>77</v>
      </c>
      <c r="E72" s="39">
        <v>0.69019607843137254</v>
      </c>
    </row>
    <row r="73" spans="1:5">
      <c r="A73" s="37" t="s">
        <v>20</v>
      </c>
      <c r="B73" s="89">
        <v>2023</v>
      </c>
      <c r="C73" s="38" t="str">
        <f>PassFail_By_Year[[#This Row],[State]]&amp;PassFail_By_Year[[#This Row],[Program Year]]</f>
        <v>Kansas2023</v>
      </c>
      <c r="D73" s="11" t="s">
        <v>77</v>
      </c>
      <c r="E73" s="39">
        <v>0.6121951219512195</v>
      </c>
    </row>
    <row r="74" spans="1:5">
      <c r="A74" s="37" t="s">
        <v>21</v>
      </c>
      <c r="B74" s="89">
        <v>2023</v>
      </c>
      <c r="C74" s="38" t="str">
        <f>PassFail_By_Year[[#This Row],[State]]&amp;PassFail_By_Year[[#This Row],[Program Year]]</f>
        <v>Kentucky2023</v>
      </c>
      <c r="D74" s="11" t="s">
        <v>77</v>
      </c>
      <c r="E74" s="39">
        <v>0.55303030303030298</v>
      </c>
    </row>
    <row r="75" spans="1:5">
      <c r="A75" s="37" t="s">
        <v>22</v>
      </c>
      <c r="B75" s="89">
        <v>2023</v>
      </c>
      <c r="C75" s="38" t="str">
        <f>PassFail_By_Year[[#This Row],[State]]&amp;PassFail_By_Year[[#This Row],[Program Year]]</f>
        <v>Louisiana2023</v>
      </c>
      <c r="D75" s="11" t="s">
        <v>77</v>
      </c>
      <c r="E75" s="39">
        <v>0.52320291173794353</v>
      </c>
    </row>
    <row r="76" spans="1:5">
      <c r="A76" s="37" t="s">
        <v>23</v>
      </c>
      <c r="B76" s="89">
        <v>2023</v>
      </c>
      <c r="C76" s="38" t="str">
        <f>PassFail_By_Year[[#This Row],[State]]&amp;PassFail_By_Year[[#This Row],[Program Year]]</f>
        <v>Maine2023</v>
      </c>
      <c r="D76" s="11" t="s">
        <v>77</v>
      </c>
      <c r="E76" s="39">
        <v>0.5236768802228412</v>
      </c>
    </row>
    <row r="77" spans="1:5">
      <c r="A77" s="37" t="s">
        <v>24</v>
      </c>
      <c r="B77" s="89">
        <v>2023</v>
      </c>
      <c r="C77" s="38" t="str">
        <f>PassFail_By_Year[[#This Row],[State]]&amp;PassFail_By_Year[[#This Row],[Program Year]]</f>
        <v>Maryland2023</v>
      </c>
      <c r="D77" s="11" t="s">
        <v>77</v>
      </c>
      <c r="E77" s="39">
        <v>0.51600261267145653</v>
      </c>
    </row>
    <row r="78" spans="1:5">
      <c r="A78" s="37" t="s">
        <v>25</v>
      </c>
      <c r="B78" s="89">
        <v>2023</v>
      </c>
      <c r="C78" s="38" t="str">
        <f>PassFail_By_Year[[#This Row],[State]]&amp;PassFail_By_Year[[#This Row],[Program Year]]</f>
        <v>Massachusetts2023</v>
      </c>
      <c r="D78" s="11" t="s">
        <v>78</v>
      </c>
      <c r="E78" s="39">
        <v>0.50466954022988508</v>
      </c>
    </row>
    <row r="79" spans="1:5">
      <c r="A79" s="37" t="s">
        <v>26</v>
      </c>
      <c r="B79" s="89">
        <v>2023</v>
      </c>
      <c r="C79" s="38" t="str">
        <f>PassFail_By_Year[[#This Row],[State]]&amp;PassFail_By_Year[[#This Row],[Program Year]]</f>
        <v>Michigan2023</v>
      </c>
      <c r="D79" s="11" t="s">
        <v>77</v>
      </c>
      <c r="E79" s="39">
        <v>0.60844079718640098</v>
      </c>
    </row>
    <row r="80" spans="1:5">
      <c r="A80" s="37" t="s">
        <v>27</v>
      </c>
      <c r="B80" s="89">
        <v>2023</v>
      </c>
      <c r="C80" s="38" t="str">
        <f>PassFail_By_Year[[#This Row],[State]]&amp;PassFail_By_Year[[#This Row],[Program Year]]</f>
        <v>Minnesota2023</v>
      </c>
      <c r="D80" s="11" t="s">
        <v>78</v>
      </c>
      <c r="E80" s="39">
        <v>0.47252747252747251</v>
      </c>
    </row>
    <row r="81" spans="1:5">
      <c r="A81" s="37" t="s">
        <v>28</v>
      </c>
      <c r="B81" s="89">
        <v>2023</v>
      </c>
      <c r="C81" s="38" t="str">
        <f>PassFail_By_Year[[#This Row],[State]]&amp;PassFail_By_Year[[#This Row],[Program Year]]</f>
        <v>Mississippi2023</v>
      </c>
      <c r="D81" s="11" t="s">
        <v>77</v>
      </c>
      <c r="E81" s="39">
        <v>0.70571428571428574</v>
      </c>
    </row>
    <row r="82" spans="1:5">
      <c r="A82" s="37" t="s">
        <v>29</v>
      </c>
      <c r="B82" s="89">
        <v>2023</v>
      </c>
      <c r="C82" s="38" t="str">
        <f>PassFail_By_Year[[#This Row],[State]]&amp;PassFail_By_Year[[#This Row],[Program Year]]</f>
        <v>Missouri2023</v>
      </c>
      <c r="D82" s="11" t="s">
        <v>77</v>
      </c>
      <c r="E82" s="39">
        <v>0.60044943820224717</v>
      </c>
    </row>
    <row r="83" spans="1:5">
      <c r="A83" s="37" t="s">
        <v>30</v>
      </c>
      <c r="B83" s="89">
        <v>2023</v>
      </c>
      <c r="C83" s="38" t="str">
        <f>PassFail_By_Year[[#This Row],[State]]&amp;PassFail_By_Year[[#This Row],[Program Year]]</f>
        <v>Montana2023</v>
      </c>
      <c r="D83" s="11" t="s">
        <v>78</v>
      </c>
      <c r="E83" s="39">
        <v>0.39903846153846156</v>
      </c>
    </row>
    <row r="84" spans="1:5">
      <c r="A84" s="37" t="s">
        <v>32</v>
      </c>
      <c r="B84" s="89">
        <v>2023</v>
      </c>
      <c r="C84" s="38" t="str">
        <f>PassFail_By_Year[[#This Row],[State]]&amp;PassFail_By_Year[[#This Row],[Program Year]]</f>
        <v>Nebraska2023</v>
      </c>
      <c r="D84" s="11" t="s">
        <v>77</v>
      </c>
      <c r="E84" s="39">
        <v>0.60818713450292394</v>
      </c>
    </row>
    <row r="85" spans="1:5">
      <c r="A85" s="37" t="s">
        <v>33</v>
      </c>
      <c r="B85" s="89">
        <v>2023</v>
      </c>
      <c r="C85" s="38" t="str">
        <f>PassFail_By_Year[[#This Row],[State]]&amp;PassFail_By_Year[[#This Row],[Program Year]]</f>
        <v>Nevada2023</v>
      </c>
      <c r="D85" s="11" t="s">
        <v>77</v>
      </c>
      <c r="E85" s="39">
        <v>0.5896304467733039</v>
      </c>
    </row>
    <row r="86" spans="1:5">
      <c r="A86" s="37" t="s">
        <v>34</v>
      </c>
      <c r="B86" s="89">
        <v>2023</v>
      </c>
      <c r="C86" s="38" t="str">
        <f>PassFail_By_Year[[#This Row],[State]]&amp;PassFail_By_Year[[#This Row],[Program Year]]</f>
        <v>New Hampshire2023</v>
      </c>
      <c r="D86" s="11" t="s">
        <v>77</v>
      </c>
      <c r="E86" s="39">
        <v>0.73076923076923073</v>
      </c>
    </row>
    <row r="87" spans="1:5">
      <c r="A87" s="37" t="s">
        <v>35</v>
      </c>
      <c r="B87" s="89">
        <v>2023</v>
      </c>
      <c r="C87" s="38" t="str">
        <f>PassFail_By_Year[[#This Row],[State]]&amp;PassFail_By_Year[[#This Row],[Program Year]]</f>
        <v>New Jersey2023</v>
      </c>
      <c r="D87" s="11" t="s">
        <v>78</v>
      </c>
      <c r="E87" s="39">
        <v>0.4937799043062201</v>
      </c>
    </row>
    <row r="88" spans="1:5">
      <c r="A88" s="37" t="s">
        <v>36</v>
      </c>
      <c r="B88" s="89">
        <v>2023</v>
      </c>
      <c r="C88" s="38" t="str">
        <f>PassFail_By_Year[[#This Row],[State]]&amp;PassFail_By_Year[[#This Row],[Program Year]]</f>
        <v>New Mexico2023</v>
      </c>
      <c r="D88" s="11" t="s">
        <v>77</v>
      </c>
      <c r="E88" s="39">
        <v>0.56491575817641226</v>
      </c>
    </row>
    <row r="89" spans="1:5">
      <c r="A89" s="37" t="s">
        <v>37</v>
      </c>
      <c r="B89" s="89">
        <v>2023</v>
      </c>
      <c r="C89" s="38" t="str">
        <f>PassFail_By_Year[[#This Row],[State]]&amp;PassFail_By_Year[[#This Row],[Program Year]]</f>
        <v>New York2023</v>
      </c>
      <c r="D89" s="11" t="s">
        <v>77</v>
      </c>
      <c r="E89" s="39">
        <v>0.60111609850782477</v>
      </c>
    </row>
    <row r="90" spans="1:5">
      <c r="A90" s="37" t="s">
        <v>38</v>
      </c>
      <c r="B90" s="89">
        <v>2023</v>
      </c>
      <c r="C90" s="38" t="str">
        <f>PassFail_By_Year[[#This Row],[State]]&amp;PassFail_By_Year[[#This Row],[Program Year]]</f>
        <v>North Carolina2023</v>
      </c>
      <c r="D90" s="11" t="s">
        <v>77</v>
      </c>
      <c r="E90" s="39">
        <v>0.57542016806722684</v>
      </c>
    </row>
    <row r="91" spans="1:5">
      <c r="A91" s="37" t="s">
        <v>39</v>
      </c>
      <c r="B91" s="89">
        <v>2023</v>
      </c>
      <c r="C91" s="38" t="str">
        <f>PassFail_By_Year[[#This Row],[State]]&amp;PassFail_By_Year[[#This Row],[Program Year]]</f>
        <v>North Dakota2023</v>
      </c>
      <c r="D91" s="11" t="s">
        <v>77</v>
      </c>
      <c r="E91" s="39">
        <v>0.55629139072847678</v>
      </c>
    </row>
    <row r="92" spans="1:5">
      <c r="A92" s="37" t="s">
        <v>40</v>
      </c>
      <c r="B92" s="89">
        <v>2023</v>
      </c>
      <c r="C92" s="38" t="str">
        <f>PassFail_By_Year[[#This Row],[State]]&amp;PassFail_By_Year[[#This Row],[Program Year]]</f>
        <v>Ohio2023</v>
      </c>
      <c r="D92" s="11" t="s">
        <v>77</v>
      </c>
      <c r="E92" s="39">
        <v>0.55915599095704593</v>
      </c>
    </row>
    <row r="93" spans="1:5">
      <c r="A93" s="37" t="s">
        <v>41</v>
      </c>
      <c r="B93" s="89">
        <v>2023</v>
      </c>
      <c r="C93" s="38" t="str">
        <f>PassFail_By_Year[[#This Row],[State]]&amp;PassFail_By_Year[[#This Row],[Program Year]]</f>
        <v>Oklahoma2023</v>
      </c>
      <c r="D93" s="11" t="s">
        <v>77</v>
      </c>
      <c r="E93" s="39">
        <v>0.5310509554140127</v>
      </c>
    </row>
    <row r="94" spans="1:5">
      <c r="A94" s="37" t="s">
        <v>43</v>
      </c>
      <c r="B94" s="89">
        <v>2023</v>
      </c>
      <c r="C94" s="38" t="str">
        <f>PassFail_By_Year[[#This Row],[State]]&amp;PassFail_By_Year[[#This Row],[Program Year]]</f>
        <v>Oregon2023</v>
      </c>
      <c r="D94" s="11" t="s">
        <v>77</v>
      </c>
      <c r="E94" s="39">
        <v>0.54480203750868261</v>
      </c>
    </row>
    <row r="95" spans="1:5">
      <c r="A95" s="37" t="s">
        <v>44</v>
      </c>
      <c r="B95" s="89">
        <v>2023</v>
      </c>
      <c r="C95" s="38" t="str">
        <f>PassFail_By_Year[[#This Row],[State]]&amp;PassFail_By_Year[[#This Row],[Program Year]]</f>
        <v>Pennsylvania2023</v>
      </c>
      <c r="D95" s="11" t="s">
        <v>77</v>
      </c>
      <c r="E95" s="39">
        <v>0.58805606337599026</v>
      </c>
    </row>
    <row r="96" spans="1:5">
      <c r="A96" s="37" t="s">
        <v>45</v>
      </c>
      <c r="B96" s="89">
        <v>2023</v>
      </c>
      <c r="C96" s="38" t="str">
        <f>PassFail_By_Year[[#This Row],[State]]&amp;PassFail_By_Year[[#This Row],[Program Year]]</f>
        <v>Puerto Rico2023</v>
      </c>
      <c r="D96" s="11" t="s">
        <v>78</v>
      </c>
      <c r="E96" s="39">
        <v>0.48672566371681414</v>
      </c>
    </row>
    <row r="97" spans="1:5">
      <c r="A97" s="37" t="s">
        <v>46</v>
      </c>
      <c r="B97" s="89">
        <v>2023</v>
      </c>
      <c r="C97" s="38" t="str">
        <f>PassFail_By_Year[[#This Row],[State]]&amp;PassFail_By_Year[[#This Row],[Program Year]]</f>
        <v>Rhode Island2023</v>
      </c>
      <c r="D97" s="11" t="s">
        <v>78</v>
      </c>
      <c r="E97" s="39">
        <v>0.48366013071895425</v>
      </c>
    </row>
    <row r="98" spans="1:5">
      <c r="A98" s="37" t="s">
        <v>47</v>
      </c>
      <c r="B98" s="89">
        <v>2023</v>
      </c>
      <c r="C98" s="38" t="str">
        <f>PassFail_By_Year[[#This Row],[State]]&amp;PassFail_By_Year[[#This Row],[Program Year]]</f>
        <v>South Carolina2023</v>
      </c>
      <c r="D98" s="11" t="s">
        <v>77</v>
      </c>
      <c r="E98" s="39">
        <v>0.60918462980318655</v>
      </c>
    </row>
    <row r="99" spans="1:5">
      <c r="A99" s="37" t="s">
        <v>48</v>
      </c>
      <c r="B99" s="89">
        <v>2023</v>
      </c>
      <c r="C99" s="38" t="str">
        <f>PassFail_By_Year[[#This Row],[State]]&amp;PassFail_By_Year[[#This Row],[Program Year]]</f>
        <v>South Dakota2023</v>
      </c>
      <c r="D99" s="11" t="s">
        <v>77</v>
      </c>
      <c r="E99" s="39">
        <v>0.58150851581508511</v>
      </c>
    </row>
    <row r="100" spans="1:5">
      <c r="A100" s="37" t="s">
        <v>49</v>
      </c>
      <c r="B100" s="89">
        <v>2023</v>
      </c>
      <c r="C100" s="38" t="str">
        <f>PassFail_By_Year[[#This Row],[State]]&amp;PassFail_By_Year[[#This Row],[Program Year]]</f>
        <v>Tennessee2023</v>
      </c>
      <c r="D100" s="11" t="s">
        <v>77</v>
      </c>
      <c r="E100" s="39">
        <v>0.58941504178272985</v>
      </c>
    </row>
    <row r="101" spans="1:5">
      <c r="A101" s="37" t="s">
        <v>50</v>
      </c>
      <c r="B101" s="89">
        <v>2023</v>
      </c>
      <c r="C101" s="38" t="str">
        <f>PassFail_By_Year[[#This Row],[State]]&amp;PassFail_By_Year[[#This Row],[Program Year]]</f>
        <v>Texas2023</v>
      </c>
      <c r="D101" s="11" t="s">
        <v>77</v>
      </c>
      <c r="E101" s="39">
        <v>0.5564226767133118</v>
      </c>
    </row>
    <row r="102" spans="1:5">
      <c r="A102" s="37" t="s">
        <v>52</v>
      </c>
      <c r="B102" s="89">
        <v>2023</v>
      </c>
      <c r="C102" s="38" t="str">
        <f>PassFail_By_Year[[#This Row],[State]]&amp;PassFail_By_Year[[#This Row],[Program Year]]</f>
        <v>Utah2023</v>
      </c>
      <c r="D102" s="11" t="s">
        <v>77</v>
      </c>
      <c r="E102" s="39">
        <v>0.59068384539147667</v>
      </c>
    </row>
    <row r="103" spans="1:5">
      <c r="A103" s="37" t="s">
        <v>53</v>
      </c>
      <c r="B103" s="89">
        <v>2023</v>
      </c>
      <c r="C103" s="38" t="str">
        <f>PassFail_By_Year[[#This Row],[State]]&amp;PassFail_By_Year[[#This Row],[Program Year]]</f>
        <v>Vermont2023</v>
      </c>
      <c r="D103" s="11" t="s">
        <v>78</v>
      </c>
      <c r="E103" s="39">
        <v>0.47169811320754718</v>
      </c>
    </row>
    <row r="104" spans="1:5">
      <c r="A104" s="37" t="s">
        <v>54</v>
      </c>
      <c r="B104" s="89">
        <v>2023</v>
      </c>
      <c r="C104" s="38" t="str">
        <f>PassFail_By_Year[[#This Row],[State]]&amp;PassFail_By_Year[[#This Row],[Program Year]]</f>
        <v>Virgin Islands2023</v>
      </c>
      <c r="D104" s="11" t="s">
        <v>78</v>
      </c>
      <c r="E104" s="39">
        <v>0.47058823529411764</v>
      </c>
    </row>
    <row r="105" spans="1:5">
      <c r="A105" s="37" t="s">
        <v>55</v>
      </c>
      <c r="B105" s="89">
        <v>2023</v>
      </c>
      <c r="C105" s="38" t="str">
        <f>PassFail_By_Year[[#This Row],[State]]&amp;PassFail_By_Year[[#This Row],[Program Year]]</f>
        <v>Virginia2023</v>
      </c>
      <c r="D105" s="11" t="s">
        <v>77</v>
      </c>
      <c r="E105" s="39">
        <v>0.59977064220183485</v>
      </c>
    </row>
    <row r="106" spans="1:5">
      <c r="A106" s="37" t="s">
        <v>56</v>
      </c>
      <c r="B106" s="89">
        <v>2023</v>
      </c>
      <c r="C106" s="38" t="str">
        <f>PassFail_By_Year[[#This Row],[State]]&amp;PassFail_By_Year[[#This Row],[Program Year]]</f>
        <v>Washington2023</v>
      </c>
      <c r="D106" s="11" t="s">
        <v>77</v>
      </c>
      <c r="E106" s="39">
        <v>0.56401838476690747</v>
      </c>
    </row>
    <row r="107" spans="1:5">
      <c r="A107" s="37" t="s">
        <v>57</v>
      </c>
      <c r="B107" s="89">
        <v>2023</v>
      </c>
      <c r="C107" s="38" t="str">
        <f>PassFail_By_Year[[#This Row],[State]]&amp;PassFail_By_Year[[#This Row],[Program Year]]</f>
        <v>West Virginia2023</v>
      </c>
      <c r="D107" s="11" t="s">
        <v>77</v>
      </c>
      <c r="E107" s="39">
        <v>0.57760814249363868</v>
      </c>
    </row>
    <row r="108" spans="1:5">
      <c r="A108" s="37" t="s">
        <v>58</v>
      </c>
      <c r="B108" s="89">
        <v>2023</v>
      </c>
      <c r="C108" s="38" t="str">
        <f>PassFail_By_Year[[#This Row],[State]]&amp;PassFail_By_Year[[#This Row],[Program Year]]</f>
        <v>Wisconsin2023</v>
      </c>
      <c r="D108" s="11" t="s">
        <v>77</v>
      </c>
      <c r="E108" s="39">
        <v>0.67915465898174832</v>
      </c>
    </row>
    <row r="109" spans="1:5">
      <c r="A109" s="37" t="s">
        <v>59</v>
      </c>
      <c r="B109" s="89">
        <v>2023</v>
      </c>
      <c r="C109" s="38" t="str">
        <f>PassFail_By_Year[[#This Row],[State]]&amp;PassFail_By_Year[[#This Row],[Program Year]]</f>
        <v>Wyoming2023</v>
      </c>
      <c r="D109" s="11" t="s">
        <v>78</v>
      </c>
      <c r="E109" s="39">
        <v>0.15981735159817351</v>
      </c>
    </row>
    <row r="110" spans="1:5">
      <c r="A110" s="37" t="s">
        <v>3</v>
      </c>
      <c r="B110" s="89">
        <v>2022</v>
      </c>
      <c r="C110" s="38" t="str">
        <f>PassFail_By_Year[[#This Row],[State]]&amp;PassFail_By_Year[[#This Row],[Program Year]]</f>
        <v>Alabama2022</v>
      </c>
      <c r="D110" s="11" t="s">
        <v>77</v>
      </c>
      <c r="E110" s="39">
        <v>0.61599999999999999</v>
      </c>
    </row>
    <row r="111" spans="1:5">
      <c r="A111" s="37" t="s">
        <v>4</v>
      </c>
      <c r="B111" s="89">
        <v>2022</v>
      </c>
      <c r="C111" s="38" t="str">
        <f>PassFail_By_Year[[#This Row],[State]]&amp;PassFail_By_Year[[#This Row],[Program Year]]</f>
        <v>Alaska2022</v>
      </c>
      <c r="D111" s="11" t="s">
        <v>77</v>
      </c>
      <c r="E111" s="39">
        <v>0.54600000000000004</v>
      </c>
    </row>
    <row r="112" spans="1:5">
      <c r="A112" s="37" t="s">
        <v>5</v>
      </c>
      <c r="B112" s="89">
        <v>2022</v>
      </c>
      <c r="C112" s="38" t="str">
        <f>PassFail_By_Year[[#This Row],[State]]&amp;PassFail_By_Year[[#This Row],[Program Year]]</f>
        <v>Arizona2022</v>
      </c>
      <c r="D112" s="11" t="s">
        <v>77</v>
      </c>
      <c r="E112" s="39">
        <v>0.56699999999999995</v>
      </c>
    </row>
    <row r="113" spans="1:5">
      <c r="A113" s="37" t="s">
        <v>6</v>
      </c>
      <c r="B113" s="89">
        <v>2022</v>
      </c>
      <c r="C113" s="38" t="str">
        <f>PassFail_By_Year[[#This Row],[State]]&amp;PassFail_By_Year[[#This Row],[Program Year]]</f>
        <v>Arkansas2022</v>
      </c>
      <c r="D113" s="11" t="s">
        <v>77</v>
      </c>
      <c r="E113" s="39">
        <v>0.59099999999999997</v>
      </c>
    </row>
    <row r="114" spans="1:5">
      <c r="A114" s="37" t="s">
        <v>7</v>
      </c>
      <c r="B114" s="89">
        <v>2022</v>
      </c>
      <c r="C114" s="38" t="str">
        <f>PassFail_By_Year[[#This Row],[State]]&amp;PassFail_By_Year[[#This Row],[Program Year]]</f>
        <v>California2022</v>
      </c>
      <c r="D114" s="11" t="s">
        <v>78</v>
      </c>
      <c r="E114" s="39">
        <v>0.46</v>
      </c>
    </row>
    <row r="115" spans="1:5">
      <c r="A115" s="37" t="s">
        <v>8</v>
      </c>
      <c r="B115" s="89">
        <v>2022</v>
      </c>
      <c r="C115" s="38" t="str">
        <f>PassFail_By_Year[[#This Row],[State]]&amp;PassFail_By_Year[[#This Row],[Program Year]]</f>
        <v>Colorado2022</v>
      </c>
      <c r="D115" s="11" t="s">
        <v>77</v>
      </c>
      <c r="E115" s="39">
        <v>0.55800000000000005</v>
      </c>
    </row>
    <row r="116" spans="1:5">
      <c r="A116" s="37" t="s">
        <v>9</v>
      </c>
      <c r="B116" s="89">
        <v>2022</v>
      </c>
      <c r="C116" s="38" t="str">
        <f>PassFail_By_Year[[#This Row],[State]]&amp;PassFail_By_Year[[#This Row],[Program Year]]</f>
        <v>Connecticut2022</v>
      </c>
      <c r="D116" s="11" t="s">
        <v>77</v>
      </c>
      <c r="E116" s="39">
        <v>0.55900000000000005</v>
      </c>
    </row>
    <row r="117" spans="1:5">
      <c r="A117" s="37" t="s">
        <v>10</v>
      </c>
      <c r="B117" s="89">
        <v>2022</v>
      </c>
      <c r="C117" s="38" t="str">
        <f>PassFail_By_Year[[#This Row],[State]]&amp;PassFail_By_Year[[#This Row],[Program Year]]</f>
        <v>Delaware2022</v>
      </c>
      <c r="D117" s="11" t="s">
        <v>77</v>
      </c>
      <c r="E117" s="39">
        <v>0.58199999999999996</v>
      </c>
    </row>
    <row r="118" spans="1:5">
      <c r="A118" s="37" t="s">
        <v>60</v>
      </c>
      <c r="B118" s="89">
        <v>2022</v>
      </c>
      <c r="C118" s="38" t="str">
        <f>PassFail_By_Year[[#This Row],[State]]&amp;PassFail_By_Year[[#This Row],[Program Year]]</f>
        <v>District of Columbia2022</v>
      </c>
      <c r="D118" s="11" t="s">
        <v>78</v>
      </c>
      <c r="E118" s="39">
        <v>0.441</v>
      </c>
    </row>
    <row r="119" spans="1:5">
      <c r="A119" s="37" t="s">
        <v>12</v>
      </c>
      <c r="B119" s="89">
        <v>2022</v>
      </c>
      <c r="C119" s="38" t="str">
        <f>PassFail_By_Year[[#This Row],[State]]&amp;PassFail_By_Year[[#This Row],[Program Year]]</f>
        <v>Florida2022</v>
      </c>
      <c r="D119" s="11" t="s">
        <v>77</v>
      </c>
      <c r="E119" s="39">
        <v>0.60199999999999998</v>
      </c>
    </row>
    <row r="120" spans="1:5">
      <c r="A120" s="37" t="s">
        <v>13</v>
      </c>
      <c r="B120" s="89">
        <v>2022</v>
      </c>
      <c r="C120" s="38" t="str">
        <f>PassFail_By_Year[[#This Row],[State]]&amp;PassFail_By_Year[[#This Row],[Program Year]]</f>
        <v>Georgia2022</v>
      </c>
      <c r="D120" s="11" t="s">
        <v>77</v>
      </c>
      <c r="E120" s="39">
        <v>0.58399999999999996</v>
      </c>
    </row>
    <row r="121" spans="1:5">
      <c r="A121" s="37" t="s">
        <v>14</v>
      </c>
      <c r="B121" s="89">
        <v>2022</v>
      </c>
      <c r="C121" s="38" t="str">
        <f>PassFail_By_Year[[#This Row],[State]]&amp;PassFail_By_Year[[#This Row],[Program Year]]</f>
        <v>Guam2022</v>
      </c>
      <c r="D121" s="11" t="s">
        <v>78</v>
      </c>
      <c r="E121" s="39">
        <v>0.36399999999999999</v>
      </c>
    </row>
    <row r="122" spans="1:5">
      <c r="A122" s="37" t="s">
        <v>15</v>
      </c>
      <c r="B122" s="89">
        <v>2022</v>
      </c>
      <c r="C122" s="38" t="str">
        <f>PassFail_By_Year[[#This Row],[State]]&amp;PassFail_By_Year[[#This Row],[Program Year]]</f>
        <v>Hawaii2022</v>
      </c>
      <c r="D122" s="11" t="s">
        <v>78</v>
      </c>
      <c r="E122" s="39">
        <v>0.47799999999999998</v>
      </c>
    </row>
    <row r="123" spans="1:5">
      <c r="A123" s="37" t="s">
        <v>16</v>
      </c>
      <c r="B123" s="89">
        <v>2022</v>
      </c>
      <c r="C123" s="38" t="str">
        <f>PassFail_By_Year[[#This Row],[State]]&amp;PassFail_By_Year[[#This Row],[Program Year]]</f>
        <v>Idaho2022</v>
      </c>
      <c r="D123" s="11" t="s">
        <v>77</v>
      </c>
      <c r="E123" s="39">
        <v>0.61</v>
      </c>
    </row>
    <row r="124" spans="1:5">
      <c r="A124" s="37" t="s">
        <v>17</v>
      </c>
      <c r="B124" s="89">
        <v>2022</v>
      </c>
      <c r="C124" s="38" t="str">
        <f>PassFail_By_Year[[#This Row],[State]]&amp;PassFail_By_Year[[#This Row],[Program Year]]</f>
        <v>Illinois2022</v>
      </c>
      <c r="D124" s="11" t="s">
        <v>77</v>
      </c>
      <c r="E124" s="39">
        <v>0.63500000000000001</v>
      </c>
    </row>
    <row r="125" spans="1:5">
      <c r="A125" s="37" t="s">
        <v>18</v>
      </c>
      <c r="B125" s="89">
        <v>2022</v>
      </c>
      <c r="C125" s="38" t="str">
        <f>PassFail_By_Year[[#This Row],[State]]&amp;PassFail_By_Year[[#This Row],[Program Year]]</f>
        <v>Indiana2022</v>
      </c>
      <c r="D125" s="11" t="s">
        <v>77</v>
      </c>
      <c r="E125" s="39">
        <v>0.65</v>
      </c>
    </row>
    <row r="126" spans="1:5">
      <c r="A126" s="37" t="s">
        <v>19</v>
      </c>
      <c r="B126" s="89">
        <v>2022</v>
      </c>
      <c r="C126" s="38" t="str">
        <f>PassFail_By_Year[[#This Row],[State]]&amp;PassFail_By_Year[[#This Row],[Program Year]]</f>
        <v>Iowa2022</v>
      </c>
      <c r="D126" s="11" t="s">
        <v>77</v>
      </c>
      <c r="E126" s="39">
        <v>0.67100000000000004</v>
      </c>
    </row>
    <row r="127" spans="1:5">
      <c r="A127" s="37" t="s">
        <v>20</v>
      </c>
      <c r="B127" s="89">
        <v>2022</v>
      </c>
      <c r="C127" s="38" t="str">
        <f>PassFail_By_Year[[#This Row],[State]]&amp;PassFail_By_Year[[#This Row],[Program Year]]</f>
        <v>Kansas2022</v>
      </c>
      <c r="D127" s="11" t="s">
        <v>77</v>
      </c>
      <c r="E127" s="39">
        <v>0.60899999999999999</v>
      </c>
    </row>
    <row r="128" spans="1:5">
      <c r="A128" s="37" t="s">
        <v>21</v>
      </c>
      <c r="B128" s="89">
        <v>2022</v>
      </c>
      <c r="C128" s="38" t="str">
        <f>PassFail_By_Year[[#This Row],[State]]&amp;PassFail_By_Year[[#This Row],[Program Year]]</f>
        <v>Kentucky2022</v>
      </c>
      <c r="D128" s="11" t="s">
        <v>78</v>
      </c>
      <c r="E128" s="39">
        <v>0.51900000000000002</v>
      </c>
    </row>
    <row r="129" spans="1:5">
      <c r="A129" s="37" t="s">
        <v>22</v>
      </c>
      <c r="B129" s="89">
        <v>2022</v>
      </c>
      <c r="C129" s="38" t="str">
        <f>PassFail_By_Year[[#This Row],[State]]&amp;PassFail_By_Year[[#This Row],[Program Year]]</f>
        <v>Louisiana2022</v>
      </c>
      <c r="D129" s="11" t="s">
        <v>77</v>
      </c>
      <c r="E129" s="39">
        <v>0.56000000000000005</v>
      </c>
    </row>
    <row r="130" spans="1:5">
      <c r="A130" s="37" t="s">
        <v>23</v>
      </c>
      <c r="B130" s="89">
        <v>2022</v>
      </c>
      <c r="C130" s="38" t="str">
        <f>PassFail_By_Year[[#This Row],[State]]&amp;PassFail_By_Year[[#This Row],[Program Year]]</f>
        <v>Maine2022</v>
      </c>
      <c r="D130" s="11" t="s">
        <v>77</v>
      </c>
      <c r="E130" s="39">
        <v>0.58899999999999997</v>
      </c>
    </row>
    <row r="131" spans="1:5">
      <c r="A131" s="37" t="s">
        <v>24</v>
      </c>
      <c r="B131" s="89">
        <v>2022</v>
      </c>
      <c r="C131" s="38" t="str">
        <f>PassFail_By_Year[[#This Row],[State]]&amp;PassFail_By_Year[[#This Row],[Program Year]]</f>
        <v>Maryland2022</v>
      </c>
      <c r="D131" s="11" t="s">
        <v>78</v>
      </c>
      <c r="E131" s="39">
        <v>0.49399999999999999</v>
      </c>
    </row>
    <row r="132" spans="1:5">
      <c r="A132" s="37" t="s">
        <v>25</v>
      </c>
      <c r="B132" s="89">
        <v>2022</v>
      </c>
      <c r="C132" s="38" t="str">
        <f>PassFail_By_Year[[#This Row],[State]]&amp;PassFail_By_Year[[#This Row],[Program Year]]</f>
        <v>Massachusetts2022</v>
      </c>
      <c r="D132" s="11" t="s">
        <v>77</v>
      </c>
      <c r="E132" s="39">
        <v>0.56100000000000005</v>
      </c>
    </row>
    <row r="133" spans="1:5">
      <c r="A133" s="37" t="s">
        <v>26</v>
      </c>
      <c r="B133" s="89">
        <v>2022</v>
      </c>
      <c r="C133" s="38" t="str">
        <f>PassFail_By_Year[[#This Row],[State]]&amp;PassFail_By_Year[[#This Row],[Program Year]]</f>
        <v>Michigan2022</v>
      </c>
      <c r="D133" s="11" t="s">
        <v>77</v>
      </c>
      <c r="E133" s="39">
        <v>0.57799999999999996</v>
      </c>
    </row>
    <row r="134" spans="1:5">
      <c r="A134" s="37" t="s">
        <v>27</v>
      </c>
      <c r="B134" s="89">
        <v>2022</v>
      </c>
      <c r="C134" s="38" t="str">
        <f>PassFail_By_Year[[#This Row],[State]]&amp;PassFail_By_Year[[#This Row],[Program Year]]</f>
        <v>Minnesota2022</v>
      </c>
      <c r="D134" s="11" t="s">
        <v>77</v>
      </c>
      <c r="E134" s="39">
        <v>0.53500000000000003</v>
      </c>
    </row>
    <row r="135" spans="1:5">
      <c r="A135" s="37" t="s">
        <v>28</v>
      </c>
      <c r="B135" s="89">
        <v>2022</v>
      </c>
      <c r="C135" s="38" t="str">
        <f>PassFail_By_Year[[#This Row],[State]]&amp;PassFail_By_Year[[#This Row],[Program Year]]</f>
        <v>Mississippi2022</v>
      </c>
      <c r="D135" s="11" t="s">
        <v>77</v>
      </c>
      <c r="E135" s="39">
        <v>0.69399999999999995</v>
      </c>
    </row>
    <row r="136" spans="1:5">
      <c r="A136" s="37" t="s">
        <v>29</v>
      </c>
      <c r="B136" s="89">
        <v>2022</v>
      </c>
      <c r="C136" s="38" t="str">
        <f>PassFail_By_Year[[#This Row],[State]]&amp;PassFail_By_Year[[#This Row],[Program Year]]</f>
        <v>Missouri2022</v>
      </c>
      <c r="D136" s="11" t="s">
        <v>77</v>
      </c>
      <c r="E136" s="39">
        <v>0.64200000000000002</v>
      </c>
    </row>
    <row r="137" spans="1:5">
      <c r="A137" s="37" t="s">
        <v>30</v>
      </c>
      <c r="B137" s="89">
        <v>2022</v>
      </c>
      <c r="C137" s="38" t="str">
        <f>PassFail_By_Year[[#This Row],[State]]&amp;PassFail_By_Year[[#This Row],[Program Year]]</f>
        <v>Montana2022</v>
      </c>
      <c r="D137" s="11" t="s">
        <v>77</v>
      </c>
      <c r="E137" s="39">
        <v>0.68700000000000006</v>
      </c>
    </row>
    <row r="138" spans="1:5">
      <c r="A138" s="37" t="s">
        <v>32</v>
      </c>
      <c r="B138" s="89">
        <v>2022</v>
      </c>
      <c r="C138" s="38" t="str">
        <f>PassFail_By_Year[[#This Row],[State]]&amp;PassFail_By_Year[[#This Row],[Program Year]]</f>
        <v>Nebraska2022</v>
      </c>
      <c r="D138" s="11" t="s">
        <v>77</v>
      </c>
      <c r="E138" s="39">
        <v>0.56999999999999995</v>
      </c>
    </row>
    <row r="139" spans="1:5">
      <c r="A139" s="37" t="s">
        <v>33</v>
      </c>
      <c r="B139" s="89">
        <v>2022</v>
      </c>
      <c r="C139" s="38" t="str">
        <f>PassFail_By_Year[[#This Row],[State]]&amp;PassFail_By_Year[[#This Row],[Program Year]]</f>
        <v>Nevada2022</v>
      </c>
      <c r="D139" s="11" t="s">
        <v>77</v>
      </c>
      <c r="E139" s="39">
        <v>0.57299999999999995</v>
      </c>
    </row>
    <row r="140" spans="1:5">
      <c r="A140" s="37" t="s">
        <v>34</v>
      </c>
      <c r="B140" s="89">
        <v>2022</v>
      </c>
      <c r="C140" s="38" t="str">
        <f>PassFail_By_Year[[#This Row],[State]]&amp;PassFail_By_Year[[#This Row],[Program Year]]</f>
        <v>New Hampshire2022</v>
      </c>
      <c r="D140" s="11" t="s">
        <v>77</v>
      </c>
      <c r="E140" s="39">
        <v>0.69499999999999995</v>
      </c>
    </row>
    <row r="141" spans="1:5">
      <c r="A141" s="37" t="s">
        <v>35</v>
      </c>
      <c r="B141" s="89">
        <v>2022</v>
      </c>
      <c r="C141" s="38" t="str">
        <f>PassFail_By_Year[[#This Row],[State]]&amp;PassFail_By_Year[[#This Row],[Program Year]]</f>
        <v>New Jersey2022</v>
      </c>
      <c r="D141" s="11" t="s">
        <v>78</v>
      </c>
      <c r="E141" s="39">
        <v>0.48099999999999998</v>
      </c>
    </row>
    <row r="142" spans="1:5">
      <c r="A142" s="37" t="s">
        <v>36</v>
      </c>
      <c r="B142" s="89">
        <v>2022</v>
      </c>
      <c r="C142" s="38" t="str">
        <f>PassFail_By_Year[[#This Row],[State]]&amp;PassFail_By_Year[[#This Row],[Program Year]]</f>
        <v>New Mexico2022</v>
      </c>
      <c r="D142" s="11" t="s">
        <v>78</v>
      </c>
      <c r="E142" s="39">
        <v>0.51400000000000001</v>
      </c>
    </row>
    <row r="143" spans="1:5">
      <c r="A143" s="37" t="s">
        <v>37</v>
      </c>
      <c r="B143" s="89">
        <v>2022</v>
      </c>
      <c r="C143" s="38" t="str">
        <f>PassFail_By_Year[[#This Row],[State]]&amp;PassFail_By_Year[[#This Row],[Program Year]]</f>
        <v>New York2022</v>
      </c>
      <c r="D143" s="11" t="s">
        <v>77</v>
      </c>
      <c r="E143" s="39">
        <v>0.61499999999999999</v>
      </c>
    </row>
    <row r="144" spans="1:5">
      <c r="A144" s="37" t="s">
        <v>38</v>
      </c>
      <c r="B144" s="89">
        <v>2022</v>
      </c>
      <c r="C144" s="38" t="str">
        <f>PassFail_By_Year[[#This Row],[State]]&amp;PassFail_By_Year[[#This Row],[Program Year]]</f>
        <v>North Carolina2022</v>
      </c>
      <c r="D144" s="11" t="s">
        <v>77</v>
      </c>
      <c r="E144" s="39">
        <v>0.56999999999999995</v>
      </c>
    </row>
    <row r="145" spans="1:5">
      <c r="A145" s="37" t="s">
        <v>39</v>
      </c>
      <c r="B145" s="89">
        <v>2022</v>
      </c>
      <c r="C145" s="38" t="str">
        <f>PassFail_By_Year[[#This Row],[State]]&amp;PassFail_By_Year[[#This Row],[Program Year]]</f>
        <v>North Dakota2022</v>
      </c>
      <c r="D145" s="11" t="s">
        <v>77</v>
      </c>
      <c r="E145" s="39">
        <v>0.626</v>
      </c>
    </row>
    <row r="146" spans="1:5">
      <c r="A146" s="37" t="s">
        <v>40</v>
      </c>
      <c r="B146" s="89">
        <v>2022</v>
      </c>
      <c r="C146" s="38" t="str">
        <f>PassFail_By_Year[[#This Row],[State]]&amp;PassFail_By_Year[[#This Row],[Program Year]]</f>
        <v>Ohio2022</v>
      </c>
      <c r="D146" s="11" t="s">
        <v>77</v>
      </c>
      <c r="E146" s="39">
        <v>0.65200000000000002</v>
      </c>
    </row>
    <row r="147" spans="1:5">
      <c r="A147" s="37" t="s">
        <v>41</v>
      </c>
      <c r="B147" s="89">
        <v>2022</v>
      </c>
      <c r="C147" s="38" t="str">
        <f>PassFail_By_Year[[#This Row],[State]]&amp;PassFail_By_Year[[#This Row],[Program Year]]</f>
        <v>Oklahoma2022</v>
      </c>
      <c r="D147" s="11" t="s">
        <v>77</v>
      </c>
      <c r="E147" s="39">
        <v>0.52800000000000002</v>
      </c>
    </row>
    <row r="148" spans="1:5">
      <c r="A148" s="37" t="s">
        <v>43</v>
      </c>
      <c r="B148" s="89">
        <v>2022</v>
      </c>
      <c r="C148" s="38" t="str">
        <f>PassFail_By_Year[[#This Row],[State]]&amp;PassFail_By_Year[[#This Row],[Program Year]]</f>
        <v>Oregon2022</v>
      </c>
      <c r="D148" s="11" t="s">
        <v>77</v>
      </c>
      <c r="E148" s="39">
        <v>0.58799999999999997</v>
      </c>
    </row>
    <row r="149" spans="1:5">
      <c r="A149" s="37" t="s">
        <v>44</v>
      </c>
      <c r="B149" s="89">
        <v>2022</v>
      </c>
      <c r="C149" s="38" t="str">
        <f>PassFail_By_Year[[#This Row],[State]]&amp;PassFail_By_Year[[#This Row],[Program Year]]</f>
        <v>Pennsylvania2022</v>
      </c>
      <c r="D149" s="11" t="s">
        <v>77</v>
      </c>
      <c r="E149" s="39">
        <v>0.61599999999999999</v>
      </c>
    </row>
    <row r="150" spans="1:5">
      <c r="A150" s="37" t="s">
        <v>45</v>
      </c>
      <c r="B150" s="89">
        <v>2022</v>
      </c>
      <c r="C150" s="38" t="str">
        <f>PassFail_By_Year[[#This Row],[State]]&amp;PassFail_By_Year[[#This Row],[Program Year]]</f>
        <v>Puerto Rico2022</v>
      </c>
      <c r="D150" s="11" t="s">
        <v>78</v>
      </c>
      <c r="E150" s="39">
        <v>0.20300000000000001</v>
      </c>
    </row>
    <row r="151" spans="1:5">
      <c r="A151" s="37" t="s">
        <v>46</v>
      </c>
      <c r="B151" s="89">
        <v>2022</v>
      </c>
      <c r="C151" s="38" t="str">
        <f>PassFail_By_Year[[#This Row],[State]]&amp;PassFail_By_Year[[#This Row],[Program Year]]</f>
        <v>Rhode Island2022</v>
      </c>
      <c r="D151" s="11" t="s">
        <v>77</v>
      </c>
      <c r="E151" s="39">
        <v>0.57599999999999996</v>
      </c>
    </row>
    <row r="152" spans="1:5">
      <c r="A152" s="37" t="s">
        <v>47</v>
      </c>
      <c r="B152" s="89">
        <v>2022</v>
      </c>
      <c r="C152" s="38" t="str">
        <f>PassFail_By_Year[[#This Row],[State]]&amp;PassFail_By_Year[[#This Row],[Program Year]]</f>
        <v>South Carolina2022</v>
      </c>
      <c r="D152" s="11" t="s">
        <v>77</v>
      </c>
      <c r="E152" s="39">
        <v>0.61699999999999999</v>
      </c>
    </row>
    <row r="153" spans="1:5">
      <c r="A153" s="37" t="s">
        <v>48</v>
      </c>
      <c r="B153" s="89">
        <v>2022</v>
      </c>
      <c r="C153" s="38" t="str">
        <f>PassFail_By_Year[[#This Row],[State]]&amp;PassFail_By_Year[[#This Row],[Program Year]]</f>
        <v>South Dakota2022</v>
      </c>
      <c r="D153" s="11" t="s">
        <v>77</v>
      </c>
      <c r="E153" s="39">
        <v>0.65500000000000003</v>
      </c>
    </row>
    <row r="154" spans="1:5">
      <c r="A154" s="37" t="s">
        <v>49</v>
      </c>
      <c r="B154" s="89">
        <v>2022</v>
      </c>
      <c r="C154" s="38" t="str">
        <f>PassFail_By_Year[[#This Row],[State]]&amp;PassFail_By_Year[[#This Row],[Program Year]]</f>
        <v>Tennessee2022</v>
      </c>
      <c r="D154" s="11" t="s">
        <v>77</v>
      </c>
      <c r="E154" s="39">
        <v>0.61299999999999999</v>
      </c>
    </row>
    <row r="155" spans="1:5">
      <c r="A155" s="37" t="s">
        <v>50</v>
      </c>
      <c r="B155" s="89">
        <v>2022</v>
      </c>
      <c r="C155" s="38" t="str">
        <f>PassFail_By_Year[[#This Row],[State]]&amp;PassFail_By_Year[[#This Row],[Program Year]]</f>
        <v>Texas2022</v>
      </c>
      <c r="D155" s="11" t="s">
        <v>77</v>
      </c>
      <c r="E155" s="39">
        <v>0.58399999999999996</v>
      </c>
    </row>
    <row r="156" spans="1:5">
      <c r="A156" s="37" t="s">
        <v>52</v>
      </c>
      <c r="B156" s="89">
        <v>2022</v>
      </c>
      <c r="C156" s="38" t="str">
        <f>PassFail_By_Year[[#This Row],[State]]&amp;PassFail_By_Year[[#This Row],[Program Year]]</f>
        <v>Utah2022</v>
      </c>
      <c r="D156" s="11" t="s">
        <v>77</v>
      </c>
      <c r="E156" s="39">
        <v>0.59</v>
      </c>
    </row>
    <row r="157" spans="1:5">
      <c r="A157" s="37" t="s">
        <v>53</v>
      </c>
      <c r="B157" s="89">
        <v>2022</v>
      </c>
      <c r="C157" s="38" t="str">
        <f>PassFail_By_Year[[#This Row],[State]]&amp;PassFail_By_Year[[#This Row],[Program Year]]</f>
        <v>Vermont2022</v>
      </c>
      <c r="D157" s="11" t="s">
        <v>77</v>
      </c>
      <c r="E157" s="39">
        <v>0.63900000000000001</v>
      </c>
    </row>
    <row r="158" spans="1:5">
      <c r="A158" s="37" t="s">
        <v>54</v>
      </c>
      <c r="B158" s="89">
        <v>2022</v>
      </c>
      <c r="C158" s="38" t="str">
        <f>PassFail_By_Year[[#This Row],[State]]&amp;PassFail_By_Year[[#This Row],[Program Year]]</f>
        <v>Virgin Islands2022</v>
      </c>
      <c r="D158" s="11" t="s">
        <v>77</v>
      </c>
      <c r="E158" s="39">
        <v>0.63300000000000001</v>
      </c>
    </row>
    <row r="159" spans="1:5">
      <c r="A159" s="37" t="s">
        <v>55</v>
      </c>
      <c r="B159" s="89">
        <v>2022</v>
      </c>
      <c r="C159" s="38" t="str">
        <f>PassFail_By_Year[[#This Row],[State]]&amp;PassFail_By_Year[[#This Row],[Program Year]]</f>
        <v>Virginia2022</v>
      </c>
      <c r="D159" s="11" t="s">
        <v>77</v>
      </c>
      <c r="E159" s="39">
        <v>0.60099999999999998</v>
      </c>
    </row>
    <row r="160" spans="1:5">
      <c r="A160" s="37" t="s">
        <v>56</v>
      </c>
      <c r="B160" s="89">
        <v>2022</v>
      </c>
      <c r="C160" s="38" t="str">
        <f>PassFail_By_Year[[#This Row],[State]]&amp;PassFail_By_Year[[#This Row],[Program Year]]</f>
        <v>Washington2022</v>
      </c>
      <c r="D160" s="11" t="s">
        <v>77</v>
      </c>
      <c r="E160" s="39">
        <v>0.52700000000000002</v>
      </c>
    </row>
    <row r="161" spans="1:5">
      <c r="A161" s="37" t="s">
        <v>57</v>
      </c>
      <c r="B161" s="89">
        <v>2022</v>
      </c>
      <c r="C161" s="38" t="str">
        <f>PassFail_By_Year[[#This Row],[State]]&amp;PassFail_By_Year[[#This Row],[Program Year]]</f>
        <v>West Virginia2022</v>
      </c>
      <c r="D161" s="11" t="s">
        <v>78</v>
      </c>
      <c r="E161" s="39">
        <v>0.51900000000000002</v>
      </c>
    </row>
    <row r="162" spans="1:5">
      <c r="A162" s="37" t="s">
        <v>58</v>
      </c>
      <c r="B162" s="89">
        <v>2022</v>
      </c>
      <c r="C162" s="38" t="str">
        <f>PassFail_By_Year[[#This Row],[State]]&amp;PassFail_By_Year[[#This Row],[Program Year]]</f>
        <v>Wisconsin2022</v>
      </c>
      <c r="D162" s="11" t="s">
        <v>77</v>
      </c>
      <c r="E162" s="39">
        <v>0.67900000000000005</v>
      </c>
    </row>
    <row r="163" spans="1:5">
      <c r="A163" s="37" t="s">
        <v>59</v>
      </c>
      <c r="B163" s="89">
        <v>2022</v>
      </c>
      <c r="C163" s="38" t="str">
        <f>PassFail_By_Year[[#This Row],[State]]&amp;PassFail_By_Year[[#This Row],[Program Year]]</f>
        <v>Wyoming2022</v>
      </c>
      <c r="D163" s="11" t="s">
        <v>77</v>
      </c>
      <c r="E163" s="39">
        <v>0.67</v>
      </c>
    </row>
    <row r="164" spans="1:5">
      <c r="A164" s="37" t="s">
        <v>3</v>
      </c>
      <c r="B164" s="89" t="s">
        <v>69</v>
      </c>
      <c r="C164" s="38" t="str">
        <f>PassFail_By_Year[[#This Row],[State]]&amp;PassFail_By_Year[[#This Row],[Program Year]]</f>
        <v>Alabama2021</v>
      </c>
      <c r="D164" s="11" t="s">
        <v>78</v>
      </c>
      <c r="E164" s="39">
        <v>0.15</v>
      </c>
    </row>
    <row r="165" spans="1:5">
      <c r="A165" s="37" t="s">
        <v>4</v>
      </c>
      <c r="B165" s="89" t="s">
        <v>69</v>
      </c>
      <c r="C165" s="38" t="str">
        <f>PassFail_By_Year[[#This Row],[State]]&amp;PassFail_By_Year[[#This Row],[Program Year]]</f>
        <v>Alaska2021</v>
      </c>
      <c r="D165" s="11" t="s">
        <v>77</v>
      </c>
      <c r="E165" s="39">
        <v>0.55600000000000005</v>
      </c>
    </row>
    <row r="166" spans="1:5">
      <c r="A166" s="37" t="s">
        <v>5</v>
      </c>
      <c r="B166" s="89" t="s">
        <v>69</v>
      </c>
      <c r="C166" s="38" t="str">
        <f>PassFail_By_Year[[#This Row],[State]]&amp;PassFail_By_Year[[#This Row],[Program Year]]</f>
        <v>Arizona2021</v>
      </c>
      <c r="D166" s="11" t="s">
        <v>77</v>
      </c>
      <c r="E166" s="39">
        <v>0.54100000000000004</v>
      </c>
    </row>
    <row r="167" spans="1:5">
      <c r="A167" s="37" t="s">
        <v>6</v>
      </c>
      <c r="B167" s="89" t="s">
        <v>69</v>
      </c>
      <c r="C167" s="38" t="str">
        <f>PassFail_By_Year[[#This Row],[State]]&amp;PassFail_By_Year[[#This Row],[Program Year]]</f>
        <v>Arkansas2021</v>
      </c>
      <c r="D167" s="11" t="s">
        <v>77</v>
      </c>
      <c r="E167" s="39">
        <v>0.54500000000000004</v>
      </c>
    </row>
    <row r="168" spans="1:5">
      <c r="A168" s="37" t="s">
        <v>7</v>
      </c>
      <c r="B168" s="89" t="s">
        <v>69</v>
      </c>
      <c r="C168" s="38" t="str">
        <f>PassFail_By_Year[[#This Row],[State]]&amp;PassFail_By_Year[[#This Row],[Program Year]]</f>
        <v>California2021</v>
      </c>
      <c r="D168" s="11" t="s">
        <v>78</v>
      </c>
      <c r="E168" s="39">
        <v>0.443</v>
      </c>
    </row>
    <row r="169" spans="1:5">
      <c r="A169" s="37" t="s">
        <v>8</v>
      </c>
      <c r="B169" s="89" t="s">
        <v>69</v>
      </c>
      <c r="C169" s="38" t="str">
        <f>PassFail_By_Year[[#This Row],[State]]&amp;PassFail_By_Year[[#This Row],[Program Year]]</f>
        <v>Colorado2021</v>
      </c>
      <c r="D169" s="11" t="s">
        <v>78</v>
      </c>
      <c r="E169" s="39">
        <v>0.441</v>
      </c>
    </row>
    <row r="170" spans="1:5">
      <c r="A170" s="37" t="s">
        <v>9</v>
      </c>
      <c r="B170" s="89" t="s">
        <v>69</v>
      </c>
      <c r="C170" s="38" t="str">
        <f>PassFail_By_Year[[#This Row],[State]]&amp;PassFail_By_Year[[#This Row],[Program Year]]</f>
        <v>Connecticut2021</v>
      </c>
      <c r="D170" s="11" t="s">
        <v>78</v>
      </c>
      <c r="E170" s="39">
        <v>0.437</v>
      </c>
    </row>
    <row r="171" spans="1:5">
      <c r="A171" s="37" t="s">
        <v>10</v>
      </c>
      <c r="B171" s="89" t="s">
        <v>69</v>
      </c>
      <c r="C171" s="38" t="str">
        <f>PassFail_By_Year[[#This Row],[State]]&amp;PassFail_By_Year[[#This Row],[Program Year]]</f>
        <v>Delaware2021</v>
      </c>
      <c r="D171" s="11" t="s">
        <v>78</v>
      </c>
      <c r="E171" s="39">
        <v>0.45100000000000001</v>
      </c>
    </row>
    <row r="172" spans="1:5">
      <c r="A172" s="37" t="s">
        <v>60</v>
      </c>
      <c r="B172" s="89" t="s">
        <v>69</v>
      </c>
      <c r="C172" s="38" t="str">
        <f>PassFail_By_Year[[#This Row],[State]]&amp;PassFail_By_Year[[#This Row],[Program Year]]</f>
        <v>District of Columbia2021</v>
      </c>
      <c r="D172" s="11" t="s">
        <v>78</v>
      </c>
      <c r="E172" s="39">
        <v>0.40899999999999997</v>
      </c>
    </row>
    <row r="173" spans="1:5">
      <c r="A173" s="37" t="s">
        <v>12</v>
      </c>
      <c r="B173" s="89" t="s">
        <v>69</v>
      </c>
      <c r="C173" s="38" t="str">
        <f>PassFail_By_Year[[#This Row],[State]]&amp;PassFail_By_Year[[#This Row],[Program Year]]</f>
        <v>Florida2021</v>
      </c>
      <c r="D173" s="11" t="s">
        <v>77</v>
      </c>
      <c r="E173" s="39">
        <v>0.52100000000000002</v>
      </c>
    </row>
    <row r="174" spans="1:5">
      <c r="A174" s="37" t="s">
        <v>13</v>
      </c>
      <c r="B174" s="89" t="s">
        <v>69</v>
      </c>
      <c r="C174" s="38" t="str">
        <f>PassFail_By_Year[[#This Row],[State]]&amp;PassFail_By_Year[[#This Row],[Program Year]]</f>
        <v>Georgia2021</v>
      </c>
      <c r="D174" s="11" t="s">
        <v>77</v>
      </c>
      <c r="E174" s="39">
        <v>0.52800000000000002</v>
      </c>
    </row>
    <row r="175" spans="1:5">
      <c r="A175" s="37" t="s">
        <v>14</v>
      </c>
      <c r="B175" s="89" t="s">
        <v>69</v>
      </c>
      <c r="C175" s="38" t="str">
        <f>PassFail_By_Year[[#This Row],[State]]&amp;PassFail_By_Year[[#This Row],[Program Year]]</f>
        <v>Guam2021</v>
      </c>
      <c r="D175" s="11" t="s">
        <v>77</v>
      </c>
      <c r="E175" s="39">
        <v>0.61499999999999999</v>
      </c>
    </row>
    <row r="176" spans="1:5">
      <c r="A176" s="37" t="s">
        <v>15</v>
      </c>
      <c r="B176" s="89" t="s">
        <v>69</v>
      </c>
      <c r="C176" s="38" t="str">
        <f>PassFail_By_Year[[#This Row],[State]]&amp;PassFail_By_Year[[#This Row],[Program Year]]</f>
        <v>Hawaii2021</v>
      </c>
      <c r="D176" s="11" t="s">
        <v>78</v>
      </c>
      <c r="E176" s="39">
        <v>0.39800000000000002</v>
      </c>
    </row>
    <row r="177" spans="1:5">
      <c r="A177" s="37" t="s">
        <v>16</v>
      </c>
      <c r="B177" s="89" t="s">
        <v>69</v>
      </c>
      <c r="C177" s="38" t="str">
        <f>PassFail_By_Year[[#This Row],[State]]&amp;PassFail_By_Year[[#This Row],[Program Year]]</f>
        <v>Idaho2021</v>
      </c>
      <c r="D177" s="11" t="s">
        <v>77</v>
      </c>
      <c r="E177" s="39">
        <v>0.56799999999999995</v>
      </c>
    </row>
    <row r="178" spans="1:5">
      <c r="A178" s="37" t="s">
        <v>17</v>
      </c>
      <c r="B178" s="89" t="s">
        <v>69</v>
      </c>
      <c r="C178" s="38" t="str">
        <f>PassFail_By_Year[[#This Row],[State]]&amp;PassFail_By_Year[[#This Row],[Program Year]]</f>
        <v>Illinois2021</v>
      </c>
      <c r="D178" s="11" t="s">
        <v>77</v>
      </c>
      <c r="E178" s="39">
        <v>0.51900000000000002</v>
      </c>
    </row>
    <row r="179" spans="1:5">
      <c r="A179" s="37" t="s">
        <v>18</v>
      </c>
      <c r="B179" s="89" t="s">
        <v>69</v>
      </c>
      <c r="C179" s="38" t="str">
        <f>PassFail_By_Year[[#This Row],[State]]&amp;PassFail_By_Year[[#This Row],[Program Year]]</f>
        <v>Indiana2021</v>
      </c>
      <c r="D179" s="11" t="s">
        <v>77</v>
      </c>
      <c r="E179" s="39">
        <v>0.58399999999999996</v>
      </c>
    </row>
    <row r="180" spans="1:5">
      <c r="A180" s="37" t="s">
        <v>19</v>
      </c>
      <c r="B180" s="89" t="s">
        <v>69</v>
      </c>
      <c r="C180" s="38" t="str">
        <f>PassFail_By_Year[[#This Row],[State]]&amp;PassFail_By_Year[[#This Row],[Program Year]]</f>
        <v>Iowa2021</v>
      </c>
      <c r="D180" s="11" t="s">
        <v>77</v>
      </c>
      <c r="E180" s="39">
        <v>0.56599999999999995</v>
      </c>
    </row>
    <row r="181" spans="1:5">
      <c r="A181" s="37" t="s">
        <v>20</v>
      </c>
      <c r="B181" s="89" t="s">
        <v>69</v>
      </c>
      <c r="C181" s="38" t="str">
        <f>PassFail_By_Year[[#This Row],[State]]&amp;PassFail_By_Year[[#This Row],[Program Year]]</f>
        <v>Kansas2021</v>
      </c>
      <c r="D181" s="11" t="s">
        <v>77</v>
      </c>
      <c r="E181" s="39">
        <v>0.55900000000000005</v>
      </c>
    </row>
    <row r="182" spans="1:5">
      <c r="A182" s="37" t="s">
        <v>21</v>
      </c>
      <c r="B182" s="89" t="s">
        <v>69</v>
      </c>
      <c r="C182" s="38" t="str">
        <f>PassFail_By_Year[[#This Row],[State]]&amp;PassFail_By_Year[[#This Row],[Program Year]]</f>
        <v>Kentucky2021</v>
      </c>
      <c r="D182" s="11" t="s">
        <v>77</v>
      </c>
      <c r="E182" s="39">
        <v>0.61299999999999999</v>
      </c>
    </row>
    <row r="183" spans="1:5">
      <c r="A183" s="37" t="s">
        <v>22</v>
      </c>
      <c r="B183" s="89" t="s">
        <v>69</v>
      </c>
      <c r="C183" s="38" t="str">
        <f>PassFail_By_Year[[#This Row],[State]]&amp;PassFail_By_Year[[#This Row],[Program Year]]</f>
        <v>Louisiana2021</v>
      </c>
      <c r="D183" s="11" t="s">
        <v>77</v>
      </c>
      <c r="E183" s="39">
        <v>0.49199999999999999</v>
      </c>
    </row>
    <row r="184" spans="1:5">
      <c r="A184" s="37" t="s">
        <v>23</v>
      </c>
      <c r="B184" s="89" t="s">
        <v>69</v>
      </c>
      <c r="C184" s="38" t="str">
        <f>PassFail_By_Year[[#This Row],[State]]&amp;PassFail_By_Year[[#This Row],[Program Year]]</f>
        <v>Maine2021</v>
      </c>
      <c r="D184" s="11" t="s">
        <v>77</v>
      </c>
      <c r="E184" s="39">
        <v>0.47899999999999998</v>
      </c>
    </row>
    <row r="185" spans="1:5">
      <c r="A185" s="37" t="s">
        <v>24</v>
      </c>
      <c r="B185" s="89" t="s">
        <v>69</v>
      </c>
      <c r="C185" s="38" t="str">
        <f>PassFail_By_Year[[#This Row],[State]]&amp;PassFail_By_Year[[#This Row],[Program Year]]</f>
        <v>Maryland2021</v>
      </c>
      <c r="D185" s="11" t="s">
        <v>77</v>
      </c>
      <c r="E185" s="39">
        <v>0.496</v>
      </c>
    </row>
    <row r="186" spans="1:5">
      <c r="A186" s="37" t="s">
        <v>25</v>
      </c>
      <c r="B186" s="89" t="s">
        <v>69</v>
      </c>
      <c r="C186" s="38" t="str">
        <f>PassFail_By_Year[[#This Row],[State]]&amp;PassFail_By_Year[[#This Row],[Program Year]]</f>
        <v>Massachusetts2021</v>
      </c>
      <c r="D186" s="11" t="s">
        <v>77</v>
      </c>
      <c r="E186" s="39">
        <v>0.51700000000000002</v>
      </c>
    </row>
    <row r="187" spans="1:5">
      <c r="A187" s="37" t="s">
        <v>26</v>
      </c>
      <c r="B187" s="89" t="s">
        <v>69</v>
      </c>
      <c r="C187" s="38" t="str">
        <f>PassFail_By_Year[[#This Row],[State]]&amp;PassFail_By_Year[[#This Row],[Program Year]]</f>
        <v>Michigan2021</v>
      </c>
      <c r="D187" s="11" t="s">
        <v>77</v>
      </c>
      <c r="E187" s="39">
        <v>0.52100000000000002</v>
      </c>
    </row>
    <row r="188" spans="1:5">
      <c r="A188" s="37" t="s">
        <v>27</v>
      </c>
      <c r="B188" s="89" t="s">
        <v>69</v>
      </c>
      <c r="C188" s="38" t="str">
        <f>PassFail_By_Year[[#This Row],[State]]&amp;PassFail_By_Year[[#This Row],[Program Year]]</f>
        <v>Minnesota2021</v>
      </c>
      <c r="D188" s="11" t="s">
        <v>77</v>
      </c>
      <c r="E188" s="39">
        <v>0.49299999999999999</v>
      </c>
    </row>
    <row r="189" spans="1:5">
      <c r="A189" s="37" t="s">
        <v>28</v>
      </c>
      <c r="B189" s="89" t="s">
        <v>69</v>
      </c>
      <c r="C189" s="38" t="str">
        <f>PassFail_By_Year[[#This Row],[State]]&amp;PassFail_By_Year[[#This Row],[Program Year]]</f>
        <v>Mississippi2021</v>
      </c>
      <c r="D189" s="11" t="s">
        <v>77</v>
      </c>
      <c r="E189" s="39">
        <v>0.66</v>
      </c>
    </row>
    <row r="190" spans="1:5">
      <c r="A190" s="37" t="s">
        <v>29</v>
      </c>
      <c r="B190" s="89" t="s">
        <v>69</v>
      </c>
      <c r="C190" s="38" t="str">
        <f>PassFail_By_Year[[#This Row],[State]]&amp;PassFail_By_Year[[#This Row],[Program Year]]</f>
        <v>Missouri2021</v>
      </c>
      <c r="D190" s="11" t="s">
        <v>77</v>
      </c>
      <c r="E190" s="39">
        <v>0.52600000000000002</v>
      </c>
    </row>
    <row r="191" spans="1:5">
      <c r="A191" s="37" t="s">
        <v>30</v>
      </c>
      <c r="B191" s="89" t="s">
        <v>69</v>
      </c>
      <c r="C191" s="38" t="str">
        <f>PassFail_By_Year[[#This Row],[State]]&amp;PassFail_By_Year[[#This Row],[Program Year]]</f>
        <v>Montana2021</v>
      </c>
      <c r="D191" s="11" t="s">
        <v>77</v>
      </c>
      <c r="E191" s="39">
        <v>0.53500000000000003</v>
      </c>
    </row>
    <row r="192" spans="1:5">
      <c r="A192" s="37" t="s">
        <v>32</v>
      </c>
      <c r="B192" s="89" t="s">
        <v>69</v>
      </c>
      <c r="C192" s="38" t="str">
        <f>PassFail_By_Year[[#This Row],[State]]&amp;PassFail_By_Year[[#This Row],[Program Year]]</f>
        <v>Nebraska2021</v>
      </c>
      <c r="D192" s="11" t="s">
        <v>77</v>
      </c>
      <c r="E192" s="39">
        <v>0.60699999999999998</v>
      </c>
    </row>
    <row r="193" spans="1:5">
      <c r="A193" s="37" t="s">
        <v>33</v>
      </c>
      <c r="B193" s="89" t="s">
        <v>69</v>
      </c>
      <c r="C193" s="38" t="str">
        <f>PassFail_By_Year[[#This Row],[State]]&amp;PassFail_By_Year[[#This Row],[Program Year]]</f>
        <v>Nevada2021</v>
      </c>
      <c r="D193" s="11" t="s">
        <v>77</v>
      </c>
      <c r="E193" s="39">
        <v>0.54</v>
      </c>
    </row>
    <row r="194" spans="1:5">
      <c r="A194" s="37" t="s">
        <v>34</v>
      </c>
      <c r="B194" s="89" t="s">
        <v>69</v>
      </c>
      <c r="C194" s="38" t="str">
        <f>PassFail_By_Year[[#This Row],[State]]&amp;PassFail_By_Year[[#This Row],[Program Year]]</f>
        <v>New Hampshire2021</v>
      </c>
      <c r="D194" s="11" t="s">
        <v>78</v>
      </c>
      <c r="E194" s="39">
        <v>0.31900000000000001</v>
      </c>
    </row>
    <row r="195" spans="1:5">
      <c r="A195" s="37" t="s">
        <v>35</v>
      </c>
      <c r="B195" s="89" t="s">
        <v>69</v>
      </c>
      <c r="C195" s="38" t="str">
        <f>PassFail_By_Year[[#This Row],[State]]&amp;PassFail_By_Year[[#This Row],[Program Year]]</f>
        <v>New Jersey2021</v>
      </c>
      <c r="D195" s="11" t="s">
        <v>78</v>
      </c>
      <c r="E195" s="39">
        <v>0.42699999999999999</v>
      </c>
    </row>
    <row r="196" spans="1:5">
      <c r="A196" s="37" t="s">
        <v>36</v>
      </c>
      <c r="B196" s="89" t="s">
        <v>69</v>
      </c>
      <c r="C196" s="38" t="str">
        <f>PassFail_By_Year[[#This Row],[State]]&amp;PassFail_By_Year[[#This Row],[Program Year]]</f>
        <v>New Mexico2021</v>
      </c>
      <c r="D196" s="11" t="s">
        <v>78</v>
      </c>
      <c r="E196" s="39">
        <v>0.46700000000000003</v>
      </c>
    </row>
    <row r="197" spans="1:5">
      <c r="A197" s="37" t="s">
        <v>37</v>
      </c>
      <c r="B197" s="89" t="s">
        <v>69</v>
      </c>
      <c r="C197" s="38" t="str">
        <f>PassFail_By_Year[[#This Row],[State]]&amp;PassFail_By_Year[[#This Row],[Program Year]]</f>
        <v>New York2021</v>
      </c>
      <c r="D197" s="11" t="s">
        <v>77</v>
      </c>
      <c r="E197" s="39">
        <v>0.52900000000000003</v>
      </c>
    </row>
    <row r="198" spans="1:5">
      <c r="A198" s="37" t="s">
        <v>38</v>
      </c>
      <c r="B198" s="89" t="s">
        <v>69</v>
      </c>
      <c r="C198" s="38" t="str">
        <f>PassFail_By_Year[[#This Row],[State]]&amp;PassFail_By_Year[[#This Row],[Program Year]]</f>
        <v>North Carolina2021</v>
      </c>
      <c r="D198" s="11" t="s">
        <v>77</v>
      </c>
      <c r="E198" s="39">
        <v>0.501</v>
      </c>
    </row>
    <row r="199" spans="1:5">
      <c r="A199" s="37" t="s">
        <v>39</v>
      </c>
      <c r="B199" s="89" t="s">
        <v>69</v>
      </c>
      <c r="C199" s="38" t="str">
        <f>PassFail_By_Year[[#This Row],[State]]&amp;PassFail_By_Year[[#This Row],[Program Year]]</f>
        <v>North Dakota2021</v>
      </c>
      <c r="D199" s="11" t="s">
        <v>77</v>
      </c>
      <c r="E199" s="39">
        <v>0.505</v>
      </c>
    </row>
    <row r="200" spans="1:5">
      <c r="A200" s="37" t="s">
        <v>40</v>
      </c>
      <c r="B200" s="89" t="s">
        <v>69</v>
      </c>
      <c r="C200" s="38" t="str">
        <f>PassFail_By_Year[[#This Row],[State]]&amp;PassFail_By_Year[[#This Row],[Program Year]]</f>
        <v>Ohio2021</v>
      </c>
      <c r="D200" s="11" t="s">
        <v>77</v>
      </c>
      <c r="E200" s="39">
        <v>0.5</v>
      </c>
    </row>
    <row r="201" spans="1:5">
      <c r="A201" s="37" t="s">
        <v>41</v>
      </c>
      <c r="B201" s="89" t="s">
        <v>69</v>
      </c>
      <c r="C201" s="38" t="str">
        <f>PassFail_By_Year[[#This Row],[State]]&amp;PassFail_By_Year[[#This Row],[Program Year]]</f>
        <v>Oklahoma2021</v>
      </c>
      <c r="D201" s="11" t="s">
        <v>77</v>
      </c>
      <c r="E201" s="39">
        <v>0.47599999999999998</v>
      </c>
    </row>
    <row r="202" spans="1:5">
      <c r="A202" s="37" t="s">
        <v>43</v>
      </c>
      <c r="B202" s="89" t="s">
        <v>69</v>
      </c>
      <c r="C202" s="38" t="str">
        <f>PassFail_By_Year[[#This Row],[State]]&amp;PassFail_By_Year[[#This Row],[Program Year]]</f>
        <v>Oregon2021</v>
      </c>
      <c r="D202" s="11" t="s">
        <v>78</v>
      </c>
      <c r="E202" s="39">
        <v>0.45900000000000002</v>
      </c>
    </row>
    <row r="203" spans="1:5">
      <c r="A203" s="37" t="s">
        <v>44</v>
      </c>
      <c r="B203" s="89" t="s">
        <v>69</v>
      </c>
      <c r="C203" s="38" t="str">
        <f>PassFail_By_Year[[#This Row],[State]]&amp;PassFail_By_Year[[#This Row],[Program Year]]</f>
        <v>Pennsylvania2021</v>
      </c>
      <c r="D203" s="11" t="s">
        <v>77</v>
      </c>
      <c r="E203" s="39">
        <v>0.54900000000000004</v>
      </c>
    </row>
    <row r="204" spans="1:5">
      <c r="A204" s="37" t="s">
        <v>45</v>
      </c>
      <c r="B204" s="89" t="s">
        <v>69</v>
      </c>
      <c r="C204" s="38" t="str">
        <f>PassFail_By_Year[[#This Row],[State]]&amp;PassFail_By_Year[[#This Row],[Program Year]]</f>
        <v>Puerto Rico2021</v>
      </c>
      <c r="D204" s="11" t="s">
        <v>78</v>
      </c>
      <c r="E204" s="39">
        <v>0.2</v>
      </c>
    </row>
    <row r="205" spans="1:5">
      <c r="A205" s="37" t="s">
        <v>46</v>
      </c>
      <c r="B205" s="89" t="s">
        <v>69</v>
      </c>
      <c r="C205" s="38" t="str">
        <f>PassFail_By_Year[[#This Row],[State]]&amp;PassFail_By_Year[[#This Row],[Program Year]]</f>
        <v>Rhode Island2021</v>
      </c>
      <c r="D205" s="11" t="s">
        <v>77</v>
      </c>
      <c r="E205" s="39">
        <v>0.51800000000000002</v>
      </c>
    </row>
    <row r="206" spans="1:5">
      <c r="A206" s="37" t="s">
        <v>47</v>
      </c>
      <c r="B206" s="89" t="s">
        <v>69</v>
      </c>
      <c r="C206" s="38" t="str">
        <f>PassFail_By_Year[[#This Row],[State]]&amp;PassFail_By_Year[[#This Row],[Program Year]]</f>
        <v>South Carolina2021</v>
      </c>
      <c r="D206" s="11" t="s">
        <v>77</v>
      </c>
      <c r="E206" s="39">
        <v>0.55000000000000004</v>
      </c>
    </row>
    <row r="207" spans="1:5">
      <c r="A207" s="37" t="s">
        <v>48</v>
      </c>
      <c r="B207" s="89" t="s">
        <v>69</v>
      </c>
      <c r="C207" s="38" t="str">
        <f>PassFail_By_Year[[#This Row],[State]]&amp;PassFail_By_Year[[#This Row],[Program Year]]</f>
        <v>South Dakota2021</v>
      </c>
      <c r="D207" s="11" t="s">
        <v>77</v>
      </c>
      <c r="E207" s="39">
        <v>0.63200000000000001</v>
      </c>
    </row>
    <row r="208" spans="1:5">
      <c r="A208" s="37" t="s">
        <v>49</v>
      </c>
      <c r="B208" s="89" t="s">
        <v>69</v>
      </c>
      <c r="C208" s="38" t="str">
        <f>PassFail_By_Year[[#This Row],[State]]&amp;PassFail_By_Year[[#This Row],[Program Year]]</f>
        <v>Tennessee2021</v>
      </c>
      <c r="D208" s="11" t="s">
        <v>77</v>
      </c>
      <c r="E208" s="39">
        <v>0.52500000000000002</v>
      </c>
    </row>
    <row r="209" spans="1:5">
      <c r="A209" s="37" t="s">
        <v>50</v>
      </c>
      <c r="B209" s="89" t="s">
        <v>69</v>
      </c>
      <c r="C209" s="38" t="str">
        <f>PassFail_By_Year[[#This Row],[State]]&amp;PassFail_By_Year[[#This Row],[Program Year]]</f>
        <v>Texas2021</v>
      </c>
      <c r="D209" s="11" t="s">
        <v>77</v>
      </c>
      <c r="E209" s="39">
        <v>0.51500000000000001</v>
      </c>
    </row>
    <row r="210" spans="1:5">
      <c r="A210" s="37" t="s">
        <v>52</v>
      </c>
      <c r="B210" s="89" t="s">
        <v>69</v>
      </c>
      <c r="C210" s="38" t="str">
        <f>PassFail_By_Year[[#This Row],[State]]&amp;PassFail_By_Year[[#This Row],[Program Year]]</f>
        <v>Utah2021</v>
      </c>
      <c r="D210" s="11" t="s">
        <v>77</v>
      </c>
      <c r="E210" s="39">
        <v>0.58299999999999996</v>
      </c>
    </row>
    <row r="211" spans="1:5">
      <c r="A211" s="37" t="s">
        <v>53</v>
      </c>
      <c r="B211" s="89" t="s">
        <v>69</v>
      </c>
      <c r="C211" s="38" t="str">
        <f>PassFail_By_Year[[#This Row],[State]]&amp;PassFail_By_Year[[#This Row],[Program Year]]</f>
        <v>Vermont2021</v>
      </c>
      <c r="D211" s="11" t="s">
        <v>77</v>
      </c>
      <c r="E211" s="39">
        <v>0.47299999999999998</v>
      </c>
    </row>
    <row r="212" spans="1:5">
      <c r="A212" s="37" t="s">
        <v>54</v>
      </c>
      <c r="B212" s="89" t="s">
        <v>69</v>
      </c>
      <c r="C212" s="38" t="str">
        <f>PassFail_By_Year[[#This Row],[State]]&amp;PassFail_By_Year[[#This Row],[Program Year]]</f>
        <v>Virgin Islands2021</v>
      </c>
      <c r="D212" s="11" t="s">
        <v>78</v>
      </c>
      <c r="E212" s="39">
        <v>0.26300000000000001</v>
      </c>
    </row>
    <row r="213" spans="1:5">
      <c r="A213" s="37" t="s">
        <v>55</v>
      </c>
      <c r="B213" s="89" t="s">
        <v>69</v>
      </c>
      <c r="C213" s="38" t="str">
        <f>PassFail_By_Year[[#This Row],[State]]&amp;PassFail_By_Year[[#This Row],[Program Year]]</f>
        <v>Virginia2021</v>
      </c>
      <c r="D213" s="11" t="s">
        <v>77</v>
      </c>
      <c r="E213" s="39">
        <v>0.55000000000000004</v>
      </c>
    </row>
    <row r="214" spans="1:5">
      <c r="A214" s="37" t="s">
        <v>56</v>
      </c>
      <c r="B214" s="89" t="s">
        <v>69</v>
      </c>
      <c r="C214" s="38" t="str">
        <f>PassFail_By_Year[[#This Row],[State]]&amp;PassFail_By_Year[[#This Row],[Program Year]]</f>
        <v>Washington2021</v>
      </c>
      <c r="D214" s="11" t="s">
        <v>78</v>
      </c>
      <c r="E214" s="39">
        <v>0.46300000000000002</v>
      </c>
    </row>
    <row r="215" spans="1:5">
      <c r="A215" s="37" t="s">
        <v>57</v>
      </c>
      <c r="B215" s="89" t="s">
        <v>69</v>
      </c>
      <c r="C215" s="38" t="str">
        <f>PassFail_By_Year[[#This Row],[State]]&amp;PassFail_By_Year[[#This Row],[Program Year]]</f>
        <v>West Virginia2021</v>
      </c>
      <c r="D215" s="11" t="s">
        <v>77</v>
      </c>
      <c r="E215" s="39">
        <v>0.58499999999999996</v>
      </c>
    </row>
    <row r="216" spans="1:5">
      <c r="A216" s="37" t="s">
        <v>58</v>
      </c>
      <c r="B216" s="89" t="s">
        <v>69</v>
      </c>
      <c r="C216" s="38" t="str">
        <f>PassFail_By_Year[[#This Row],[State]]&amp;PassFail_By_Year[[#This Row],[Program Year]]</f>
        <v>Wisconsin2021</v>
      </c>
      <c r="D216" s="11" t="s">
        <v>77</v>
      </c>
      <c r="E216" s="39">
        <v>0.58699999999999997</v>
      </c>
    </row>
    <row r="217" spans="1:5">
      <c r="A217" s="37" t="s">
        <v>59</v>
      </c>
      <c r="B217" s="89" t="s">
        <v>69</v>
      </c>
      <c r="C217" s="38" t="str">
        <f>PassFail_By_Year[[#This Row],[State]]&amp;PassFail_By_Year[[#This Row],[Program Year]]</f>
        <v>Wyoming2021</v>
      </c>
      <c r="D217" s="11" t="s">
        <v>77</v>
      </c>
      <c r="E217" s="39">
        <v>0.52700000000000002</v>
      </c>
    </row>
    <row r="218" spans="1:5">
      <c r="A218" s="37" t="s">
        <v>3</v>
      </c>
      <c r="B218" s="89" t="s">
        <v>68</v>
      </c>
      <c r="C218" s="38" t="str">
        <f>PassFail_By_Year[[#This Row],[State]]&amp;PassFail_By_Year[[#This Row],[Program Year]]</f>
        <v>Alabama2020</v>
      </c>
      <c r="D218" s="11" t="s">
        <v>77</v>
      </c>
      <c r="E218" s="39">
        <v>0.50020383204239705</v>
      </c>
    </row>
    <row r="219" spans="1:5">
      <c r="A219" s="37" t="s">
        <v>4</v>
      </c>
      <c r="B219" s="89" t="s">
        <v>68</v>
      </c>
      <c r="C219" s="38" t="str">
        <f>PassFail_By_Year[[#This Row],[State]]&amp;PassFail_By_Year[[#This Row],[Program Year]]</f>
        <v>Alaska2020</v>
      </c>
      <c r="D219" s="11" t="s">
        <v>77</v>
      </c>
      <c r="E219" s="39">
        <v>0.54731861198738174</v>
      </c>
    </row>
    <row r="220" spans="1:5">
      <c r="A220" s="37" t="s">
        <v>5</v>
      </c>
      <c r="B220" s="89" t="s">
        <v>68</v>
      </c>
      <c r="C220" s="38" t="str">
        <f>PassFail_By_Year[[#This Row],[State]]&amp;PassFail_By_Year[[#This Row],[Program Year]]</f>
        <v>Arizona2020</v>
      </c>
      <c r="D220" s="11" t="s">
        <v>77</v>
      </c>
      <c r="E220" s="39">
        <v>0.51793214862681747</v>
      </c>
    </row>
    <row r="221" spans="1:5">
      <c r="A221" s="37" t="s">
        <v>6</v>
      </c>
      <c r="B221" s="89" t="s">
        <v>68</v>
      </c>
      <c r="C221" s="38" t="str">
        <f>PassFail_By_Year[[#This Row],[State]]&amp;PassFail_By_Year[[#This Row],[Program Year]]</f>
        <v>Arkansas2020</v>
      </c>
      <c r="D221" s="11" t="s">
        <v>77</v>
      </c>
      <c r="E221" s="39">
        <v>0.55507621512798389</v>
      </c>
    </row>
    <row r="222" spans="1:5">
      <c r="A222" s="37" t="s">
        <v>7</v>
      </c>
      <c r="B222" s="89" t="s">
        <v>68</v>
      </c>
      <c r="C222" s="38" t="str">
        <f>PassFail_By_Year[[#This Row],[State]]&amp;PassFail_By_Year[[#This Row],[Program Year]]</f>
        <v>California2020</v>
      </c>
      <c r="D222" s="11" t="s">
        <v>78</v>
      </c>
      <c r="E222" s="39">
        <v>0.42822463181744619</v>
      </c>
    </row>
    <row r="223" spans="1:5">
      <c r="A223" s="37" t="s">
        <v>8</v>
      </c>
      <c r="B223" s="89" t="s">
        <v>68</v>
      </c>
      <c r="C223" s="38" t="str">
        <f>PassFail_By_Year[[#This Row],[State]]&amp;PassFail_By_Year[[#This Row],[Program Year]]</f>
        <v>Colorado2020</v>
      </c>
      <c r="D223" s="11" t="s">
        <v>77</v>
      </c>
      <c r="E223" s="39">
        <v>0.59937827860889836</v>
      </c>
    </row>
    <row r="224" spans="1:5">
      <c r="A224" s="37" t="s">
        <v>9</v>
      </c>
      <c r="B224" s="89" t="s">
        <v>68</v>
      </c>
      <c r="C224" s="38" t="str">
        <f>PassFail_By_Year[[#This Row],[State]]&amp;PassFail_By_Year[[#This Row],[Program Year]]</f>
        <v>Connecticut2020</v>
      </c>
      <c r="D224" s="11" t="s">
        <v>78</v>
      </c>
      <c r="E224" s="39">
        <v>0.39541160593792174</v>
      </c>
    </row>
    <row r="225" spans="1:5">
      <c r="A225" s="37" t="s">
        <v>10</v>
      </c>
      <c r="B225" s="89" t="s">
        <v>68</v>
      </c>
      <c r="C225" s="38" t="str">
        <f>PassFail_By_Year[[#This Row],[State]]&amp;PassFail_By_Year[[#This Row],[Program Year]]</f>
        <v>Delaware2020</v>
      </c>
      <c r="D225" s="11" t="s">
        <v>77</v>
      </c>
      <c r="E225" s="39">
        <v>0.50900000000000001</v>
      </c>
    </row>
    <row r="226" spans="1:5">
      <c r="A226" s="37" t="s">
        <v>60</v>
      </c>
      <c r="B226" s="89" t="s">
        <v>68</v>
      </c>
      <c r="C226" s="38" t="str">
        <f>PassFail_By_Year[[#This Row],[State]]&amp;PassFail_By_Year[[#This Row],[Program Year]]</f>
        <v>District of Columbia2020</v>
      </c>
      <c r="D226" s="11" t="s">
        <v>77</v>
      </c>
      <c r="E226" s="39">
        <v>0.56999999999999995</v>
      </c>
    </row>
    <row r="227" spans="1:5">
      <c r="A227" s="37" t="s">
        <v>12</v>
      </c>
      <c r="B227" s="89" t="s">
        <v>68</v>
      </c>
      <c r="C227" s="38" t="str">
        <f>PassFail_By_Year[[#This Row],[State]]&amp;PassFail_By_Year[[#This Row],[Program Year]]</f>
        <v>Florida2020</v>
      </c>
      <c r="D227" s="11" t="s">
        <v>77</v>
      </c>
      <c r="E227" s="39">
        <v>0.49946893255443442</v>
      </c>
    </row>
    <row r="228" spans="1:5">
      <c r="A228" s="37" t="s">
        <v>13</v>
      </c>
      <c r="B228" s="89" t="s">
        <v>68</v>
      </c>
      <c r="C228" s="38" t="str">
        <f>PassFail_By_Year[[#This Row],[State]]&amp;PassFail_By_Year[[#This Row],[Program Year]]</f>
        <v>Georgia2020</v>
      </c>
      <c r="D228" s="11" t="s">
        <v>77</v>
      </c>
      <c r="E228" s="39">
        <v>0.5165980130845651</v>
      </c>
    </row>
    <row r="229" spans="1:5">
      <c r="A229" s="37" t="s">
        <v>14</v>
      </c>
      <c r="B229" s="89" t="s">
        <v>68</v>
      </c>
      <c r="C229" s="38" t="str">
        <f>PassFail_By_Year[[#This Row],[State]]&amp;PassFail_By_Year[[#This Row],[Program Year]]</f>
        <v>Guam2020</v>
      </c>
      <c r="D229" s="11" t="s">
        <v>78</v>
      </c>
      <c r="E229" s="39">
        <v>0.43478260869565216</v>
      </c>
    </row>
    <row r="230" spans="1:5">
      <c r="A230" s="37" t="s">
        <v>15</v>
      </c>
      <c r="B230" s="89" t="s">
        <v>68</v>
      </c>
      <c r="C230" s="38" t="str">
        <f>PassFail_By_Year[[#This Row],[State]]&amp;PassFail_By_Year[[#This Row],[Program Year]]</f>
        <v>Hawaii2020</v>
      </c>
      <c r="D230" s="11" t="s">
        <v>78</v>
      </c>
      <c r="E230" s="39">
        <v>0.42412451361867703</v>
      </c>
    </row>
    <row r="231" spans="1:5">
      <c r="A231" s="37" t="s">
        <v>16</v>
      </c>
      <c r="B231" s="89" t="s">
        <v>68</v>
      </c>
      <c r="C231" s="38" t="str">
        <f>PassFail_By_Year[[#This Row],[State]]&amp;PassFail_By_Year[[#This Row],[Program Year]]</f>
        <v>Idaho2020</v>
      </c>
      <c r="D231" s="11" t="s">
        <v>77</v>
      </c>
      <c r="E231" s="39">
        <v>0.5594170403587444</v>
      </c>
    </row>
    <row r="232" spans="1:5">
      <c r="A232" s="37" t="s">
        <v>17</v>
      </c>
      <c r="B232" s="89" t="s">
        <v>68</v>
      </c>
      <c r="C232" s="38" t="str">
        <f>PassFail_By_Year[[#This Row],[State]]&amp;PassFail_By_Year[[#This Row],[Program Year]]</f>
        <v>Illinois2020</v>
      </c>
      <c r="D232" s="11" t="s">
        <v>77</v>
      </c>
      <c r="E232" s="39">
        <v>0.54715656447460803</v>
      </c>
    </row>
    <row r="233" spans="1:5">
      <c r="A233" s="37" t="s">
        <v>18</v>
      </c>
      <c r="B233" s="89" t="s">
        <v>68</v>
      </c>
      <c r="C233" s="38" t="str">
        <f>PassFail_By_Year[[#This Row],[State]]&amp;PassFail_By_Year[[#This Row],[Program Year]]</f>
        <v>Indiana2020</v>
      </c>
      <c r="D233" s="11" t="s">
        <v>77</v>
      </c>
      <c r="E233" s="39">
        <v>0.71797300497276817</v>
      </c>
    </row>
    <row r="234" spans="1:5">
      <c r="A234" s="37" t="s">
        <v>19</v>
      </c>
      <c r="B234" s="89" t="s">
        <v>68</v>
      </c>
      <c r="C234" s="38" t="str">
        <f>PassFail_By_Year[[#This Row],[State]]&amp;PassFail_By_Year[[#This Row],[Program Year]]</f>
        <v>Iowa2020</v>
      </c>
      <c r="D234" s="11" t="s">
        <v>77</v>
      </c>
      <c r="E234" s="39">
        <v>0.49892933618843682</v>
      </c>
    </row>
    <row r="235" spans="1:5">
      <c r="A235" s="37" t="s">
        <v>20</v>
      </c>
      <c r="B235" s="89" t="s">
        <v>68</v>
      </c>
      <c r="C235" s="38" t="str">
        <f>PassFail_By_Year[[#This Row],[State]]&amp;PassFail_By_Year[[#This Row],[Program Year]]</f>
        <v>Kansas2020</v>
      </c>
      <c r="D235" s="11" t="s">
        <v>77</v>
      </c>
      <c r="E235" s="39">
        <v>0.5893508388037928</v>
      </c>
    </row>
    <row r="236" spans="1:5">
      <c r="A236" s="37" t="s">
        <v>21</v>
      </c>
      <c r="B236" s="89" t="s">
        <v>68</v>
      </c>
      <c r="C236" s="38" t="str">
        <f>PassFail_By_Year[[#This Row],[State]]&amp;PassFail_By_Year[[#This Row],[Program Year]]</f>
        <v>Kentucky2020</v>
      </c>
      <c r="D236" s="11" t="s">
        <v>77</v>
      </c>
      <c r="E236" s="39">
        <v>0.53164556962025311</v>
      </c>
    </row>
    <row r="237" spans="1:5">
      <c r="A237" s="37" t="s">
        <v>22</v>
      </c>
      <c r="B237" s="89" t="s">
        <v>68</v>
      </c>
      <c r="C237" s="38" t="str">
        <f>PassFail_By_Year[[#This Row],[State]]&amp;PassFail_By_Year[[#This Row],[Program Year]]</f>
        <v>Louisiana2020</v>
      </c>
      <c r="D237" s="11" t="s">
        <v>78</v>
      </c>
      <c r="E237" s="39">
        <v>0.41793203181489513</v>
      </c>
    </row>
    <row r="238" spans="1:5">
      <c r="A238" s="37" t="s">
        <v>23</v>
      </c>
      <c r="B238" s="89" t="s">
        <v>68</v>
      </c>
      <c r="C238" s="38" t="str">
        <f>PassFail_By_Year[[#This Row],[State]]&amp;PassFail_By_Year[[#This Row],[Program Year]]</f>
        <v>Maine2020</v>
      </c>
      <c r="D238" s="11" t="s">
        <v>78</v>
      </c>
      <c r="E238" s="39">
        <v>0.45092024539877301</v>
      </c>
    </row>
    <row r="239" spans="1:5">
      <c r="A239" s="37" t="s">
        <v>24</v>
      </c>
      <c r="B239" s="89" t="s">
        <v>68</v>
      </c>
      <c r="C239" s="38" t="str">
        <f>PassFail_By_Year[[#This Row],[State]]&amp;PassFail_By_Year[[#This Row],[Program Year]]</f>
        <v>Maryland2020</v>
      </c>
      <c r="D239" s="11" t="s">
        <v>78</v>
      </c>
      <c r="E239" s="39">
        <v>0.46767757382282521</v>
      </c>
    </row>
    <row r="240" spans="1:5">
      <c r="A240" s="37" t="s">
        <v>25</v>
      </c>
      <c r="B240" s="89" t="s">
        <v>68</v>
      </c>
      <c r="C240" s="38" t="str">
        <f>PassFail_By_Year[[#This Row],[State]]&amp;PassFail_By_Year[[#This Row],[Program Year]]</f>
        <v>Massachusetts2020</v>
      </c>
      <c r="D240" s="11" t="s">
        <v>77</v>
      </c>
      <c r="E240" s="39">
        <v>0.47526193247962745</v>
      </c>
    </row>
    <row r="241" spans="1:5">
      <c r="A241" s="37" t="s">
        <v>26</v>
      </c>
      <c r="B241" s="89" t="s">
        <v>68</v>
      </c>
      <c r="C241" s="38" t="str">
        <f>PassFail_By_Year[[#This Row],[State]]&amp;PassFail_By_Year[[#This Row],[Program Year]]</f>
        <v>Michigan2020</v>
      </c>
      <c r="D241" s="11" t="s">
        <v>77</v>
      </c>
      <c r="E241" s="39">
        <v>0.48917861799217732</v>
      </c>
    </row>
    <row r="242" spans="1:5">
      <c r="A242" s="37" t="s">
        <v>27</v>
      </c>
      <c r="B242" s="89" t="s">
        <v>68</v>
      </c>
      <c r="C242" s="38" t="str">
        <f>PassFail_By_Year[[#This Row],[State]]&amp;PassFail_By_Year[[#This Row],[Program Year]]</f>
        <v>Minnesota2020</v>
      </c>
      <c r="D242" s="11" t="s">
        <v>77</v>
      </c>
      <c r="E242" s="39">
        <v>0.49654218533886585</v>
      </c>
    </row>
    <row r="243" spans="1:5">
      <c r="A243" s="37" t="s">
        <v>28</v>
      </c>
      <c r="B243" s="89" t="s">
        <v>68</v>
      </c>
      <c r="C243" s="38" t="str">
        <f>PassFail_By_Year[[#This Row],[State]]&amp;PassFail_By_Year[[#This Row],[Program Year]]</f>
        <v>Mississippi2020</v>
      </c>
      <c r="D243" s="11" t="s">
        <v>77</v>
      </c>
      <c r="E243" s="39">
        <v>0.65394622723330442</v>
      </c>
    </row>
    <row r="244" spans="1:5">
      <c r="A244" s="37" t="s">
        <v>29</v>
      </c>
      <c r="B244" s="89" t="s">
        <v>68</v>
      </c>
      <c r="C244" s="38" t="str">
        <f>PassFail_By_Year[[#This Row],[State]]&amp;PassFail_By_Year[[#This Row],[Program Year]]</f>
        <v>Missouri2020</v>
      </c>
      <c r="D244" s="11" t="s">
        <v>77</v>
      </c>
      <c r="E244" s="39">
        <v>0.53181427343078247</v>
      </c>
    </row>
    <row r="245" spans="1:5">
      <c r="A245" s="37" t="s">
        <v>30</v>
      </c>
      <c r="B245" s="89" t="s">
        <v>68</v>
      </c>
      <c r="C245" s="38" t="str">
        <f>PassFail_By_Year[[#This Row],[State]]&amp;PassFail_By_Year[[#This Row],[Program Year]]</f>
        <v>Montana2020</v>
      </c>
      <c r="D245" s="11" t="s">
        <v>77</v>
      </c>
      <c r="E245" s="39">
        <v>0.5449189985272459</v>
      </c>
    </row>
    <row r="246" spans="1:5">
      <c r="A246" s="37" t="s">
        <v>32</v>
      </c>
      <c r="B246" s="89" t="s">
        <v>68</v>
      </c>
      <c r="C246" s="38" t="str">
        <f>PassFail_By_Year[[#This Row],[State]]&amp;PassFail_By_Year[[#This Row],[Program Year]]</f>
        <v>Nebraska2020</v>
      </c>
      <c r="D246" s="11" t="s">
        <v>77</v>
      </c>
      <c r="E246" s="39">
        <v>0.60586319218241047</v>
      </c>
    </row>
    <row r="247" spans="1:5">
      <c r="A247" s="37" t="s">
        <v>33</v>
      </c>
      <c r="B247" s="89" t="s">
        <v>68</v>
      </c>
      <c r="C247" s="38" t="str">
        <f>PassFail_By_Year[[#This Row],[State]]&amp;PassFail_By_Year[[#This Row],[Program Year]]</f>
        <v>Nevada2020</v>
      </c>
      <c r="D247" s="11" t="s">
        <v>77</v>
      </c>
      <c r="E247" s="39">
        <v>0.52014821676702172</v>
      </c>
    </row>
    <row r="248" spans="1:5">
      <c r="A248" s="37" t="s">
        <v>34</v>
      </c>
      <c r="B248" s="89" t="s">
        <v>68</v>
      </c>
      <c r="C248" s="38" t="str">
        <f>PassFail_By_Year[[#This Row],[State]]&amp;PassFail_By_Year[[#This Row],[Program Year]]</f>
        <v>New Hampshire2020</v>
      </c>
      <c r="D248" s="11" t="s">
        <v>77</v>
      </c>
      <c r="E248" s="39">
        <v>0.55608591885441527</v>
      </c>
    </row>
    <row r="249" spans="1:5">
      <c r="A249" s="37" t="s">
        <v>35</v>
      </c>
      <c r="B249" s="89" t="s">
        <v>68</v>
      </c>
      <c r="C249" s="38" t="str">
        <f>PassFail_By_Year[[#This Row],[State]]&amp;PassFail_By_Year[[#This Row],[Program Year]]</f>
        <v>New Jersey2020</v>
      </c>
      <c r="D249" s="11" t="s">
        <v>78</v>
      </c>
      <c r="E249" s="39">
        <v>0.35918744228993538</v>
      </c>
    </row>
    <row r="250" spans="1:5">
      <c r="A250" s="37" t="s">
        <v>36</v>
      </c>
      <c r="B250" s="89" t="s">
        <v>68</v>
      </c>
      <c r="C250" s="38" t="str">
        <f>PassFail_By_Year[[#This Row],[State]]&amp;PassFail_By_Year[[#This Row],[Program Year]]</f>
        <v>New Mexico2020</v>
      </c>
      <c r="D250" s="11" t="s">
        <v>78</v>
      </c>
      <c r="E250" s="39">
        <v>0.44989561586638832</v>
      </c>
    </row>
    <row r="251" spans="1:5">
      <c r="A251" s="37" t="s">
        <v>37</v>
      </c>
      <c r="B251" s="89" t="s">
        <v>68</v>
      </c>
      <c r="C251" s="38" t="str">
        <f>PassFail_By_Year[[#This Row],[State]]&amp;PassFail_By_Year[[#This Row],[Program Year]]</f>
        <v>New York2020</v>
      </c>
      <c r="D251" s="11" t="s">
        <v>77</v>
      </c>
      <c r="E251" s="39">
        <v>0.49350024073182475</v>
      </c>
    </row>
    <row r="252" spans="1:5">
      <c r="A252" s="37" t="s">
        <v>38</v>
      </c>
      <c r="B252" s="89" t="s">
        <v>68</v>
      </c>
      <c r="C252" s="38" t="str">
        <f>PassFail_By_Year[[#This Row],[State]]&amp;PassFail_By_Year[[#This Row],[Program Year]]</f>
        <v>North Carolina2020</v>
      </c>
      <c r="D252" s="11" t="s">
        <v>77</v>
      </c>
      <c r="E252" s="39">
        <v>0.50564118862227869</v>
      </c>
    </row>
    <row r="253" spans="1:5">
      <c r="A253" s="37" t="s">
        <v>39</v>
      </c>
      <c r="B253" s="89" t="s">
        <v>68</v>
      </c>
      <c r="C253" s="38" t="str">
        <f>PassFail_By_Year[[#This Row],[State]]&amp;PassFail_By_Year[[#This Row],[Program Year]]</f>
        <v>North Dakota2020</v>
      </c>
      <c r="D253" s="11" t="s">
        <v>77</v>
      </c>
      <c r="E253" s="39">
        <v>0.52153110047846885</v>
      </c>
    </row>
    <row r="254" spans="1:5">
      <c r="A254" s="37" t="s">
        <v>40</v>
      </c>
      <c r="B254" s="89" t="s">
        <v>68</v>
      </c>
      <c r="C254" s="38" t="str">
        <f>PassFail_By_Year[[#This Row],[State]]&amp;PassFail_By_Year[[#This Row],[Program Year]]</f>
        <v>Ohio2020</v>
      </c>
      <c r="D254" s="11" t="s">
        <v>77</v>
      </c>
      <c r="E254" s="39">
        <v>0.61002178649237471</v>
      </c>
    </row>
    <row r="255" spans="1:5">
      <c r="A255" s="37" t="s">
        <v>41</v>
      </c>
      <c r="B255" s="89" t="s">
        <v>68</v>
      </c>
      <c r="C255" s="38" t="str">
        <f>PassFail_By_Year[[#This Row],[State]]&amp;PassFail_By_Year[[#This Row],[Program Year]]</f>
        <v>Oklahoma2020</v>
      </c>
      <c r="D255" s="11" t="s">
        <v>78</v>
      </c>
      <c r="E255" s="39">
        <v>0.4439288476411446</v>
      </c>
    </row>
    <row r="256" spans="1:5">
      <c r="A256" s="37" t="s">
        <v>43</v>
      </c>
      <c r="B256" s="89" t="s">
        <v>68</v>
      </c>
      <c r="C256" s="38" t="str">
        <f>PassFail_By_Year[[#This Row],[State]]&amp;PassFail_By_Year[[#This Row],[Program Year]]</f>
        <v>Oregon2020</v>
      </c>
      <c r="D256" s="11" t="s">
        <v>77</v>
      </c>
      <c r="E256" s="39">
        <v>0.48929858020767114</v>
      </c>
    </row>
    <row r="257" spans="1:5">
      <c r="A257" s="37" t="s">
        <v>44</v>
      </c>
      <c r="B257" s="89" t="s">
        <v>68</v>
      </c>
      <c r="C257" s="38" t="str">
        <f>PassFail_By_Year[[#This Row],[State]]&amp;PassFail_By_Year[[#This Row],[Program Year]]</f>
        <v>Pennsylvania2020</v>
      </c>
      <c r="D257" s="11" t="s">
        <v>77</v>
      </c>
      <c r="E257" s="39">
        <v>0.53018480492813147</v>
      </c>
    </row>
    <row r="258" spans="1:5">
      <c r="A258" s="37" t="s">
        <v>45</v>
      </c>
      <c r="B258" s="89" t="s">
        <v>68</v>
      </c>
      <c r="C258" s="38" t="str">
        <f>PassFail_By_Year[[#This Row],[State]]&amp;PassFail_By_Year[[#This Row],[Program Year]]</f>
        <v>Puerto Rico2020</v>
      </c>
      <c r="D258" s="11" t="s">
        <v>42</v>
      </c>
      <c r="E258" s="39" t="s">
        <v>42</v>
      </c>
    </row>
    <row r="259" spans="1:5">
      <c r="A259" s="37" t="s">
        <v>46</v>
      </c>
      <c r="B259" s="89" t="s">
        <v>68</v>
      </c>
      <c r="C259" s="38" t="str">
        <f>PassFail_By_Year[[#This Row],[State]]&amp;PassFail_By_Year[[#This Row],[Program Year]]</f>
        <v>Rhode Island2020</v>
      </c>
      <c r="D259" s="11" t="s">
        <v>77</v>
      </c>
      <c r="E259" s="39">
        <v>0.60852713178294571</v>
      </c>
    </row>
    <row r="260" spans="1:5">
      <c r="A260" s="37" t="s">
        <v>47</v>
      </c>
      <c r="B260" s="89" t="s">
        <v>68</v>
      </c>
      <c r="C260" s="38" t="str">
        <f>PassFail_By_Year[[#This Row],[State]]&amp;PassFail_By_Year[[#This Row],[Program Year]]</f>
        <v>South Carolina2020</v>
      </c>
      <c r="D260" s="11" t="s">
        <v>77</v>
      </c>
      <c r="E260" s="39">
        <v>0.52670544685351661</v>
      </c>
    </row>
    <row r="261" spans="1:5">
      <c r="A261" s="37" t="s">
        <v>48</v>
      </c>
      <c r="B261" s="89" t="s">
        <v>68</v>
      </c>
      <c r="C261" s="38" t="str">
        <f>PassFail_By_Year[[#This Row],[State]]&amp;PassFail_By_Year[[#This Row],[Program Year]]</f>
        <v>South Dakota2020</v>
      </c>
      <c r="D261" s="11" t="s">
        <v>77</v>
      </c>
      <c r="E261" s="39">
        <v>0.55339805825242716</v>
      </c>
    </row>
    <row r="262" spans="1:5">
      <c r="A262" s="37" t="s">
        <v>49</v>
      </c>
      <c r="B262" s="89" t="s">
        <v>68</v>
      </c>
      <c r="C262" s="38" t="str">
        <f>PassFail_By_Year[[#This Row],[State]]&amp;PassFail_By_Year[[#This Row],[Program Year]]</f>
        <v>Tennessee2020</v>
      </c>
      <c r="D262" s="11" t="s">
        <v>77</v>
      </c>
      <c r="E262" s="39">
        <v>0.53353893600616809</v>
      </c>
    </row>
    <row r="263" spans="1:5">
      <c r="A263" s="37" t="s">
        <v>50</v>
      </c>
      <c r="B263" s="89" t="s">
        <v>68</v>
      </c>
      <c r="C263" s="38" t="str">
        <f>PassFail_By_Year[[#This Row],[State]]&amp;PassFail_By_Year[[#This Row],[Program Year]]</f>
        <v>Texas2020</v>
      </c>
      <c r="D263" s="11" t="s">
        <v>77</v>
      </c>
      <c r="E263" s="39">
        <v>0.49987959544068067</v>
      </c>
    </row>
    <row r="264" spans="1:5">
      <c r="A264" s="37" t="s">
        <v>52</v>
      </c>
      <c r="B264" s="89" t="s">
        <v>68</v>
      </c>
      <c r="C264" s="38" t="str">
        <f>PassFail_By_Year[[#This Row],[State]]&amp;PassFail_By_Year[[#This Row],[Program Year]]</f>
        <v>Utah2020</v>
      </c>
      <c r="D264" s="11" t="s">
        <v>77</v>
      </c>
      <c r="E264" s="39">
        <v>0.58823529411764708</v>
      </c>
    </row>
    <row r="265" spans="1:5">
      <c r="A265" s="37" t="s">
        <v>53</v>
      </c>
      <c r="B265" s="89" t="s">
        <v>68</v>
      </c>
      <c r="C265" s="38" t="str">
        <f>PassFail_By_Year[[#This Row],[State]]&amp;PassFail_By_Year[[#This Row],[Program Year]]</f>
        <v>Vermont2020</v>
      </c>
      <c r="D265" s="11" t="s">
        <v>77</v>
      </c>
      <c r="E265" s="39">
        <v>0.50800000000000001</v>
      </c>
    </row>
    <row r="266" spans="1:5">
      <c r="A266" s="37" t="s">
        <v>54</v>
      </c>
      <c r="B266" s="89" t="s">
        <v>68</v>
      </c>
      <c r="C266" s="38" t="str">
        <f>PassFail_By_Year[[#This Row],[State]]&amp;PassFail_By_Year[[#This Row],[Program Year]]</f>
        <v>Virgin Islands2020</v>
      </c>
      <c r="D266" s="11" t="s">
        <v>77</v>
      </c>
      <c r="E266" s="39">
        <v>0.5</v>
      </c>
    </row>
    <row r="267" spans="1:5">
      <c r="A267" s="37" t="s">
        <v>55</v>
      </c>
      <c r="B267" s="89" t="s">
        <v>68</v>
      </c>
      <c r="C267" s="38" t="str">
        <f>PassFail_By_Year[[#This Row],[State]]&amp;PassFail_By_Year[[#This Row],[Program Year]]</f>
        <v>Virginia2020</v>
      </c>
      <c r="D267" s="11" t="s">
        <v>77</v>
      </c>
      <c r="E267" s="39">
        <v>0.56717687074829937</v>
      </c>
    </row>
    <row r="268" spans="1:5">
      <c r="A268" s="37" t="s">
        <v>56</v>
      </c>
      <c r="B268" s="89" t="s">
        <v>68</v>
      </c>
      <c r="C268" s="38" t="str">
        <f>PassFail_By_Year[[#This Row],[State]]&amp;PassFail_By_Year[[#This Row],[Program Year]]</f>
        <v>Washington2020</v>
      </c>
      <c r="D268" s="11" t="s">
        <v>78</v>
      </c>
      <c r="E268" s="39">
        <v>0.43823529411764706</v>
      </c>
    </row>
    <row r="269" spans="1:5">
      <c r="A269" s="37" t="s">
        <v>57</v>
      </c>
      <c r="B269" s="89" t="s">
        <v>68</v>
      </c>
      <c r="C269" s="38" t="str">
        <f>PassFail_By_Year[[#This Row],[State]]&amp;PassFail_By_Year[[#This Row],[Program Year]]</f>
        <v>West Virginia2020</v>
      </c>
      <c r="D269" s="11" t="s">
        <v>77</v>
      </c>
      <c r="E269" s="39">
        <v>0.48634812286689422</v>
      </c>
    </row>
    <row r="270" spans="1:5">
      <c r="A270" s="37" t="s">
        <v>58</v>
      </c>
      <c r="B270" s="89" t="s">
        <v>68</v>
      </c>
      <c r="C270" s="38" t="str">
        <f>PassFail_By_Year[[#This Row],[State]]&amp;PassFail_By_Year[[#This Row],[Program Year]]</f>
        <v>Wisconsin2020</v>
      </c>
      <c r="D270" s="11" t="s">
        <v>77</v>
      </c>
      <c r="E270" s="39">
        <v>0.56039850560398508</v>
      </c>
    </row>
    <row r="271" spans="1:5">
      <c r="A271" s="37" t="s">
        <v>59</v>
      </c>
      <c r="B271" s="89" t="s">
        <v>68</v>
      </c>
      <c r="C271" s="38" t="str">
        <f>PassFail_By_Year[[#This Row],[State]]&amp;PassFail_By_Year[[#This Row],[Program Year]]</f>
        <v>Wyoming2020</v>
      </c>
      <c r="D271" s="11" t="s">
        <v>77</v>
      </c>
      <c r="E271" s="39">
        <v>0.54937163375224418</v>
      </c>
    </row>
    <row r="272" spans="1:5">
      <c r="A272" s="37" t="s">
        <v>3</v>
      </c>
      <c r="B272" s="89" t="s">
        <v>67</v>
      </c>
      <c r="C272" s="38" t="str">
        <f>PassFail_By_Year[[#This Row],[State]]&amp;PassFail_By_Year[[#This Row],[Program Year]]</f>
        <v>Alabama2019</v>
      </c>
      <c r="D272" s="11" t="s">
        <v>77</v>
      </c>
      <c r="E272" s="39">
        <v>0.56200000000000006</v>
      </c>
    </row>
    <row r="273" spans="1:5">
      <c r="A273" s="37" t="s">
        <v>4</v>
      </c>
      <c r="B273" s="89" t="s">
        <v>67</v>
      </c>
      <c r="C273" s="38" t="str">
        <f>PassFail_By_Year[[#This Row],[State]]&amp;PassFail_By_Year[[#This Row],[Program Year]]</f>
        <v>Alaska2019</v>
      </c>
      <c r="D273" s="11" t="s">
        <v>77</v>
      </c>
      <c r="E273" s="39">
        <v>0.56299999999999994</v>
      </c>
    </row>
    <row r="274" spans="1:5">
      <c r="A274" s="37" t="s">
        <v>5</v>
      </c>
      <c r="B274" s="89" t="s">
        <v>67</v>
      </c>
      <c r="C274" s="38" t="str">
        <f>PassFail_By_Year[[#This Row],[State]]&amp;PassFail_By_Year[[#This Row],[Program Year]]</f>
        <v>Arizona2019</v>
      </c>
      <c r="D274" s="11" t="s">
        <v>77</v>
      </c>
      <c r="E274" s="39">
        <v>0.57899999999999996</v>
      </c>
    </row>
    <row r="275" spans="1:5">
      <c r="A275" s="37" t="s">
        <v>6</v>
      </c>
      <c r="B275" s="89" t="s">
        <v>67</v>
      </c>
      <c r="C275" s="38" t="str">
        <f>PassFail_By_Year[[#This Row],[State]]&amp;PassFail_By_Year[[#This Row],[Program Year]]</f>
        <v>Arkansas2019</v>
      </c>
      <c r="D275" s="11" t="s">
        <v>77</v>
      </c>
      <c r="E275" s="39">
        <v>0.59399999999999997</v>
      </c>
    </row>
    <row r="276" spans="1:5">
      <c r="A276" s="37" t="s">
        <v>7</v>
      </c>
      <c r="B276" s="89" t="s">
        <v>67</v>
      </c>
      <c r="C276" s="38" t="str">
        <f>PassFail_By_Year[[#This Row],[State]]&amp;PassFail_By_Year[[#This Row],[Program Year]]</f>
        <v>California2019</v>
      </c>
      <c r="D276" s="11" t="s">
        <v>78</v>
      </c>
      <c r="E276" s="39">
        <v>0.46</v>
      </c>
    </row>
    <row r="277" spans="1:5">
      <c r="A277" s="37" t="s">
        <v>8</v>
      </c>
      <c r="B277" s="89" t="s">
        <v>67</v>
      </c>
      <c r="C277" s="38" t="str">
        <f>PassFail_By_Year[[#This Row],[State]]&amp;PassFail_By_Year[[#This Row],[Program Year]]</f>
        <v>Colorado2019</v>
      </c>
      <c r="D277" s="11" t="s">
        <v>77</v>
      </c>
      <c r="E277" s="39">
        <v>0.68400000000000005</v>
      </c>
    </row>
    <row r="278" spans="1:5">
      <c r="A278" s="37" t="s">
        <v>9</v>
      </c>
      <c r="B278" s="89" t="s">
        <v>67</v>
      </c>
      <c r="C278" s="38" t="str">
        <f>PassFail_By_Year[[#This Row],[State]]&amp;PassFail_By_Year[[#This Row],[Program Year]]</f>
        <v>Connecticut2019</v>
      </c>
      <c r="D278" s="11" t="s">
        <v>78</v>
      </c>
      <c r="E278" s="39">
        <v>0.51800000000000002</v>
      </c>
    </row>
    <row r="279" spans="1:5">
      <c r="A279" s="37" t="s">
        <v>10</v>
      </c>
      <c r="B279" s="89" t="s">
        <v>67</v>
      </c>
      <c r="C279" s="38" t="str">
        <f>PassFail_By_Year[[#This Row],[State]]&amp;PassFail_By_Year[[#This Row],[Program Year]]</f>
        <v>Delaware2019</v>
      </c>
      <c r="D279" s="11" t="s">
        <v>77</v>
      </c>
      <c r="E279" s="39">
        <v>0.54500000000000004</v>
      </c>
    </row>
    <row r="280" spans="1:5">
      <c r="A280" s="37" t="s">
        <v>60</v>
      </c>
      <c r="B280" s="89" t="s">
        <v>67</v>
      </c>
      <c r="C280" s="38" t="str">
        <f>PassFail_By_Year[[#This Row],[State]]&amp;PassFail_By_Year[[#This Row],[Program Year]]</f>
        <v>District of Columbia2019</v>
      </c>
      <c r="D280" s="11" t="s">
        <v>78</v>
      </c>
      <c r="E280" s="39">
        <v>0.45</v>
      </c>
    </row>
    <row r="281" spans="1:5">
      <c r="A281" s="37" t="s">
        <v>12</v>
      </c>
      <c r="B281" s="89" t="s">
        <v>67</v>
      </c>
      <c r="C281" s="38" t="str">
        <f>PassFail_By_Year[[#This Row],[State]]&amp;PassFail_By_Year[[#This Row],[Program Year]]</f>
        <v>Florida2019</v>
      </c>
      <c r="D281" s="11" t="s">
        <v>77</v>
      </c>
      <c r="E281" s="39">
        <v>0.58399999999999996</v>
      </c>
    </row>
    <row r="282" spans="1:5">
      <c r="A282" s="37" t="s">
        <v>13</v>
      </c>
      <c r="B282" s="89" t="s">
        <v>67</v>
      </c>
      <c r="C282" s="38" t="str">
        <f>PassFail_By_Year[[#This Row],[State]]&amp;PassFail_By_Year[[#This Row],[Program Year]]</f>
        <v>Georgia2019</v>
      </c>
      <c r="D282" s="11" t="s">
        <v>77</v>
      </c>
      <c r="E282" s="39">
        <v>0.60199999999999998</v>
      </c>
    </row>
    <row r="283" spans="1:5">
      <c r="A283" s="37" t="s">
        <v>14</v>
      </c>
      <c r="B283" s="89" t="s">
        <v>67</v>
      </c>
      <c r="C283" s="38" t="str">
        <f>PassFail_By_Year[[#This Row],[State]]&amp;PassFail_By_Year[[#This Row],[Program Year]]</f>
        <v>Guam2019</v>
      </c>
      <c r="D283" s="11" t="s">
        <v>78</v>
      </c>
      <c r="E283" s="39">
        <v>0.32400000000000001</v>
      </c>
    </row>
    <row r="284" spans="1:5">
      <c r="A284" s="37" t="s">
        <v>15</v>
      </c>
      <c r="B284" s="89" t="s">
        <v>67</v>
      </c>
      <c r="C284" s="38" t="str">
        <f>PassFail_By_Year[[#This Row],[State]]&amp;PassFail_By_Year[[#This Row],[Program Year]]</f>
        <v>Hawaii2019</v>
      </c>
      <c r="D284" s="11" t="s">
        <v>78</v>
      </c>
      <c r="E284" s="39">
        <v>0.436</v>
      </c>
    </row>
    <row r="285" spans="1:5">
      <c r="A285" s="37" t="s">
        <v>16</v>
      </c>
      <c r="B285" s="89" t="s">
        <v>67</v>
      </c>
      <c r="C285" s="38" t="str">
        <f>PassFail_By_Year[[#This Row],[State]]&amp;PassFail_By_Year[[#This Row],[Program Year]]</f>
        <v>Idaho2019</v>
      </c>
      <c r="D285" s="11" t="s">
        <v>77</v>
      </c>
      <c r="E285" s="39">
        <v>0.627</v>
      </c>
    </row>
    <row r="286" spans="1:5">
      <c r="A286" s="37" t="s">
        <v>17</v>
      </c>
      <c r="B286" s="89" t="s">
        <v>67</v>
      </c>
      <c r="C286" s="38" t="str">
        <f>PassFail_By_Year[[#This Row],[State]]&amp;PassFail_By_Year[[#This Row],[Program Year]]</f>
        <v>Illinois2019</v>
      </c>
      <c r="D286" s="11" t="s">
        <v>77</v>
      </c>
      <c r="E286" s="39">
        <v>0.61399999999999999</v>
      </c>
    </row>
    <row r="287" spans="1:5">
      <c r="A287" s="37" t="s">
        <v>18</v>
      </c>
      <c r="B287" s="89" t="s">
        <v>67</v>
      </c>
      <c r="C287" s="38" t="str">
        <f>PassFail_By_Year[[#This Row],[State]]&amp;PassFail_By_Year[[#This Row],[Program Year]]</f>
        <v>Indiana2019</v>
      </c>
      <c r="D287" s="11" t="s">
        <v>77</v>
      </c>
      <c r="E287" s="39">
        <v>0.67900000000000005</v>
      </c>
    </row>
    <row r="288" spans="1:5">
      <c r="A288" s="37" t="s">
        <v>19</v>
      </c>
      <c r="B288" s="89" t="s">
        <v>67</v>
      </c>
      <c r="C288" s="38" t="str">
        <f>PassFail_By_Year[[#This Row],[State]]&amp;PassFail_By_Year[[#This Row],[Program Year]]</f>
        <v>Iowa2019</v>
      </c>
      <c r="D288" s="11" t="s">
        <v>77</v>
      </c>
      <c r="E288" s="39">
        <v>0.60199999999999998</v>
      </c>
    </row>
    <row r="289" spans="1:5">
      <c r="A289" s="37" t="s">
        <v>20</v>
      </c>
      <c r="B289" s="89" t="s">
        <v>67</v>
      </c>
      <c r="C289" s="38" t="str">
        <f>PassFail_By_Year[[#This Row],[State]]&amp;PassFail_By_Year[[#This Row],[Program Year]]</f>
        <v>Kansas2019</v>
      </c>
      <c r="D289" s="11" t="s">
        <v>77</v>
      </c>
      <c r="E289" s="39">
        <v>0.57299999999999995</v>
      </c>
    </row>
    <row r="290" spans="1:5">
      <c r="A290" s="37" t="s">
        <v>21</v>
      </c>
      <c r="B290" s="89" t="s">
        <v>67</v>
      </c>
      <c r="C290" s="38" t="str">
        <f>PassFail_By_Year[[#This Row],[State]]&amp;PassFail_By_Year[[#This Row],[Program Year]]</f>
        <v>Kentucky2019</v>
      </c>
      <c r="D290" s="11" t="s">
        <v>78</v>
      </c>
      <c r="E290" s="39">
        <v>0.249</v>
      </c>
    </row>
    <row r="291" spans="1:5">
      <c r="A291" s="37" t="s">
        <v>22</v>
      </c>
      <c r="B291" s="89" t="s">
        <v>67</v>
      </c>
      <c r="C291" s="38" t="str">
        <f>PassFail_By_Year[[#This Row],[State]]&amp;PassFail_By_Year[[#This Row],[Program Year]]</f>
        <v>Louisiana2019</v>
      </c>
      <c r="D291" s="11" t="s">
        <v>78</v>
      </c>
      <c r="E291" s="39">
        <v>0.51900000000000002</v>
      </c>
    </row>
    <row r="292" spans="1:5">
      <c r="A292" s="37" t="s">
        <v>23</v>
      </c>
      <c r="B292" s="89" t="s">
        <v>67</v>
      </c>
      <c r="C292" s="38" t="str">
        <f>PassFail_By_Year[[#This Row],[State]]&amp;PassFail_By_Year[[#This Row],[Program Year]]</f>
        <v>Maine2019</v>
      </c>
      <c r="D292" s="11" t="s">
        <v>77</v>
      </c>
      <c r="E292" s="39">
        <v>0.58499999999999996</v>
      </c>
    </row>
    <row r="293" spans="1:5">
      <c r="A293" s="37" t="s">
        <v>24</v>
      </c>
      <c r="B293" s="89" t="s">
        <v>67</v>
      </c>
      <c r="C293" s="38" t="str">
        <f>PassFail_By_Year[[#This Row],[State]]&amp;PassFail_By_Year[[#This Row],[Program Year]]</f>
        <v>Maryland2019</v>
      </c>
      <c r="D293" s="11" t="s">
        <v>77</v>
      </c>
      <c r="E293" s="39">
        <v>0.53700000000000003</v>
      </c>
    </row>
    <row r="294" spans="1:5">
      <c r="A294" s="37" t="s">
        <v>25</v>
      </c>
      <c r="B294" s="89" t="s">
        <v>67</v>
      </c>
      <c r="C294" s="38" t="str">
        <f>PassFail_By_Year[[#This Row],[State]]&amp;PassFail_By_Year[[#This Row],[Program Year]]</f>
        <v>Massachusetts2019</v>
      </c>
      <c r="D294" s="11" t="s">
        <v>77</v>
      </c>
      <c r="E294" s="39">
        <v>0.55300000000000005</v>
      </c>
    </row>
    <row r="295" spans="1:5">
      <c r="A295" s="37" t="s">
        <v>26</v>
      </c>
      <c r="B295" s="89" t="s">
        <v>67</v>
      </c>
      <c r="C295" s="38" t="str">
        <f>PassFail_By_Year[[#This Row],[State]]&amp;PassFail_By_Year[[#This Row],[Program Year]]</f>
        <v>Michigan2019</v>
      </c>
      <c r="D295" s="11" t="s">
        <v>77</v>
      </c>
      <c r="E295" s="39">
        <v>0.58899999999999997</v>
      </c>
    </row>
    <row r="296" spans="1:5">
      <c r="A296" s="37" t="s">
        <v>27</v>
      </c>
      <c r="B296" s="89" t="s">
        <v>67</v>
      </c>
      <c r="C296" s="38" t="str">
        <f>PassFail_By_Year[[#This Row],[State]]&amp;PassFail_By_Year[[#This Row],[Program Year]]</f>
        <v>Minnesota2019</v>
      </c>
      <c r="D296" s="11" t="s">
        <v>77</v>
      </c>
      <c r="E296" s="39">
        <v>0.65200000000000002</v>
      </c>
    </row>
    <row r="297" spans="1:5">
      <c r="A297" s="37" t="s">
        <v>28</v>
      </c>
      <c r="B297" s="89" t="s">
        <v>67</v>
      </c>
      <c r="C297" s="38" t="str">
        <f>PassFail_By_Year[[#This Row],[State]]&amp;PassFail_By_Year[[#This Row],[Program Year]]</f>
        <v>Mississippi2019</v>
      </c>
      <c r="D297" s="11" t="s">
        <v>77</v>
      </c>
      <c r="E297" s="39">
        <v>0.61399999999999999</v>
      </c>
    </row>
    <row r="298" spans="1:5">
      <c r="A298" s="37" t="s">
        <v>29</v>
      </c>
      <c r="B298" s="89" t="s">
        <v>67</v>
      </c>
      <c r="C298" s="38" t="str">
        <f>PassFail_By_Year[[#This Row],[State]]&amp;PassFail_By_Year[[#This Row],[Program Year]]</f>
        <v>Missouri2019</v>
      </c>
      <c r="D298" s="11" t="s">
        <v>77</v>
      </c>
      <c r="E298" s="39">
        <v>0.59799999999999998</v>
      </c>
    </row>
    <row r="299" spans="1:5">
      <c r="A299" s="37" t="s">
        <v>30</v>
      </c>
      <c r="B299" s="89" t="s">
        <v>67</v>
      </c>
      <c r="C299" s="38" t="str">
        <f>PassFail_By_Year[[#This Row],[State]]&amp;PassFail_By_Year[[#This Row],[Program Year]]</f>
        <v>Montana2019</v>
      </c>
      <c r="D299" s="11" t="s">
        <v>77</v>
      </c>
      <c r="E299" s="39">
        <v>0.55700000000000005</v>
      </c>
    </row>
    <row r="300" spans="1:5">
      <c r="A300" s="37" t="s">
        <v>32</v>
      </c>
      <c r="B300" s="89" t="s">
        <v>67</v>
      </c>
      <c r="C300" s="38" t="str">
        <f>PassFail_By_Year[[#This Row],[State]]&amp;PassFail_By_Year[[#This Row],[Program Year]]</f>
        <v>Nebraska2019</v>
      </c>
      <c r="D300" s="11" t="s">
        <v>77</v>
      </c>
      <c r="E300" s="39">
        <v>0.63600000000000001</v>
      </c>
    </row>
    <row r="301" spans="1:5">
      <c r="A301" s="37" t="s">
        <v>33</v>
      </c>
      <c r="B301" s="89" t="s">
        <v>67</v>
      </c>
      <c r="C301" s="38" t="str">
        <f>PassFail_By_Year[[#This Row],[State]]&amp;PassFail_By_Year[[#This Row],[Program Year]]</f>
        <v>Nevada2019</v>
      </c>
      <c r="D301" s="11" t="s">
        <v>77</v>
      </c>
      <c r="E301" s="39">
        <v>0.61199999999999999</v>
      </c>
    </row>
    <row r="302" spans="1:5">
      <c r="A302" s="37" t="s">
        <v>34</v>
      </c>
      <c r="B302" s="89" t="s">
        <v>67</v>
      </c>
      <c r="C302" s="38" t="str">
        <f>PassFail_By_Year[[#This Row],[State]]&amp;PassFail_By_Year[[#This Row],[Program Year]]</f>
        <v>New Hampshire2019</v>
      </c>
      <c r="D302" s="11" t="s">
        <v>77</v>
      </c>
      <c r="E302" s="39">
        <v>0.627</v>
      </c>
    </row>
    <row r="303" spans="1:5">
      <c r="A303" s="37" t="s">
        <v>35</v>
      </c>
      <c r="B303" s="89" t="s">
        <v>67</v>
      </c>
      <c r="C303" s="38" t="str">
        <f>PassFail_By_Year[[#This Row],[State]]&amp;PassFail_By_Year[[#This Row],[Program Year]]</f>
        <v>New Jersey2019</v>
      </c>
      <c r="D303" s="11" t="s">
        <v>78</v>
      </c>
      <c r="E303" s="39">
        <v>0.503</v>
      </c>
    </row>
    <row r="304" spans="1:5">
      <c r="A304" s="37" t="s">
        <v>36</v>
      </c>
      <c r="B304" s="89" t="s">
        <v>67</v>
      </c>
      <c r="C304" s="38" t="str">
        <f>PassFail_By_Year[[#This Row],[State]]&amp;PassFail_By_Year[[#This Row],[Program Year]]</f>
        <v>New Mexico2019</v>
      </c>
      <c r="D304" s="11" t="s">
        <v>78</v>
      </c>
      <c r="E304" s="39">
        <v>0.48</v>
      </c>
    </row>
    <row r="305" spans="1:5">
      <c r="A305" s="37" t="s">
        <v>37</v>
      </c>
      <c r="B305" s="89" t="s">
        <v>67</v>
      </c>
      <c r="C305" s="38" t="str">
        <f>PassFail_By_Year[[#This Row],[State]]&amp;PassFail_By_Year[[#This Row],[Program Year]]</f>
        <v>New York2019</v>
      </c>
      <c r="D305" s="11" t="s">
        <v>77</v>
      </c>
      <c r="E305" s="39">
        <v>0.60099999999999998</v>
      </c>
    </row>
    <row r="306" spans="1:5">
      <c r="A306" s="37" t="s">
        <v>38</v>
      </c>
      <c r="B306" s="89" t="s">
        <v>67</v>
      </c>
      <c r="C306" s="38" t="str">
        <f>PassFail_By_Year[[#This Row],[State]]&amp;PassFail_By_Year[[#This Row],[Program Year]]</f>
        <v>North Carolina2019</v>
      </c>
      <c r="D306" s="11" t="s">
        <v>77</v>
      </c>
      <c r="E306" s="39">
        <v>0.61899999999999999</v>
      </c>
    </row>
    <row r="307" spans="1:5">
      <c r="A307" s="37" t="s">
        <v>39</v>
      </c>
      <c r="B307" s="89" t="s">
        <v>67</v>
      </c>
      <c r="C307" s="38" t="str">
        <f>PassFail_By_Year[[#This Row],[State]]&amp;PassFail_By_Year[[#This Row],[Program Year]]</f>
        <v>North Dakota2019</v>
      </c>
      <c r="D307" s="11" t="s">
        <v>77</v>
      </c>
      <c r="E307" s="39">
        <v>0.56899999999999995</v>
      </c>
    </row>
    <row r="308" spans="1:5">
      <c r="A308" s="37" t="s">
        <v>40</v>
      </c>
      <c r="B308" s="89" t="s">
        <v>67</v>
      </c>
      <c r="C308" s="38" t="str">
        <f>PassFail_By_Year[[#This Row],[State]]&amp;PassFail_By_Year[[#This Row],[Program Year]]</f>
        <v>Ohio2019</v>
      </c>
      <c r="D308" s="11" t="s">
        <v>77</v>
      </c>
      <c r="E308" s="39">
        <v>0.68400000000000005</v>
      </c>
    </row>
    <row r="309" spans="1:5">
      <c r="A309" s="37" t="s">
        <v>41</v>
      </c>
      <c r="B309" s="89" t="s">
        <v>67</v>
      </c>
      <c r="C309" s="38" t="str">
        <f>PassFail_By_Year[[#This Row],[State]]&amp;PassFail_By_Year[[#This Row],[Program Year]]</f>
        <v>Oklahoma2019</v>
      </c>
      <c r="D309" s="11" t="s">
        <v>78</v>
      </c>
      <c r="E309" s="39">
        <v>0.498</v>
      </c>
    </row>
    <row r="310" spans="1:5">
      <c r="A310" s="37" t="s">
        <v>43</v>
      </c>
      <c r="B310" s="89" t="s">
        <v>67</v>
      </c>
      <c r="C310" s="38" t="str">
        <f>PassFail_By_Year[[#This Row],[State]]&amp;PassFail_By_Year[[#This Row],[Program Year]]</f>
        <v>Oregon2019</v>
      </c>
      <c r="D310" s="11" t="s">
        <v>77</v>
      </c>
      <c r="E310" s="39">
        <v>0.54900000000000004</v>
      </c>
    </row>
    <row r="311" spans="1:5">
      <c r="A311" s="37" t="s">
        <v>44</v>
      </c>
      <c r="B311" s="89" t="s">
        <v>67</v>
      </c>
      <c r="C311" s="38" t="str">
        <f>PassFail_By_Year[[#This Row],[State]]&amp;PassFail_By_Year[[#This Row],[Program Year]]</f>
        <v>Pennsylvania2019</v>
      </c>
      <c r="D311" s="11" t="s">
        <v>77</v>
      </c>
      <c r="E311" s="39">
        <v>0.59799999999999998</v>
      </c>
    </row>
    <row r="312" spans="1:5">
      <c r="A312" s="37" t="s">
        <v>45</v>
      </c>
      <c r="B312" s="89" t="s">
        <v>67</v>
      </c>
      <c r="C312" s="38" t="str">
        <f>PassFail_By_Year[[#This Row],[State]]&amp;PassFail_By_Year[[#This Row],[Program Year]]</f>
        <v>Puerto Rico2019</v>
      </c>
      <c r="D312" s="11" t="s">
        <v>42</v>
      </c>
      <c r="E312" s="39" t="s">
        <v>42</v>
      </c>
    </row>
    <row r="313" spans="1:5">
      <c r="A313" s="37" t="s">
        <v>46</v>
      </c>
      <c r="B313" s="89" t="s">
        <v>67</v>
      </c>
      <c r="C313" s="38" t="str">
        <f>PassFail_By_Year[[#This Row],[State]]&amp;PassFail_By_Year[[#This Row],[Program Year]]</f>
        <v>Rhode Island2019</v>
      </c>
      <c r="D313" s="11" t="s">
        <v>77</v>
      </c>
      <c r="E313" s="39">
        <v>0.64300000000000002</v>
      </c>
    </row>
    <row r="314" spans="1:5">
      <c r="A314" s="37" t="s">
        <v>47</v>
      </c>
      <c r="B314" s="89" t="s">
        <v>67</v>
      </c>
      <c r="C314" s="38" t="str">
        <f>PassFail_By_Year[[#This Row],[State]]&amp;PassFail_By_Year[[#This Row],[Program Year]]</f>
        <v>South Carolina2019</v>
      </c>
      <c r="D314" s="11" t="s">
        <v>77</v>
      </c>
      <c r="E314" s="39">
        <v>0.56699999999999995</v>
      </c>
    </row>
    <row r="315" spans="1:5">
      <c r="A315" s="37" t="s">
        <v>48</v>
      </c>
      <c r="B315" s="89" t="s">
        <v>67</v>
      </c>
      <c r="C315" s="38" t="str">
        <f>PassFail_By_Year[[#This Row],[State]]&amp;PassFail_By_Year[[#This Row],[Program Year]]</f>
        <v>South Dakota2019</v>
      </c>
      <c r="D315" s="11" t="s">
        <v>77</v>
      </c>
      <c r="E315" s="39">
        <v>0.64300000000000002</v>
      </c>
    </row>
    <row r="316" spans="1:5">
      <c r="A316" s="37" t="s">
        <v>49</v>
      </c>
      <c r="B316" s="89" t="s">
        <v>67</v>
      </c>
      <c r="C316" s="38" t="str">
        <f>PassFail_By_Year[[#This Row],[State]]&amp;PassFail_By_Year[[#This Row],[Program Year]]</f>
        <v>Tennessee2019</v>
      </c>
      <c r="D316" s="11" t="s">
        <v>77</v>
      </c>
      <c r="E316" s="39">
        <v>0.58499999999999996</v>
      </c>
    </row>
    <row r="317" spans="1:5">
      <c r="A317" s="37" t="s">
        <v>50</v>
      </c>
      <c r="B317" s="89" t="s">
        <v>67</v>
      </c>
      <c r="C317" s="38" t="str">
        <f>PassFail_By_Year[[#This Row],[State]]&amp;PassFail_By_Year[[#This Row],[Program Year]]</f>
        <v>Texas2019</v>
      </c>
      <c r="D317" s="11" t="s">
        <v>77</v>
      </c>
      <c r="E317" s="39">
        <v>0.59299999999999997</v>
      </c>
    </row>
    <row r="318" spans="1:5">
      <c r="A318" s="37" t="s">
        <v>52</v>
      </c>
      <c r="B318" s="89" t="s">
        <v>67</v>
      </c>
      <c r="C318" s="38" t="str">
        <f>PassFail_By_Year[[#This Row],[State]]&amp;PassFail_By_Year[[#This Row],[Program Year]]</f>
        <v>Utah2019</v>
      </c>
      <c r="D318" s="11" t="s">
        <v>77</v>
      </c>
      <c r="E318" s="39">
        <v>0.63200000000000001</v>
      </c>
    </row>
    <row r="319" spans="1:5">
      <c r="A319" s="37" t="s">
        <v>53</v>
      </c>
      <c r="B319" s="89" t="s">
        <v>67</v>
      </c>
      <c r="C319" s="38" t="str">
        <f>PassFail_By_Year[[#This Row],[State]]&amp;PassFail_By_Year[[#This Row],[Program Year]]</f>
        <v>Vermont2019</v>
      </c>
      <c r="D319" s="11" t="s">
        <v>77</v>
      </c>
      <c r="E319" s="39">
        <v>0.63</v>
      </c>
    </row>
    <row r="320" spans="1:5">
      <c r="A320" s="37" t="s">
        <v>54</v>
      </c>
      <c r="B320" s="89" t="s">
        <v>67</v>
      </c>
      <c r="C320" s="38" t="str">
        <f>PassFail_By_Year[[#This Row],[State]]&amp;PassFail_By_Year[[#This Row],[Program Year]]</f>
        <v>Virgin Islands2019</v>
      </c>
      <c r="D320" s="11" t="s">
        <v>78</v>
      </c>
      <c r="E320" s="39">
        <v>0.27800000000000002</v>
      </c>
    </row>
    <row r="321" spans="1:5">
      <c r="A321" s="37" t="s">
        <v>55</v>
      </c>
      <c r="B321" s="89" t="s">
        <v>67</v>
      </c>
      <c r="C321" s="38" t="str">
        <f>PassFail_By_Year[[#This Row],[State]]&amp;PassFail_By_Year[[#This Row],[Program Year]]</f>
        <v>Virginia2019</v>
      </c>
      <c r="D321" s="11" t="s">
        <v>77</v>
      </c>
      <c r="E321" s="39">
        <v>0.621</v>
      </c>
    </row>
    <row r="322" spans="1:5">
      <c r="A322" s="37" t="s">
        <v>56</v>
      </c>
      <c r="B322" s="89" t="s">
        <v>67</v>
      </c>
      <c r="C322" s="38" t="str">
        <f>PassFail_By_Year[[#This Row],[State]]&amp;PassFail_By_Year[[#This Row],[Program Year]]</f>
        <v>Washington2019</v>
      </c>
      <c r="D322" s="11" t="s">
        <v>77</v>
      </c>
      <c r="E322" s="39">
        <v>0.54400000000000004</v>
      </c>
    </row>
    <row r="323" spans="1:5">
      <c r="A323" s="37" t="s">
        <v>57</v>
      </c>
      <c r="B323" s="89" t="s">
        <v>67</v>
      </c>
      <c r="C323" s="38" t="str">
        <f>PassFail_By_Year[[#This Row],[State]]&amp;PassFail_By_Year[[#This Row],[Program Year]]</f>
        <v>West Virginia2019</v>
      </c>
      <c r="D323" s="11" t="s">
        <v>77</v>
      </c>
      <c r="E323" s="39">
        <v>0.622</v>
      </c>
    </row>
    <row r="324" spans="1:5">
      <c r="A324" s="37" t="s">
        <v>58</v>
      </c>
      <c r="B324" s="89" t="s">
        <v>67</v>
      </c>
      <c r="C324" s="38" t="str">
        <f>PassFail_By_Year[[#This Row],[State]]&amp;PassFail_By_Year[[#This Row],[Program Year]]</f>
        <v>Wisconsin2019</v>
      </c>
      <c r="D324" s="11" t="s">
        <v>77</v>
      </c>
      <c r="E324" s="39">
        <v>0.627</v>
      </c>
    </row>
    <row r="325" spans="1:5">
      <c r="A325" s="37" t="s">
        <v>59</v>
      </c>
      <c r="B325" s="89" t="s">
        <v>67</v>
      </c>
      <c r="C325" s="38" t="str">
        <f>PassFail_By_Year[[#This Row],[State]]&amp;PassFail_By_Year[[#This Row],[Program Year]]</f>
        <v>Wyoming2019</v>
      </c>
      <c r="D325" s="11" t="s">
        <v>77</v>
      </c>
      <c r="E325" s="39">
        <v>0.54300000000000004</v>
      </c>
    </row>
    <row r="326" spans="1:5">
      <c r="A326" s="37" t="s">
        <v>3</v>
      </c>
      <c r="B326" s="89" t="s">
        <v>66</v>
      </c>
      <c r="C326" s="38" t="str">
        <f>PassFail_By_Year[[#This Row],[State]]&amp;PassFail_By_Year[[#This Row],[Program Year]]</f>
        <v>Alabama2018</v>
      </c>
      <c r="D326" s="11" t="s">
        <v>77</v>
      </c>
      <c r="E326" s="39">
        <v>0.60599999999999998</v>
      </c>
    </row>
    <row r="327" spans="1:5">
      <c r="A327" s="37" t="s">
        <v>4</v>
      </c>
      <c r="B327" s="89" t="s">
        <v>66</v>
      </c>
      <c r="C327" s="38" t="str">
        <f>PassFail_By_Year[[#This Row],[State]]&amp;PassFail_By_Year[[#This Row],[Program Year]]</f>
        <v>Alaska2018</v>
      </c>
      <c r="D327" s="11" t="s">
        <v>77</v>
      </c>
      <c r="E327" s="39">
        <v>0.54600000000000004</v>
      </c>
    </row>
    <row r="328" spans="1:5">
      <c r="A328" s="37" t="s">
        <v>5</v>
      </c>
      <c r="B328" s="89" t="s">
        <v>66</v>
      </c>
      <c r="C328" s="38" t="str">
        <f>PassFail_By_Year[[#This Row],[State]]&amp;PassFail_By_Year[[#This Row],[Program Year]]</f>
        <v>Arizona2018</v>
      </c>
      <c r="D328" s="11" t="s">
        <v>77</v>
      </c>
      <c r="E328" s="39">
        <v>0.59699999999999998</v>
      </c>
    </row>
    <row r="329" spans="1:5">
      <c r="A329" s="37" t="s">
        <v>6</v>
      </c>
      <c r="B329" s="89" t="s">
        <v>66</v>
      </c>
      <c r="C329" s="38" t="str">
        <f>PassFail_By_Year[[#This Row],[State]]&amp;PassFail_By_Year[[#This Row],[Program Year]]</f>
        <v>Arkansas2018</v>
      </c>
      <c r="D329" s="11" t="s">
        <v>77</v>
      </c>
      <c r="E329" s="39">
        <v>0.59499999999999997</v>
      </c>
    </row>
    <row r="330" spans="1:5">
      <c r="A330" s="37" t="s">
        <v>7</v>
      </c>
      <c r="B330" s="89" t="s">
        <v>66</v>
      </c>
      <c r="C330" s="38" t="str">
        <f>PassFail_By_Year[[#This Row],[State]]&amp;PassFail_By_Year[[#This Row],[Program Year]]</f>
        <v>California2018</v>
      </c>
      <c r="D330" s="11" t="s">
        <v>78</v>
      </c>
      <c r="E330" s="39">
        <v>0.47099999999999997</v>
      </c>
    </row>
    <row r="331" spans="1:5">
      <c r="A331" s="37" t="s">
        <v>8</v>
      </c>
      <c r="B331" s="89" t="s">
        <v>66</v>
      </c>
      <c r="C331" s="38" t="str">
        <f>PassFail_By_Year[[#This Row],[State]]&amp;PassFail_By_Year[[#This Row],[Program Year]]</f>
        <v>Colorado2018</v>
      </c>
      <c r="D331" s="11" t="s">
        <v>77</v>
      </c>
      <c r="E331" s="39">
        <v>0.66300000000000003</v>
      </c>
    </row>
    <row r="332" spans="1:5">
      <c r="A332" s="37" t="s">
        <v>9</v>
      </c>
      <c r="B332" s="89" t="s">
        <v>66</v>
      </c>
      <c r="C332" s="38" t="str">
        <f>PassFail_By_Year[[#This Row],[State]]&amp;PassFail_By_Year[[#This Row],[Program Year]]</f>
        <v>Connecticut2018</v>
      </c>
      <c r="D332" s="11" t="s">
        <v>77</v>
      </c>
      <c r="E332" s="39">
        <v>0.55000000000000004</v>
      </c>
    </row>
    <row r="333" spans="1:5">
      <c r="A333" s="37" t="s">
        <v>10</v>
      </c>
      <c r="B333" s="89" t="s">
        <v>66</v>
      </c>
      <c r="C333" s="38" t="str">
        <f>PassFail_By_Year[[#This Row],[State]]&amp;PassFail_By_Year[[#This Row],[Program Year]]</f>
        <v>Delaware2018</v>
      </c>
      <c r="D333" s="11" t="s">
        <v>77</v>
      </c>
      <c r="E333" s="39">
        <v>0.53</v>
      </c>
    </row>
    <row r="334" spans="1:5">
      <c r="A334" s="37" t="s">
        <v>60</v>
      </c>
      <c r="B334" s="89" t="s">
        <v>66</v>
      </c>
      <c r="C334" s="38" t="str">
        <f>PassFail_By_Year[[#This Row],[State]]&amp;PassFail_By_Year[[#This Row],[Program Year]]</f>
        <v>District of Columbia2018</v>
      </c>
      <c r="D334" s="11" t="s">
        <v>78</v>
      </c>
      <c r="E334" s="39">
        <v>0.43099999999999999</v>
      </c>
    </row>
    <row r="335" spans="1:5">
      <c r="A335" s="37" t="s">
        <v>12</v>
      </c>
      <c r="B335" s="89" t="s">
        <v>66</v>
      </c>
      <c r="C335" s="38" t="str">
        <f>PassFail_By_Year[[#This Row],[State]]&amp;PassFail_By_Year[[#This Row],[Program Year]]</f>
        <v>Florida2018</v>
      </c>
      <c r="D335" s="11" t="s">
        <v>77</v>
      </c>
      <c r="E335" s="39">
        <v>0.55900000000000005</v>
      </c>
    </row>
    <row r="336" spans="1:5">
      <c r="A336" s="37" t="s">
        <v>13</v>
      </c>
      <c r="B336" s="89" t="s">
        <v>66</v>
      </c>
      <c r="C336" s="38" t="str">
        <f>PassFail_By_Year[[#This Row],[State]]&amp;PassFail_By_Year[[#This Row],[Program Year]]</f>
        <v>Georgia2018</v>
      </c>
      <c r="D336" s="11" t="s">
        <v>77</v>
      </c>
      <c r="E336" s="39">
        <v>0.59299999999999997</v>
      </c>
    </row>
    <row r="337" spans="1:5">
      <c r="A337" s="37" t="s">
        <v>14</v>
      </c>
      <c r="B337" s="89" t="s">
        <v>66</v>
      </c>
      <c r="C337" s="38" t="str">
        <f>PassFail_By_Year[[#This Row],[State]]&amp;PassFail_By_Year[[#This Row],[Program Year]]</f>
        <v>Guam2018</v>
      </c>
      <c r="D337" s="11" t="s">
        <v>78</v>
      </c>
      <c r="E337" s="39">
        <v>0.05</v>
      </c>
    </row>
    <row r="338" spans="1:5">
      <c r="A338" s="37" t="s">
        <v>15</v>
      </c>
      <c r="B338" s="89" t="s">
        <v>66</v>
      </c>
      <c r="C338" s="38" t="str">
        <f>PassFail_By_Year[[#This Row],[State]]&amp;PassFail_By_Year[[#This Row],[Program Year]]</f>
        <v>Hawaii2018</v>
      </c>
      <c r="D338" s="11" t="s">
        <v>78</v>
      </c>
      <c r="E338" s="39">
        <v>0.27400000000000002</v>
      </c>
    </row>
    <row r="339" spans="1:5">
      <c r="A339" s="37" t="s">
        <v>16</v>
      </c>
      <c r="B339" s="89" t="s">
        <v>66</v>
      </c>
      <c r="C339" s="38" t="str">
        <f>PassFail_By_Year[[#This Row],[State]]&amp;PassFail_By_Year[[#This Row],[Program Year]]</f>
        <v>Idaho2018</v>
      </c>
      <c r="D339" s="11" t="s">
        <v>77</v>
      </c>
      <c r="E339" s="39">
        <v>0.66300000000000003</v>
      </c>
    </row>
    <row r="340" spans="1:5">
      <c r="A340" s="37" t="s">
        <v>17</v>
      </c>
      <c r="B340" s="89" t="s">
        <v>66</v>
      </c>
      <c r="C340" s="38" t="str">
        <f>PassFail_By_Year[[#This Row],[State]]&amp;PassFail_By_Year[[#This Row],[Program Year]]</f>
        <v>Illinois2018</v>
      </c>
      <c r="D340" s="11" t="s">
        <v>77</v>
      </c>
      <c r="E340" s="39">
        <v>0.60899999999999999</v>
      </c>
    </row>
    <row r="341" spans="1:5">
      <c r="A341" s="37" t="s">
        <v>18</v>
      </c>
      <c r="B341" s="89" t="s">
        <v>66</v>
      </c>
      <c r="C341" s="38" t="str">
        <f>PassFail_By_Year[[#This Row],[State]]&amp;PassFail_By_Year[[#This Row],[Program Year]]</f>
        <v>Indiana2018</v>
      </c>
      <c r="D341" s="11" t="s">
        <v>77</v>
      </c>
      <c r="E341" s="39">
        <v>0.69099999999999995</v>
      </c>
    </row>
    <row r="342" spans="1:5">
      <c r="A342" s="37" t="s">
        <v>19</v>
      </c>
      <c r="B342" s="89" t="s">
        <v>66</v>
      </c>
      <c r="C342" s="38" t="str">
        <f>PassFail_By_Year[[#This Row],[State]]&amp;PassFail_By_Year[[#This Row],[Program Year]]</f>
        <v>Iowa2018</v>
      </c>
      <c r="D342" s="11" t="s">
        <v>77</v>
      </c>
      <c r="E342" s="39">
        <v>0.626</v>
      </c>
    </row>
    <row r="343" spans="1:5">
      <c r="A343" s="37" t="s">
        <v>20</v>
      </c>
      <c r="B343" s="89" t="s">
        <v>66</v>
      </c>
      <c r="C343" s="38" t="str">
        <f>PassFail_By_Year[[#This Row],[State]]&amp;PassFail_By_Year[[#This Row],[Program Year]]</f>
        <v>Kansas2018</v>
      </c>
      <c r="D343" s="11" t="s">
        <v>77</v>
      </c>
      <c r="E343" s="39">
        <v>0.58299999999999996</v>
      </c>
    </row>
    <row r="344" spans="1:5">
      <c r="A344" s="37" t="s">
        <v>21</v>
      </c>
      <c r="B344" s="89" t="s">
        <v>66</v>
      </c>
      <c r="C344" s="38" t="str">
        <f>PassFail_By_Year[[#This Row],[State]]&amp;PassFail_By_Year[[#This Row],[Program Year]]</f>
        <v>Kentucky2018</v>
      </c>
      <c r="D344" s="11" t="s">
        <v>78</v>
      </c>
      <c r="E344" s="39">
        <v>0.46</v>
      </c>
    </row>
    <row r="345" spans="1:5">
      <c r="A345" s="37" t="s">
        <v>22</v>
      </c>
      <c r="B345" s="89" t="s">
        <v>66</v>
      </c>
      <c r="C345" s="38" t="str">
        <f>PassFail_By_Year[[#This Row],[State]]&amp;PassFail_By_Year[[#This Row],[Program Year]]</f>
        <v>Louisiana2018</v>
      </c>
      <c r="D345" s="11" t="s">
        <v>77</v>
      </c>
      <c r="E345" s="39">
        <v>0.55100000000000005</v>
      </c>
    </row>
    <row r="346" spans="1:5">
      <c r="A346" s="37" t="s">
        <v>23</v>
      </c>
      <c r="B346" s="89" t="s">
        <v>66</v>
      </c>
      <c r="C346" s="38" t="str">
        <f>PassFail_By_Year[[#This Row],[State]]&amp;PassFail_By_Year[[#This Row],[Program Year]]</f>
        <v>Maine2018</v>
      </c>
      <c r="D346" s="11" t="s">
        <v>77</v>
      </c>
      <c r="E346" s="39">
        <v>0.58399999999999996</v>
      </c>
    </row>
    <row r="347" spans="1:5">
      <c r="A347" s="37" t="s">
        <v>24</v>
      </c>
      <c r="B347" s="89" t="s">
        <v>66</v>
      </c>
      <c r="C347" s="38" t="str">
        <f>PassFail_By_Year[[#This Row],[State]]&amp;PassFail_By_Year[[#This Row],[Program Year]]</f>
        <v>Maryland2018</v>
      </c>
      <c r="D347" s="11" t="s">
        <v>77</v>
      </c>
      <c r="E347" s="39">
        <v>0.53600000000000003</v>
      </c>
    </row>
    <row r="348" spans="1:5">
      <c r="A348" s="37" t="s">
        <v>25</v>
      </c>
      <c r="B348" s="89" t="s">
        <v>66</v>
      </c>
      <c r="C348" s="38" t="str">
        <f>PassFail_By_Year[[#This Row],[State]]&amp;PassFail_By_Year[[#This Row],[Program Year]]</f>
        <v>Massachusetts2018</v>
      </c>
      <c r="D348" s="11" t="s">
        <v>78</v>
      </c>
      <c r="E348" s="39">
        <v>0.51400000000000001</v>
      </c>
    </row>
    <row r="349" spans="1:5">
      <c r="A349" s="37" t="s">
        <v>26</v>
      </c>
      <c r="B349" s="89" t="s">
        <v>66</v>
      </c>
      <c r="C349" s="38" t="str">
        <f>PassFail_By_Year[[#This Row],[State]]&amp;PassFail_By_Year[[#This Row],[Program Year]]</f>
        <v>Michigan2018</v>
      </c>
      <c r="D349" s="11" t="s">
        <v>77</v>
      </c>
      <c r="E349" s="39">
        <v>0.57799999999999996</v>
      </c>
    </row>
    <row r="350" spans="1:5">
      <c r="A350" s="37" t="s">
        <v>27</v>
      </c>
      <c r="B350" s="89" t="s">
        <v>66</v>
      </c>
      <c r="C350" s="38" t="str">
        <f>PassFail_By_Year[[#This Row],[State]]&amp;PassFail_By_Year[[#This Row],[Program Year]]</f>
        <v>Minnesota2018</v>
      </c>
      <c r="D350" s="11" t="s">
        <v>77</v>
      </c>
      <c r="E350" s="39">
        <v>0.57099999999999995</v>
      </c>
    </row>
    <row r="351" spans="1:5">
      <c r="A351" s="37" t="s">
        <v>28</v>
      </c>
      <c r="B351" s="89" t="s">
        <v>66</v>
      </c>
      <c r="C351" s="38" t="str">
        <f>PassFail_By_Year[[#This Row],[State]]&amp;PassFail_By_Year[[#This Row],[Program Year]]</f>
        <v>Mississippi2018</v>
      </c>
      <c r="D351" s="11" t="s">
        <v>77</v>
      </c>
      <c r="E351" s="39">
        <v>0.61599999999999999</v>
      </c>
    </row>
    <row r="352" spans="1:5">
      <c r="A352" s="37" t="s">
        <v>29</v>
      </c>
      <c r="B352" s="89" t="s">
        <v>66</v>
      </c>
      <c r="C352" s="38" t="str">
        <f>PassFail_By_Year[[#This Row],[State]]&amp;PassFail_By_Year[[#This Row],[Program Year]]</f>
        <v>Missouri2018</v>
      </c>
      <c r="D352" s="11" t="s">
        <v>77</v>
      </c>
      <c r="E352" s="39">
        <v>0.67</v>
      </c>
    </row>
    <row r="353" spans="1:5">
      <c r="A353" s="37" t="s">
        <v>30</v>
      </c>
      <c r="B353" s="89" t="s">
        <v>66</v>
      </c>
      <c r="C353" s="38" t="str">
        <f>PassFail_By_Year[[#This Row],[State]]&amp;PassFail_By_Year[[#This Row],[Program Year]]</f>
        <v>Montana2018</v>
      </c>
      <c r="D353" s="11" t="s">
        <v>77</v>
      </c>
      <c r="E353" s="39">
        <v>0.54700000000000004</v>
      </c>
    </row>
    <row r="354" spans="1:5">
      <c r="A354" s="37" t="s">
        <v>32</v>
      </c>
      <c r="B354" s="89" t="s">
        <v>66</v>
      </c>
      <c r="C354" s="38" t="str">
        <f>PassFail_By_Year[[#This Row],[State]]&amp;PassFail_By_Year[[#This Row],[Program Year]]</f>
        <v>Nebraska2018</v>
      </c>
      <c r="D354" s="11" t="s">
        <v>77</v>
      </c>
      <c r="E354" s="39">
        <v>0.64</v>
      </c>
    </row>
    <row r="355" spans="1:5">
      <c r="A355" s="37" t="s">
        <v>33</v>
      </c>
      <c r="B355" s="89" t="s">
        <v>66</v>
      </c>
      <c r="C355" s="38" t="str">
        <f>PassFail_By_Year[[#This Row],[State]]&amp;PassFail_By_Year[[#This Row],[Program Year]]</f>
        <v>Nevada2018</v>
      </c>
      <c r="D355" s="11" t="s">
        <v>77</v>
      </c>
      <c r="E355" s="39">
        <v>0.61499999999999999</v>
      </c>
    </row>
    <row r="356" spans="1:5">
      <c r="A356" s="37" t="s">
        <v>34</v>
      </c>
      <c r="B356" s="89" t="s">
        <v>66</v>
      </c>
      <c r="C356" s="38" t="str">
        <f>PassFail_By_Year[[#This Row],[State]]&amp;PassFail_By_Year[[#This Row],[Program Year]]</f>
        <v>New Hampshire2018</v>
      </c>
      <c r="D356" s="11" t="s">
        <v>77</v>
      </c>
      <c r="E356" s="39">
        <v>0.6</v>
      </c>
    </row>
    <row r="357" spans="1:5">
      <c r="A357" s="37" t="s">
        <v>35</v>
      </c>
      <c r="B357" s="89" t="s">
        <v>66</v>
      </c>
      <c r="C357" s="38" t="str">
        <f>PassFail_By_Year[[#This Row],[State]]&amp;PassFail_By_Year[[#This Row],[Program Year]]</f>
        <v>New Jersey2018</v>
      </c>
      <c r="D357" s="11" t="s">
        <v>78</v>
      </c>
      <c r="E357" s="39">
        <v>0.44500000000000001</v>
      </c>
    </row>
    <row r="358" spans="1:5">
      <c r="A358" s="37" t="s">
        <v>36</v>
      </c>
      <c r="B358" s="89" t="s">
        <v>66</v>
      </c>
      <c r="C358" s="38" t="str">
        <f>PassFail_By_Year[[#This Row],[State]]&amp;PassFail_By_Year[[#This Row],[Program Year]]</f>
        <v>New Mexico2018</v>
      </c>
      <c r="D358" s="11" t="s">
        <v>78</v>
      </c>
      <c r="E358" s="39">
        <v>0.48799999999999999</v>
      </c>
    </row>
    <row r="359" spans="1:5">
      <c r="A359" s="37" t="s">
        <v>37</v>
      </c>
      <c r="B359" s="89" t="s">
        <v>66</v>
      </c>
      <c r="C359" s="38" t="str">
        <f>PassFail_By_Year[[#This Row],[State]]&amp;PassFail_By_Year[[#This Row],[Program Year]]</f>
        <v>New York2018</v>
      </c>
      <c r="D359" s="11" t="s">
        <v>77</v>
      </c>
      <c r="E359" s="39">
        <v>0.57799999999999996</v>
      </c>
    </row>
    <row r="360" spans="1:5">
      <c r="A360" s="37" t="s">
        <v>38</v>
      </c>
      <c r="B360" s="89" t="s">
        <v>66</v>
      </c>
      <c r="C360" s="38" t="str">
        <f>PassFail_By_Year[[#This Row],[State]]&amp;PassFail_By_Year[[#This Row],[Program Year]]</f>
        <v>North Carolina2018</v>
      </c>
      <c r="D360" s="11" t="s">
        <v>77</v>
      </c>
      <c r="E360" s="39">
        <v>0.623</v>
      </c>
    </row>
    <row r="361" spans="1:5">
      <c r="A361" s="37" t="s">
        <v>39</v>
      </c>
      <c r="B361" s="89" t="s">
        <v>66</v>
      </c>
      <c r="C361" s="38" t="str">
        <f>PassFail_By_Year[[#This Row],[State]]&amp;PassFail_By_Year[[#This Row],[Program Year]]</f>
        <v>North Dakota2018</v>
      </c>
      <c r="D361" s="11" t="s">
        <v>77</v>
      </c>
      <c r="E361" s="39">
        <v>0.62</v>
      </c>
    </row>
    <row r="362" spans="1:5">
      <c r="A362" s="37" t="s">
        <v>40</v>
      </c>
      <c r="B362" s="89" t="s">
        <v>66</v>
      </c>
      <c r="C362" s="38" t="str">
        <f>PassFail_By_Year[[#This Row],[State]]&amp;PassFail_By_Year[[#This Row],[Program Year]]</f>
        <v>Ohio2018</v>
      </c>
      <c r="D362" s="11" t="s">
        <v>77</v>
      </c>
      <c r="E362" s="39">
        <v>0.65200000000000002</v>
      </c>
    </row>
    <row r="363" spans="1:5">
      <c r="A363" s="37" t="s">
        <v>41</v>
      </c>
      <c r="B363" s="89" t="s">
        <v>66</v>
      </c>
      <c r="C363" s="38" t="str">
        <f>PassFail_By_Year[[#This Row],[State]]&amp;PassFail_By_Year[[#This Row],[Program Year]]</f>
        <v>Oklahoma2018</v>
      </c>
      <c r="D363" s="11" t="s">
        <v>78</v>
      </c>
      <c r="E363" s="39">
        <v>0.45900000000000002</v>
      </c>
    </row>
    <row r="364" spans="1:5">
      <c r="A364" s="37" t="s">
        <v>43</v>
      </c>
      <c r="B364" s="89" t="s">
        <v>66</v>
      </c>
      <c r="C364" s="38" t="str">
        <f>PassFail_By_Year[[#This Row],[State]]&amp;PassFail_By_Year[[#This Row],[Program Year]]</f>
        <v>Oregon2018</v>
      </c>
      <c r="D364" s="11" t="s">
        <v>77</v>
      </c>
      <c r="E364" s="39">
        <v>0.56899999999999995</v>
      </c>
    </row>
    <row r="365" spans="1:5">
      <c r="A365" s="37" t="s">
        <v>44</v>
      </c>
      <c r="B365" s="89" t="s">
        <v>66</v>
      </c>
      <c r="C365" s="38" t="str">
        <f>PassFail_By_Year[[#This Row],[State]]&amp;PassFail_By_Year[[#This Row],[Program Year]]</f>
        <v>Pennsylvania2018</v>
      </c>
      <c r="D365" s="11" t="s">
        <v>77</v>
      </c>
      <c r="E365" s="39">
        <v>0.59099999999999997</v>
      </c>
    </row>
    <row r="366" spans="1:5">
      <c r="A366" s="37" t="s">
        <v>45</v>
      </c>
      <c r="B366" s="89" t="s">
        <v>66</v>
      </c>
      <c r="C366" s="38" t="str">
        <f>PassFail_By_Year[[#This Row],[State]]&amp;PassFail_By_Year[[#This Row],[Program Year]]</f>
        <v>Puerto Rico2018</v>
      </c>
      <c r="D366" s="11" t="s">
        <v>42</v>
      </c>
      <c r="E366" s="39" t="s">
        <v>42</v>
      </c>
    </row>
    <row r="367" spans="1:5">
      <c r="A367" s="37" t="s">
        <v>46</v>
      </c>
      <c r="B367" s="89" t="s">
        <v>66</v>
      </c>
      <c r="C367" s="38" t="str">
        <f>PassFail_By_Year[[#This Row],[State]]&amp;PassFail_By_Year[[#This Row],[Program Year]]</f>
        <v>Rhode Island2018</v>
      </c>
      <c r="D367" s="11" t="s">
        <v>77</v>
      </c>
      <c r="E367" s="39">
        <v>0.58499999999999996</v>
      </c>
    </row>
    <row r="368" spans="1:5">
      <c r="A368" s="37" t="s">
        <v>47</v>
      </c>
      <c r="B368" s="89" t="s">
        <v>66</v>
      </c>
      <c r="C368" s="38" t="str">
        <f>PassFail_By_Year[[#This Row],[State]]&amp;PassFail_By_Year[[#This Row],[Program Year]]</f>
        <v>South Carolina2018</v>
      </c>
      <c r="D368" s="11" t="s">
        <v>77</v>
      </c>
      <c r="E368" s="39">
        <v>0.60199999999999998</v>
      </c>
    </row>
    <row r="369" spans="1:5">
      <c r="A369" s="37" t="s">
        <v>48</v>
      </c>
      <c r="B369" s="89" t="s">
        <v>66</v>
      </c>
      <c r="C369" s="38" t="str">
        <f>PassFail_By_Year[[#This Row],[State]]&amp;PassFail_By_Year[[#This Row],[Program Year]]</f>
        <v>South Dakota2018</v>
      </c>
      <c r="D369" s="11" t="s">
        <v>77</v>
      </c>
      <c r="E369" s="39">
        <v>0.61799999999999999</v>
      </c>
    </row>
    <row r="370" spans="1:5">
      <c r="A370" s="37" t="s">
        <v>49</v>
      </c>
      <c r="B370" s="89" t="s">
        <v>66</v>
      </c>
      <c r="C370" s="38" t="str">
        <f>PassFail_By_Year[[#This Row],[State]]&amp;PassFail_By_Year[[#This Row],[Program Year]]</f>
        <v>Tennessee2018</v>
      </c>
      <c r="D370" s="11" t="s">
        <v>77</v>
      </c>
      <c r="E370" s="39">
        <v>0.60799999999999998</v>
      </c>
    </row>
    <row r="371" spans="1:5">
      <c r="A371" s="37" t="s">
        <v>50</v>
      </c>
      <c r="B371" s="89" t="s">
        <v>66</v>
      </c>
      <c r="C371" s="38" t="str">
        <f>PassFail_By_Year[[#This Row],[State]]&amp;PassFail_By_Year[[#This Row],[Program Year]]</f>
        <v>Texas2018</v>
      </c>
      <c r="D371" s="11" t="s">
        <v>77</v>
      </c>
      <c r="E371" s="39">
        <v>0.59</v>
      </c>
    </row>
    <row r="372" spans="1:5">
      <c r="A372" s="37" t="s">
        <v>52</v>
      </c>
      <c r="B372" s="89" t="s">
        <v>66</v>
      </c>
      <c r="C372" s="38" t="str">
        <f>PassFail_By_Year[[#This Row],[State]]&amp;PassFail_By_Year[[#This Row],[Program Year]]</f>
        <v>Utah2018</v>
      </c>
      <c r="D372" s="11" t="s">
        <v>77</v>
      </c>
      <c r="E372" s="39">
        <v>0.66100000000000003</v>
      </c>
    </row>
    <row r="373" spans="1:5">
      <c r="A373" s="37" t="s">
        <v>53</v>
      </c>
      <c r="B373" s="89" t="s">
        <v>66</v>
      </c>
      <c r="C373" s="38" t="str">
        <f>PassFail_By_Year[[#This Row],[State]]&amp;PassFail_By_Year[[#This Row],[Program Year]]</f>
        <v>Vermont2018</v>
      </c>
      <c r="D373" s="11" t="s">
        <v>77</v>
      </c>
      <c r="E373" s="39">
        <v>0.65600000000000003</v>
      </c>
    </row>
    <row r="374" spans="1:5">
      <c r="A374" s="37" t="s">
        <v>54</v>
      </c>
      <c r="B374" s="89" t="s">
        <v>66</v>
      </c>
      <c r="C374" s="38" t="str">
        <f>PassFail_By_Year[[#This Row],[State]]&amp;PassFail_By_Year[[#This Row],[Program Year]]</f>
        <v>Virgin Islands2018</v>
      </c>
      <c r="D374" s="11" t="s">
        <v>78</v>
      </c>
      <c r="E374" s="39">
        <v>0.45</v>
      </c>
    </row>
    <row r="375" spans="1:5">
      <c r="A375" s="37" t="s">
        <v>55</v>
      </c>
      <c r="B375" s="89" t="s">
        <v>66</v>
      </c>
      <c r="C375" s="38" t="str">
        <f>PassFail_By_Year[[#This Row],[State]]&amp;PassFail_By_Year[[#This Row],[Program Year]]</f>
        <v>Virginia2018</v>
      </c>
      <c r="D375" s="11" t="s">
        <v>77</v>
      </c>
      <c r="E375" s="39">
        <v>0.621</v>
      </c>
    </row>
    <row r="376" spans="1:5">
      <c r="A376" s="37" t="s">
        <v>56</v>
      </c>
      <c r="B376" s="89" t="s">
        <v>66</v>
      </c>
      <c r="C376" s="38" t="str">
        <f>PassFail_By_Year[[#This Row],[State]]&amp;PassFail_By_Year[[#This Row],[Program Year]]</f>
        <v>Washington2018</v>
      </c>
      <c r="D376" s="11" t="s">
        <v>77</v>
      </c>
      <c r="E376" s="39">
        <v>0.57399999999999995</v>
      </c>
    </row>
    <row r="377" spans="1:5">
      <c r="A377" s="37" t="s">
        <v>57</v>
      </c>
      <c r="B377" s="89" t="s">
        <v>66</v>
      </c>
      <c r="C377" s="38" t="str">
        <f>PassFail_By_Year[[#This Row],[State]]&amp;PassFail_By_Year[[#This Row],[Program Year]]</f>
        <v>West Virginia2018</v>
      </c>
      <c r="D377" s="11" t="s">
        <v>78</v>
      </c>
      <c r="E377" s="39">
        <v>0.46800000000000003</v>
      </c>
    </row>
    <row r="378" spans="1:5">
      <c r="A378" s="37" t="s">
        <v>58</v>
      </c>
      <c r="B378" s="89" t="s">
        <v>66</v>
      </c>
      <c r="C378" s="38" t="str">
        <f>PassFail_By_Year[[#This Row],[State]]&amp;PassFail_By_Year[[#This Row],[Program Year]]</f>
        <v>Wisconsin2018</v>
      </c>
      <c r="D378" s="11" t="s">
        <v>77</v>
      </c>
      <c r="E378" s="39">
        <v>0.628</v>
      </c>
    </row>
    <row r="379" spans="1:5">
      <c r="A379" s="37" t="s">
        <v>59</v>
      </c>
      <c r="B379" s="89" t="s">
        <v>66</v>
      </c>
      <c r="C379" s="38" t="str">
        <f>PassFail_By_Year[[#This Row],[State]]&amp;PassFail_By_Year[[#This Row],[Program Year]]</f>
        <v>Wyoming2018</v>
      </c>
      <c r="D379" s="11" t="s">
        <v>77</v>
      </c>
      <c r="E379" s="39">
        <v>0.59799999999999998</v>
      </c>
    </row>
    <row r="380" spans="1:5">
      <c r="A380" s="37" t="s">
        <v>3</v>
      </c>
      <c r="B380" s="89" t="s">
        <v>65</v>
      </c>
      <c r="C380" s="38" t="str">
        <f>PassFail_By_Year[[#This Row],[State]]&amp;PassFail_By_Year[[#This Row],[Program Year]]</f>
        <v>Alabama2017</v>
      </c>
      <c r="D380" s="11" t="s">
        <v>77</v>
      </c>
      <c r="E380" s="39">
        <v>0.61199999999999999</v>
      </c>
    </row>
    <row r="381" spans="1:5">
      <c r="A381" s="37" t="s">
        <v>4</v>
      </c>
      <c r="B381" s="89" t="s">
        <v>65</v>
      </c>
      <c r="C381" s="38" t="str">
        <f>PassFail_By_Year[[#This Row],[State]]&amp;PassFail_By_Year[[#This Row],[Program Year]]</f>
        <v>Alaska2017</v>
      </c>
      <c r="D381" s="11" t="s">
        <v>77</v>
      </c>
      <c r="E381" s="39">
        <v>0.54600000000000004</v>
      </c>
    </row>
    <row r="382" spans="1:5">
      <c r="A382" s="37" t="s">
        <v>5</v>
      </c>
      <c r="B382" s="89" t="s">
        <v>65</v>
      </c>
      <c r="C382" s="38" t="str">
        <f>PassFail_By_Year[[#This Row],[State]]&amp;PassFail_By_Year[[#This Row],[Program Year]]</f>
        <v>Arizona2017</v>
      </c>
      <c r="D382" s="11" t="s">
        <v>77</v>
      </c>
      <c r="E382" s="39">
        <v>0.56399999999999995</v>
      </c>
    </row>
    <row r="383" spans="1:5">
      <c r="A383" s="37" t="s">
        <v>6</v>
      </c>
      <c r="B383" s="89" t="s">
        <v>65</v>
      </c>
      <c r="C383" s="38" t="str">
        <f>PassFail_By_Year[[#This Row],[State]]&amp;PassFail_By_Year[[#This Row],[Program Year]]</f>
        <v>Arkansas2017</v>
      </c>
      <c r="D383" s="11" t="s">
        <v>77</v>
      </c>
      <c r="E383" s="39">
        <v>0.60799999999999998</v>
      </c>
    </row>
    <row r="384" spans="1:5">
      <c r="A384" s="37" t="s">
        <v>7</v>
      </c>
      <c r="B384" s="89" t="s">
        <v>65</v>
      </c>
      <c r="C384" s="38" t="str">
        <f>PassFail_By_Year[[#This Row],[State]]&amp;PassFail_By_Year[[#This Row],[Program Year]]</f>
        <v>California2017</v>
      </c>
      <c r="D384" s="11" t="s">
        <v>78</v>
      </c>
      <c r="E384" s="39">
        <v>0.46899999999999997</v>
      </c>
    </row>
    <row r="385" spans="1:5">
      <c r="A385" s="37" t="s">
        <v>8</v>
      </c>
      <c r="B385" s="89" t="s">
        <v>65</v>
      </c>
      <c r="C385" s="38" t="str">
        <f>PassFail_By_Year[[#This Row],[State]]&amp;PassFail_By_Year[[#This Row],[Program Year]]</f>
        <v>Colorado2017</v>
      </c>
      <c r="D385" s="11" t="s">
        <v>77</v>
      </c>
      <c r="E385" s="39">
        <v>0.57299999999999995</v>
      </c>
    </row>
    <row r="386" spans="1:5">
      <c r="A386" s="37" t="s">
        <v>9</v>
      </c>
      <c r="B386" s="89" t="s">
        <v>65</v>
      </c>
      <c r="C386" s="38" t="str">
        <f>PassFail_By_Year[[#This Row],[State]]&amp;PassFail_By_Year[[#This Row],[Program Year]]</f>
        <v>Connecticut2017</v>
      </c>
      <c r="D386" s="11" t="s">
        <v>78</v>
      </c>
      <c r="E386" s="39">
        <v>0.499</v>
      </c>
    </row>
    <row r="387" spans="1:5">
      <c r="A387" s="37" t="s">
        <v>10</v>
      </c>
      <c r="B387" s="89" t="s">
        <v>65</v>
      </c>
      <c r="C387" s="38" t="str">
        <f>PassFail_By_Year[[#This Row],[State]]&amp;PassFail_By_Year[[#This Row],[Program Year]]</f>
        <v>Delaware2017</v>
      </c>
      <c r="D387" s="11" t="s">
        <v>77</v>
      </c>
      <c r="E387" s="39">
        <v>0.55800000000000005</v>
      </c>
    </row>
    <row r="388" spans="1:5">
      <c r="A388" s="37" t="s">
        <v>60</v>
      </c>
      <c r="B388" s="89" t="s">
        <v>65</v>
      </c>
      <c r="C388" s="38" t="str">
        <f>PassFail_By_Year[[#This Row],[State]]&amp;PassFail_By_Year[[#This Row],[Program Year]]</f>
        <v>District of Columbia2017</v>
      </c>
      <c r="D388" s="11" t="s">
        <v>78</v>
      </c>
      <c r="E388" s="39">
        <v>0.46</v>
      </c>
    </row>
    <row r="389" spans="1:5">
      <c r="A389" s="37" t="s">
        <v>12</v>
      </c>
      <c r="B389" s="89" t="s">
        <v>65</v>
      </c>
      <c r="C389" s="38" t="str">
        <f>PassFail_By_Year[[#This Row],[State]]&amp;PassFail_By_Year[[#This Row],[Program Year]]</f>
        <v>Florida2017</v>
      </c>
      <c r="D389" s="11" t="s">
        <v>77</v>
      </c>
      <c r="E389" s="39">
        <v>0.59399999999999997</v>
      </c>
    </row>
    <row r="390" spans="1:5">
      <c r="A390" s="37" t="s">
        <v>13</v>
      </c>
      <c r="B390" s="89" t="s">
        <v>65</v>
      </c>
      <c r="C390" s="38" t="str">
        <f>PassFail_By_Year[[#This Row],[State]]&amp;PassFail_By_Year[[#This Row],[Program Year]]</f>
        <v>Georgia2017</v>
      </c>
      <c r="D390" s="11" t="s">
        <v>77</v>
      </c>
      <c r="E390" s="39">
        <v>0.59499999999999997</v>
      </c>
    </row>
    <row r="391" spans="1:5">
      <c r="A391" s="37" t="s">
        <v>14</v>
      </c>
      <c r="B391" s="89" t="s">
        <v>65</v>
      </c>
      <c r="C391" s="38" t="str">
        <f>PassFail_By_Year[[#This Row],[State]]&amp;PassFail_By_Year[[#This Row],[Program Year]]</f>
        <v>Guam2017</v>
      </c>
      <c r="D391" s="11" t="s">
        <v>78</v>
      </c>
      <c r="E391" s="39">
        <v>4.8000000000000001E-2</v>
      </c>
    </row>
    <row r="392" spans="1:5">
      <c r="A392" s="37" t="s">
        <v>15</v>
      </c>
      <c r="B392" s="89" t="s">
        <v>65</v>
      </c>
      <c r="C392" s="38" t="str">
        <f>PassFail_By_Year[[#This Row],[State]]&amp;PassFail_By_Year[[#This Row],[Program Year]]</f>
        <v>Hawaii2017</v>
      </c>
      <c r="D392" s="11" t="s">
        <v>78</v>
      </c>
      <c r="E392" s="39">
        <v>5.1999999999999998E-2</v>
      </c>
    </row>
    <row r="393" spans="1:5">
      <c r="A393" s="37" t="s">
        <v>16</v>
      </c>
      <c r="B393" s="89" t="s">
        <v>65</v>
      </c>
      <c r="C393" s="38" t="str">
        <f>PassFail_By_Year[[#This Row],[State]]&amp;PassFail_By_Year[[#This Row],[Program Year]]</f>
        <v>Idaho2017</v>
      </c>
      <c r="D393" s="11" t="s">
        <v>77</v>
      </c>
      <c r="E393" s="39">
        <v>0.56000000000000005</v>
      </c>
    </row>
    <row r="394" spans="1:5">
      <c r="A394" s="37" t="s">
        <v>17</v>
      </c>
      <c r="B394" s="89" t="s">
        <v>65</v>
      </c>
      <c r="C394" s="38" t="str">
        <f>PassFail_By_Year[[#This Row],[State]]&amp;PassFail_By_Year[[#This Row],[Program Year]]</f>
        <v>Illinois2017</v>
      </c>
      <c r="D394" s="11" t="s">
        <v>77</v>
      </c>
      <c r="E394" s="39">
        <v>0.61299999999999999</v>
      </c>
    </row>
    <row r="395" spans="1:5">
      <c r="A395" s="37" t="s">
        <v>18</v>
      </c>
      <c r="B395" s="89" t="s">
        <v>65</v>
      </c>
      <c r="C395" s="38" t="str">
        <f>PassFail_By_Year[[#This Row],[State]]&amp;PassFail_By_Year[[#This Row],[Program Year]]</f>
        <v>Indiana2017</v>
      </c>
      <c r="D395" s="11" t="s">
        <v>77</v>
      </c>
      <c r="E395" s="39">
        <v>0.69499999999999995</v>
      </c>
    </row>
    <row r="396" spans="1:5">
      <c r="A396" s="37" t="s">
        <v>19</v>
      </c>
      <c r="B396" s="89" t="s">
        <v>65</v>
      </c>
      <c r="C396" s="38" t="str">
        <f>PassFail_By_Year[[#This Row],[State]]&amp;PassFail_By_Year[[#This Row],[Program Year]]</f>
        <v>Iowa2017</v>
      </c>
      <c r="D396" s="11" t="s">
        <v>77</v>
      </c>
      <c r="E396" s="39">
        <v>0.65</v>
      </c>
    </row>
    <row r="397" spans="1:5">
      <c r="A397" s="37" t="s">
        <v>20</v>
      </c>
      <c r="B397" s="89" t="s">
        <v>65</v>
      </c>
      <c r="C397" s="38" t="str">
        <f>PassFail_By_Year[[#This Row],[State]]&amp;PassFail_By_Year[[#This Row],[Program Year]]</f>
        <v>Kansas2017</v>
      </c>
      <c r="D397" s="11" t="s">
        <v>77</v>
      </c>
      <c r="E397" s="39">
        <v>0.622</v>
      </c>
    </row>
    <row r="398" spans="1:5">
      <c r="A398" s="37" t="s">
        <v>21</v>
      </c>
      <c r="B398" s="89" t="s">
        <v>65</v>
      </c>
      <c r="C398" s="38" t="str">
        <f>PassFail_By_Year[[#This Row],[State]]&amp;PassFail_By_Year[[#This Row],[Program Year]]</f>
        <v>Kentucky2017</v>
      </c>
      <c r="D398" s="11" t="s">
        <v>77</v>
      </c>
      <c r="E398" s="39">
        <v>0.58099999999999996</v>
      </c>
    </row>
    <row r="399" spans="1:5">
      <c r="A399" s="37" t="s">
        <v>22</v>
      </c>
      <c r="B399" s="89" t="s">
        <v>65</v>
      </c>
      <c r="C399" s="38" t="str">
        <f>PassFail_By_Year[[#This Row],[State]]&amp;PassFail_By_Year[[#This Row],[Program Year]]</f>
        <v>Louisiana2017</v>
      </c>
      <c r="D399" s="11" t="s">
        <v>77</v>
      </c>
      <c r="E399" s="39">
        <v>0.54600000000000004</v>
      </c>
    </row>
    <row r="400" spans="1:5">
      <c r="A400" s="37" t="s">
        <v>23</v>
      </c>
      <c r="B400" s="89" t="s">
        <v>65</v>
      </c>
      <c r="C400" s="38" t="str">
        <f>PassFail_By_Year[[#This Row],[State]]&amp;PassFail_By_Year[[#This Row],[Program Year]]</f>
        <v>Maine2017</v>
      </c>
      <c r="D400" s="11" t="s">
        <v>77</v>
      </c>
      <c r="E400" s="39">
        <v>0.58299999999999996</v>
      </c>
    </row>
    <row r="401" spans="1:5">
      <c r="A401" s="37" t="s">
        <v>24</v>
      </c>
      <c r="B401" s="89" t="s">
        <v>65</v>
      </c>
      <c r="C401" s="38" t="str">
        <f>PassFail_By_Year[[#This Row],[State]]&amp;PassFail_By_Year[[#This Row],[Program Year]]</f>
        <v>Maryland2017</v>
      </c>
      <c r="D401" s="11" t="s">
        <v>77</v>
      </c>
      <c r="E401" s="39">
        <v>0.53300000000000003</v>
      </c>
    </row>
    <row r="402" spans="1:5">
      <c r="A402" s="37" t="s">
        <v>25</v>
      </c>
      <c r="B402" s="89" t="s">
        <v>65</v>
      </c>
      <c r="C402" s="38" t="str">
        <f>PassFail_By_Year[[#This Row],[State]]&amp;PassFail_By_Year[[#This Row],[Program Year]]</f>
        <v>Massachusetts2017</v>
      </c>
      <c r="D402" s="11" t="s">
        <v>78</v>
      </c>
      <c r="E402" s="39">
        <v>0.51600000000000001</v>
      </c>
    </row>
    <row r="403" spans="1:5">
      <c r="A403" s="37" t="s">
        <v>26</v>
      </c>
      <c r="B403" s="89" t="s">
        <v>65</v>
      </c>
      <c r="C403" s="38" t="str">
        <f>PassFail_By_Year[[#This Row],[State]]&amp;PassFail_By_Year[[#This Row],[Program Year]]</f>
        <v>Michigan2017</v>
      </c>
      <c r="D403" s="11" t="s">
        <v>77</v>
      </c>
      <c r="E403" s="39">
        <v>0.56599999999999995</v>
      </c>
    </row>
    <row r="404" spans="1:5">
      <c r="A404" s="37" t="s">
        <v>27</v>
      </c>
      <c r="B404" s="89" t="s">
        <v>65</v>
      </c>
      <c r="C404" s="38" t="str">
        <f>PassFail_By_Year[[#This Row],[State]]&amp;PassFail_By_Year[[#This Row],[Program Year]]</f>
        <v>Minnesota2017</v>
      </c>
      <c r="D404" s="11" t="s">
        <v>77</v>
      </c>
      <c r="E404" s="39">
        <v>0.56899999999999995</v>
      </c>
    </row>
    <row r="405" spans="1:5">
      <c r="A405" s="37" t="s">
        <v>28</v>
      </c>
      <c r="B405" s="89" t="s">
        <v>65</v>
      </c>
      <c r="C405" s="38" t="str">
        <f>PassFail_By_Year[[#This Row],[State]]&amp;PassFail_By_Year[[#This Row],[Program Year]]</f>
        <v>Mississippi2017</v>
      </c>
      <c r="D405" s="11" t="s">
        <v>77</v>
      </c>
      <c r="E405" s="39">
        <v>0.58199999999999996</v>
      </c>
    </row>
    <row r="406" spans="1:5">
      <c r="A406" s="37" t="s">
        <v>29</v>
      </c>
      <c r="B406" s="89" t="s">
        <v>65</v>
      </c>
      <c r="C406" s="38" t="str">
        <f>PassFail_By_Year[[#This Row],[State]]&amp;PassFail_By_Year[[#This Row],[Program Year]]</f>
        <v>Missouri2017</v>
      </c>
      <c r="D406" s="11" t="s">
        <v>77</v>
      </c>
      <c r="E406" s="39">
        <v>0.66700000000000004</v>
      </c>
    </row>
    <row r="407" spans="1:5">
      <c r="A407" s="37" t="s">
        <v>30</v>
      </c>
      <c r="B407" s="89" t="s">
        <v>65</v>
      </c>
      <c r="C407" s="38" t="str">
        <f>PassFail_By_Year[[#This Row],[State]]&amp;PassFail_By_Year[[#This Row],[Program Year]]</f>
        <v>Montana2017</v>
      </c>
      <c r="D407" s="11" t="s">
        <v>77</v>
      </c>
      <c r="E407" s="39">
        <v>0.61299999999999999</v>
      </c>
    </row>
    <row r="408" spans="1:5">
      <c r="A408" s="37" t="s">
        <v>32</v>
      </c>
      <c r="B408" s="89" t="s">
        <v>65</v>
      </c>
      <c r="C408" s="38" t="str">
        <f>PassFail_By_Year[[#This Row],[State]]&amp;PassFail_By_Year[[#This Row],[Program Year]]</f>
        <v>Nebraska2017</v>
      </c>
      <c r="D408" s="11" t="s">
        <v>77</v>
      </c>
      <c r="E408" s="39">
        <v>0.66800000000000004</v>
      </c>
    </row>
    <row r="409" spans="1:5">
      <c r="A409" s="37" t="s">
        <v>33</v>
      </c>
      <c r="B409" s="89" t="s">
        <v>65</v>
      </c>
      <c r="C409" s="38" t="str">
        <f>PassFail_By_Year[[#This Row],[State]]&amp;PassFail_By_Year[[#This Row],[Program Year]]</f>
        <v>Nevada2017</v>
      </c>
      <c r="D409" s="11" t="s">
        <v>77</v>
      </c>
      <c r="E409" s="39">
        <v>0.63600000000000001</v>
      </c>
    </row>
    <row r="410" spans="1:5">
      <c r="A410" s="37" t="s">
        <v>34</v>
      </c>
      <c r="B410" s="89" t="s">
        <v>65</v>
      </c>
      <c r="C410" s="38" t="str">
        <f>PassFail_By_Year[[#This Row],[State]]&amp;PassFail_By_Year[[#This Row],[Program Year]]</f>
        <v>New Hampshire2017</v>
      </c>
      <c r="D410" s="11" t="s">
        <v>77</v>
      </c>
      <c r="E410" s="39">
        <v>0.61199999999999999</v>
      </c>
    </row>
    <row r="411" spans="1:5">
      <c r="A411" s="37" t="s">
        <v>35</v>
      </c>
      <c r="B411" s="89" t="s">
        <v>65</v>
      </c>
      <c r="C411" s="38" t="str">
        <f>PassFail_By_Year[[#This Row],[State]]&amp;PassFail_By_Year[[#This Row],[Program Year]]</f>
        <v>New Jersey2017</v>
      </c>
      <c r="D411" s="11" t="s">
        <v>78</v>
      </c>
      <c r="E411" s="39">
        <v>0.41</v>
      </c>
    </row>
    <row r="412" spans="1:5">
      <c r="A412" s="37" t="s">
        <v>36</v>
      </c>
      <c r="B412" s="89" t="s">
        <v>65</v>
      </c>
      <c r="C412" s="38" t="str">
        <f>PassFail_By_Year[[#This Row],[State]]&amp;PassFail_By_Year[[#This Row],[Program Year]]</f>
        <v>New Mexico2017</v>
      </c>
      <c r="D412" s="11" t="s">
        <v>78</v>
      </c>
      <c r="E412" s="39">
        <v>0.49299999999999999</v>
      </c>
    </row>
    <row r="413" spans="1:5">
      <c r="A413" s="37" t="s">
        <v>37</v>
      </c>
      <c r="B413" s="89" t="s">
        <v>65</v>
      </c>
      <c r="C413" s="38" t="str">
        <f>PassFail_By_Year[[#This Row],[State]]&amp;PassFail_By_Year[[#This Row],[Program Year]]</f>
        <v>New York2017</v>
      </c>
      <c r="D413" s="11" t="s">
        <v>77</v>
      </c>
      <c r="E413" s="39">
        <v>0.55300000000000005</v>
      </c>
    </row>
    <row r="414" spans="1:5">
      <c r="A414" s="37" t="s">
        <v>38</v>
      </c>
      <c r="B414" s="89" t="s">
        <v>65</v>
      </c>
      <c r="C414" s="38" t="str">
        <f>PassFail_By_Year[[#This Row],[State]]&amp;PassFail_By_Year[[#This Row],[Program Year]]</f>
        <v>North Carolina2017</v>
      </c>
      <c r="D414" s="11" t="s">
        <v>77</v>
      </c>
      <c r="E414" s="39">
        <v>0.625</v>
      </c>
    </row>
    <row r="415" spans="1:5">
      <c r="A415" s="37" t="s">
        <v>39</v>
      </c>
      <c r="B415" s="89" t="s">
        <v>65</v>
      </c>
      <c r="C415" s="38" t="str">
        <f>PassFail_By_Year[[#This Row],[State]]&amp;PassFail_By_Year[[#This Row],[Program Year]]</f>
        <v>North Dakota2017</v>
      </c>
      <c r="D415" s="11" t="s">
        <v>77</v>
      </c>
      <c r="E415" s="39">
        <v>0.64200000000000002</v>
      </c>
    </row>
    <row r="416" spans="1:5">
      <c r="A416" s="37" t="s">
        <v>40</v>
      </c>
      <c r="B416" s="89" t="s">
        <v>65</v>
      </c>
      <c r="C416" s="38" t="str">
        <f>PassFail_By_Year[[#This Row],[State]]&amp;PassFail_By_Year[[#This Row],[Program Year]]</f>
        <v>Ohio2017</v>
      </c>
      <c r="D416" s="11" t="s">
        <v>77</v>
      </c>
      <c r="E416" s="39">
        <v>0.68100000000000005</v>
      </c>
    </row>
    <row r="417" spans="1:5">
      <c r="A417" s="37" t="s">
        <v>41</v>
      </c>
      <c r="B417" s="89" t="s">
        <v>65</v>
      </c>
      <c r="C417" s="38" t="str">
        <f>PassFail_By_Year[[#This Row],[State]]&amp;PassFail_By_Year[[#This Row],[Program Year]]</f>
        <v>Oklahoma2017</v>
      </c>
      <c r="D417" s="11" t="s">
        <v>77</v>
      </c>
      <c r="E417" s="39">
        <v>0.52800000000000002</v>
      </c>
    </row>
    <row r="418" spans="1:5">
      <c r="A418" s="37" t="s">
        <v>43</v>
      </c>
      <c r="B418" s="89" t="s">
        <v>65</v>
      </c>
      <c r="C418" s="38" t="str">
        <f>PassFail_By_Year[[#This Row],[State]]&amp;PassFail_By_Year[[#This Row],[Program Year]]</f>
        <v>Oregon2017</v>
      </c>
      <c r="D418" s="11" t="s">
        <v>77</v>
      </c>
      <c r="E418" s="39">
        <v>0.58599999999999997</v>
      </c>
    </row>
    <row r="419" spans="1:5">
      <c r="A419" s="37" t="s">
        <v>44</v>
      </c>
      <c r="B419" s="89" t="s">
        <v>65</v>
      </c>
      <c r="C419" s="38" t="str">
        <f>PassFail_By_Year[[#This Row],[State]]&amp;PassFail_By_Year[[#This Row],[Program Year]]</f>
        <v>Pennsylvania2017</v>
      </c>
      <c r="D419" s="11" t="s">
        <v>77</v>
      </c>
      <c r="E419" s="39">
        <v>0.55600000000000005</v>
      </c>
    </row>
    <row r="420" spans="1:5">
      <c r="A420" s="37" t="s">
        <v>45</v>
      </c>
      <c r="B420" s="89" t="s">
        <v>65</v>
      </c>
      <c r="C420" s="38" t="str">
        <f>PassFail_By_Year[[#This Row],[State]]&amp;PassFail_By_Year[[#This Row],[Program Year]]</f>
        <v>Puerto Rico2017</v>
      </c>
      <c r="D420" s="11" t="s">
        <v>42</v>
      </c>
      <c r="E420" s="39" t="s">
        <v>42</v>
      </c>
    </row>
    <row r="421" spans="1:5">
      <c r="A421" s="37" t="s">
        <v>46</v>
      </c>
      <c r="B421" s="89" t="s">
        <v>65</v>
      </c>
      <c r="C421" s="38" t="str">
        <f>PassFail_By_Year[[#This Row],[State]]&amp;PassFail_By_Year[[#This Row],[Program Year]]</f>
        <v>Rhode Island2017</v>
      </c>
      <c r="D421" s="11" t="s">
        <v>77</v>
      </c>
      <c r="E421" s="39">
        <v>0.63800000000000001</v>
      </c>
    </row>
    <row r="422" spans="1:5">
      <c r="A422" s="37" t="s">
        <v>47</v>
      </c>
      <c r="B422" s="89" t="s">
        <v>65</v>
      </c>
      <c r="C422" s="38" t="str">
        <f>PassFail_By_Year[[#This Row],[State]]&amp;PassFail_By_Year[[#This Row],[Program Year]]</f>
        <v>South Carolina2017</v>
      </c>
      <c r="D422" s="11" t="s">
        <v>77</v>
      </c>
      <c r="E422" s="39">
        <v>0.60699999999999998</v>
      </c>
    </row>
    <row r="423" spans="1:5">
      <c r="A423" s="37" t="s">
        <v>48</v>
      </c>
      <c r="B423" s="89" t="s">
        <v>65</v>
      </c>
      <c r="C423" s="38" t="str">
        <f>PassFail_By_Year[[#This Row],[State]]&amp;PassFail_By_Year[[#This Row],[Program Year]]</f>
        <v>South Dakota2017</v>
      </c>
      <c r="D423" s="11" t="s">
        <v>77</v>
      </c>
      <c r="E423" s="39">
        <v>0.70599999999999996</v>
      </c>
    </row>
    <row r="424" spans="1:5">
      <c r="A424" s="37" t="s">
        <v>49</v>
      </c>
      <c r="B424" s="89" t="s">
        <v>65</v>
      </c>
      <c r="C424" s="38" t="str">
        <f>PassFail_By_Year[[#This Row],[State]]&amp;PassFail_By_Year[[#This Row],[Program Year]]</f>
        <v>Tennessee2017</v>
      </c>
      <c r="D424" s="11" t="s">
        <v>77</v>
      </c>
      <c r="E424" s="39">
        <v>0.63400000000000001</v>
      </c>
    </row>
    <row r="425" spans="1:5">
      <c r="A425" s="37" t="s">
        <v>50</v>
      </c>
      <c r="B425" s="89" t="s">
        <v>65</v>
      </c>
      <c r="C425" s="38" t="str">
        <f>PassFail_By_Year[[#This Row],[State]]&amp;PassFail_By_Year[[#This Row],[Program Year]]</f>
        <v>Texas2017</v>
      </c>
      <c r="D425" s="11" t="s">
        <v>77</v>
      </c>
      <c r="E425" s="39">
        <v>0.58399999999999996</v>
      </c>
    </row>
    <row r="426" spans="1:5">
      <c r="A426" s="37" t="s">
        <v>52</v>
      </c>
      <c r="B426" s="89" t="s">
        <v>65</v>
      </c>
      <c r="C426" s="38" t="str">
        <f>PassFail_By_Year[[#This Row],[State]]&amp;PassFail_By_Year[[#This Row],[Program Year]]</f>
        <v>Utah2017</v>
      </c>
      <c r="D426" s="11" t="s">
        <v>77</v>
      </c>
      <c r="E426" s="39">
        <v>0.65300000000000002</v>
      </c>
    </row>
    <row r="427" spans="1:5">
      <c r="A427" s="37" t="s">
        <v>53</v>
      </c>
      <c r="B427" s="89" t="s">
        <v>65</v>
      </c>
      <c r="C427" s="38" t="str">
        <f>PassFail_By_Year[[#This Row],[State]]&amp;PassFail_By_Year[[#This Row],[Program Year]]</f>
        <v>Vermont2017</v>
      </c>
      <c r="D427" s="11" t="s">
        <v>77</v>
      </c>
      <c r="E427" s="39">
        <v>0.57799999999999996</v>
      </c>
    </row>
    <row r="428" spans="1:5">
      <c r="A428" s="37" t="s">
        <v>54</v>
      </c>
      <c r="B428" s="89" t="s">
        <v>65</v>
      </c>
      <c r="C428" s="38" t="str">
        <f>PassFail_By_Year[[#This Row],[State]]&amp;PassFail_By_Year[[#This Row],[Program Year]]</f>
        <v>Virgin Islands2017</v>
      </c>
      <c r="D428" s="11" t="s">
        <v>78</v>
      </c>
      <c r="E428" s="39">
        <v>0.33300000000000002</v>
      </c>
    </row>
    <row r="429" spans="1:5">
      <c r="A429" s="37" t="s">
        <v>55</v>
      </c>
      <c r="B429" s="89" t="s">
        <v>65</v>
      </c>
      <c r="C429" s="38" t="str">
        <f>PassFail_By_Year[[#This Row],[State]]&amp;PassFail_By_Year[[#This Row],[Program Year]]</f>
        <v>Virginia2017</v>
      </c>
      <c r="D429" s="11" t="s">
        <v>77</v>
      </c>
      <c r="E429" s="39">
        <v>0.64200000000000002</v>
      </c>
    </row>
    <row r="430" spans="1:5">
      <c r="A430" s="37" t="s">
        <v>56</v>
      </c>
      <c r="B430" s="89" t="s">
        <v>65</v>
      </c>
      <c r="C430" s="38" t="str">
        <f>PassFail_By_Year[[#This Row],[State]]&amp;PassFail_By_Year[[#This Row],[Program Year]]</f>
        <v>Washington2017</v>
      </c>
      <c r="D430" s="11" t="s">
        <v>77</v>
      </c>
      <c r="E430" s="39">
        <v>0.53300000000000003</v>
      </c>
    </row>
    <row r="431" spans="1:5">
      <c r="A431" s="37" t="s">
        <v>57</v>
      </c>
      <c r="B431" s="89" t="s">
        <v>65</v>
      </c>
      <c r="C431" s="38" t="str">
        <f>PassFail_By_Year[[#This Row],[State]]&amp;PassFail_By_Year[[#This Row],[Program Year]]</f>
        <v>West Virginia2017</v>
      </c>
      <c r="D431" s="11" t="s">
        <v>77</v>
      </c>
      <c r="E431" s="39">
        <v>0.56399999999999995</v>
      </c>
    </row>
    <row r="432" spans="1:5">
      <c r="A432" s="37" t="s">
        <v>58</v>
      </c>
      <c r="B432" s="89" t="s">
        <v>65</v>
      </c>
      <c r="C432" s="38" t="str">
        <f>PassFail_By_Year[[#This Row],[State]]&amp;PassFail_By_Year[[#This Row],[Program Year]]</f>
        <v>Wisconsin2017</v>
      </c>
      <c r="D432" s="11" t="s">
        <v>77</v>
      </c>
      <c r="E432" s="39">
        <v>0.63700000000000001</v>
      </c>
    </row>
    <row r="433" spans="1:5">
      <c r="A433" s="37" t="s">
        <v>59</v>
      </c>
      <c r="B433" s="89" t="s">
        <v>65</v>
      </c>
      <c r="C433" s="38" t="str">
        <f>PassFail_By_Year[[#This Row],[State]]&amp;PassFail_By_Year[[#This Row],[Program Year]]</f>
        <v>Wyoming2017</v>
      </c>
      <c r="D433" s="11" t="s">
        <v>77</v>
      </c>
      <c r="E433" s="39">
        <v>0.60399999999999998</v>
      </c>
    </row>
    <row r="434" spans="1:5">
      <c r="A434" s="37" t="s">
        <v>3</v>
      </c>
      <c r="B434" s="89" t="s">
        <v>64</v>
      </c>
      <c r="C434" s="38" t="str">
        <f>PassFail_By_Year[[#This Row],[State]]&amp;PassFail_By_Year[[#This Row],[Program Year]]</f>
        <v>Alabama2015</v>
      </c>
      <c r="D434" s="11" t="s">
        <v>77</v>
      </c>
      <c r="E434" s="39">
        <v>0.623</v>
      </c>
    </row>
    <row r="435" spans="1:5">
      <c r="A435" s="37" t="s">
        <v>4</v>
      </c>
      <c r="B435" s="89" t="s">
        <v>64</v>
      </c>
      <c r="C435" s="38" t="str">
        <f>PassFail_By_Year[[#This Row],[State]]&amp;PassFail_By_Year[[#This Row],[Program Year]]</f>
        <v>Alaska2015</v>
      </c>
      <c r="D435" s="11" t="s">
        <v>77</v>
      </c>
      <c r="E435" s="39">
        <v>0.57199999999999995</v>
      </c>
    </row>
    <row r="436" spans="1:5">
      <c r="A436" s="37" t="s">
        <v>5</v>
      </c>
      <c r="B436" s="89" t="s">
        <v>64</v>
      </c>
      <c r="C436" s="38" t="str">
        <f>PassFail_By_Year[[#This Row],[State]]&amp;PassFail_By_Year[[#This Row],[Program Year]]</f>
        <v>Arizona2015</v>
      </c>
      <c r="D436" s="11" t="s">
        <v>77</v>
      </c>
      <c r="E436" s="39">
        <v>0.61</v>
      </c>
    </row>
    <row r="437" spans="1:5">
      <c r="A437" s="37" t="s">
        <v>6</v>
      </c>
      <c r="B437" s="89" t="s">
        <v>64</v>
      </c>
      <c r="C437" s="38" t="str">
        <f>PassFail_By_Year[[#This Row],[State]]&amp;PassFail_By_Year[[#This Row],[Program Year]]</f>
        <v>Arkansas2015</v>
      </c>
      <c r="D437" s="11" t="s">
        <v>77</v>
      </c>
      <c r="E437" s="39">
        <v>0.66800000000000004</v>
      </c>
    </row>
    <row r="438" spans="1:5">
      <c r="A438" s="37" t="s">
        <v>7</v>
      </c>
      <c r="B438" s="89" t="s">
        <v>64</v>
      </c>
      <c r="C438" s="38" t="str">
        <f>PassFail_By_Year[[#This Row],[State]]&amp;PassFail_By_Year[[#This Row],[Program Year]]</f>
        <v>California2015</v>
      </c>
      <c r="D438" s="11" t="s">
        <v>78</v>
      </c>
      <c r="E438" s="39">
        <v>0.48099999999999998</v>
      </c>
    </row>
    <row r="439" spans="1:5">
      <c r="A439" s="37" t="s">
        <v>8</v>
      </c>
      <c r="B439" s="89" t="s">
        <v>64</v>
      </c>
      <c r="C439" s="38" t="str">
        <f>PassFail_By_Year[[#This Row],[State]]&amp;PassFail_By_Year[[#This Row],[Program Year]]</f>
        <v>Colorado2015</v>
      </c>
      <c r="D439" s="11" t="s">
        <v>77</v>
      </c>
      <c r="E439" s="39">
        <v>0.54800000000000004</v>
      </c>
    </row>
    <row r="440" spans="1:5">
      <c r="A440" s="37" t="s">
        <v>9</v>
      </c>
      <c r="B440" s="89" t="s">
        <v>64</v>
      </c>
      <c r="C440" s="38" t="str">
        <f>PassFail_By_Year[[#This Row],[State]]&amp;PassFail_By_Year[[#This Row],[Program Year]]</f>
        <v>Connecticut2015</v>
      </c>
      <c r="D440" s="11" t="s">
        <v>78</v>
      </c>
      <c r="E440" s="39">
        <v>0.52300000000000002</v>
      </c>
    </row>
    <row r="441" spans="1:5">
      <c r="A441" s="37" t="s">
        <v>10</v>
      </c>
      <c r="B441" s="89" t="s">
        <v>64</v>
      </c>
      <c r="C441" s="38" t="str">
        <f>PassFail_By_Year[[#This Row],[State]]&amp;PassFail_By_Year[[#This Row],[Program Year]]</f>
        <v>Delaware2015</v>
      </c>
      <c r="D441" s="11" t="s">
        <v>77</v>
      </c>
      <c r="E441" s="39">
        <v>0.60799999999999998</v>
      </c>
    </row>
    <row r="442" spans="1:5">
      <c r="A442" s="37" t="s">
        <v>60</v>
      </c>
      <c r="B442" s="89" t="s">
        <v>64</v>
      </c>
      <c r="C442" s="38" t="str">
        <f>PassFail_By_Year[[#This Row],[State]]&amp;PassFail_By_Year[[#This Row],[Program Year]]</f>
        <v>District of Columbia2015</v>
      </c>
      <c r="D442" s="11" t="s">
        <v>78</v>
      </c>
      <c r="E442" s="39">
        <v>0.47699999999999998</v>
      </c>
    </row>
    <row r="443" spans="1:5">
      <c r="A443" s="37" t="s">
        <v>12</v>
      </c>
      <c r="B443" s="89" t="s">
        <v>64</v>
      </c>
      <c r="C443" s="38" t="str">
        <f>PassFail_By_Year[[#This Row],[State]]&amp;PassFail_By_Year[[#This Row],[Program Year]]</f>
        <v>Florida2015</v>
      </c>
      <c r="D443" s="11" t="s">
        <v>77</v>
      </c>
      <c r="E443" s="39">
        <v>0.59699999999999998</v>
      </c>
    </row>
    <row r="444" spans="1:5">
      <c r="A444" s="37" t="s">
        <v>13</v>
      </c>
      <c r="B444" s="89" t="s">
        <v>64</v>
      </c>
      <c r="C444" s="38" t="str">
        <f>PassFail_By_Year[[#This Row],[State]]&amp;PassFail_By_Year[[#This Row],[Program Year]]</f>
        <v>Georgia2015</v>
      </c>
      <c r="D444" s="11" t="s">
        <v>77</v>
      </c>
      <c r="E444" s="39">
        <v>0.58799999999999997</v>
      </c>
    </row>
    <row r="445" spans="1:5">
      <c r="A445" s="37" t="s">
        <v>14</v>
      </c>
      <c r="B445" s="89" t="s">
        <v>64</v>
      </c>
      <c r="C445" s="38" t="str">
        <f>PassFail_By_Year[[#This Row],[State]]&amp;PassFail_By_Year[[#This Row],[Program Year]]</f>
        <v>Guam2015</v>
      </c>
      <c r="D445" s="11" t="s">
        <v>42</v>
      </c>
      <c r="E445" s="39" t="s">
        <v>42</v>
      </c>
    </row>
    <row r="446" spans="1:5">
      <c r="A446" s="37" t="s">
        <v>15</v>
      </c>
      <c r="B446" s="89" t="s">
        <v>64</v>
      </c>
      <c r="C446" s="38" t="str">
        <f>PassFail_By_Year[[#This Row],[State]]&amp;PassFail_By_Year[[#This Row],[Program Year]]</f>
        <v>Hawaii2015</v>
      </c>
      <c r="D446" s="11" t="s">
        <v>78</v>
      </c>
      <c r="E446" s="39">
        <v>0.47099999999999997</v>
      </c>
    </row>
    <row r="447" spans="1:5">
      <c r="A447" s="37" t="s">
        <v>16</v>
      </c>
      <c r="B447" s="89" t="s">
        <v>64</v>
      </c>
      <c r="C447" s="38" t="str">
        <f>PassFail_By_Year[[#This Row],[State]]&amp;PassFail_By_Year[[#This Row],[Program Year]]</f>
        <v>Idaho2015</v>
      </c>
      <c r="D447" s="11" t="s">
        <v>77</v>
      </c>
      <c r="E447" s="39">
        <v>0.69299999999999995</v>
      </c>
    </row>
    <row r="448" spans="1:5">
      <c r="A448" s="37" t="s">
        <v>17</v>
      </c>
      <c r="B448" s="89" t="s">
        <v>64</v>
      </c>
      <c r="C448" s="38" t="str">
        <f>PassFail_By_Year[[#This Row],[State]]&amp;PassFail_By_Year[[#This Row],[Program Year]]</f>
        <v>Illinois2015</v>
      </c>
      <c r="D448" s="11" t="s">
        <v>77</v>
      </c>
      <c r="E448" s="39">
        <v>0.61699999999999999</v>
      </c>
    </row>
    <row r="449" spans="1:5">
      <c r="A449" s="37" t="s">
        <v>18</v>
      </c>
      <c r="B449" s="89" t="s">
        <v>64</v>
      </c>
      <c r="C449" s="38" t="str">
        <f>PassFail_By_Year[[#This Row],[State]]&amp;PassFail_By_Year[[#This Row],[Program Year]]</f>
        <v>Indiana2015</v>
      </c>
      <c r="D449" s="11" t="s">
        <v>77</v>
      </c>
      <c r="E449" s="39">
        <v>0.68500000000000005</v>
      </c>
    </row>
    <row r="450" spans="1:5">
      <c r="A450" s="37" t="s">
        <v>19</v>
      </c>
      <c r="B450" s="89" t="s">
        <v>64</v>
      </c>
      <c r="C450" s="38" t="str">
        <f>PassFail_By_Year[[#This Row],[State]]&amp;PassFail_By_Year[[#This Row],[Program Year]]</f>
        <v>Iowa2015</v>
      </c>
      <c r="D450" s="11" t="s">
        <v>77</v>
      </c>
      <c r="E450" s="39">
        <v>0.65500000000000003</v>
      </c>
    </row>
    <row r="451" spans="1:5">
      <c r="A451" s="37" t="s">
        <v>20</v>
      </c>
      <c r="B451" s="89" t="s">
        <v>64</v>
      </c>
      <c r="C451" s="38" t="str">
        <f>PassFail_By_Year[[#This Row],[State]]&amp;PassFail_By_Year[[#This Row],[Program Year]]</f>
        <v>Kansas2015</v>
      </c>
      <c r="D451" s="11" t="s">
        <v>77</v>
      </c>
      <c r="E451" s="39">
        <v>0.69499999999999995</v>
      </c>
    </row>
    <row r="452" spans="1:5">
      <c r="A452" s="37" t="s">
        <v>21</v>
      </c>
      <c r="B452" s="89" t="s">
        <v>64</v>
      </c>
      <c r="C452" s="38" t="str">
        <f>PassFail_By_Year[[#This Row],[State]]&amp;PassFail_By_Year[[#This Row],[Program Year]]</f>
        <v>Kentucky2015</v>
      </c>
      <c r="D452" s="11" t="s">
        <v>78</v>
      </c>
      <c r="E452" s="39">
        <v>0.52300000000000002</v>
      </c>
    </row>
    <row r="453" spans="1:5">
      <c r="A453" s="37" t="s">
        <v>22</v>
      </c>
      <c r="B453" s="89" t="s">
        <v>64</v>
      </c>
      <c r="C453" s="38" t="str">
        <f>PassFail_By_Year[[#This Row],[State]]&amp;PassFail_By_Year[[#This Row],[Program Year]]</f>
        <v>Louisiana2015</v>
      </c>
      <c r="D453" s="11" t="s">
        <v>78</v>
      </c>
      <c r="E453" s="39">
        <v>0.497</v>
      </c>
    </row>
    <row r="454" spans="1:5">
      <c r="A454" s="37" t="s">
        <v>23</v>
      </c>
      <c r="B454" s="89" t="s">
        <v>64</v>
      </c>
      <c r="C454" s="38" t="str">
        <f>PassFail_By_Year[[#This Row],[State]]&amp;PassFail_By_Year[[#This Row],[Program Year]]</f>
        <v>Maine2015</v>
      </c>
      <c r="D454" s="11" t="s">
        <v>77</v>
      </c>
      <c r="E454" s="39">
        <v>0.65200000000000002</v>
      </c>
    </row>
    <row r="455" spans="1:5">
      <c r="A455" s="37" t="s">
        <v>24</v>
      </c>
      <c r="B455" s="89" t="s">
        <v>64</v>
      </c>
      <c r="C455" s="38" t="str">
        <f>PassFail_By_Year[[#This Row],[State]]&amp;PassFail_By_Year[[#This Row],[Program Year]]</f>
        <v>Maryland2015</v>
      </c>
      <c r="D455" s="11" t="s">
        <v>77</v>
      </c>
      <c r="E455" s="39">
        <v>0.54800000000000004</v>
      </c>
    </row>
    <row r="456" spans="1:5">
      <c r="A456" s="37" t="s">
        <v>25</v>
      </c>
      <c r="B456" s="89" t="s">
        <v>64</v>
      </c>
      <c r="C456" s="38" t="str">
        <f>PassFail_By_Year[[#This Row],[State]]&amp;PassFail_By_Year[[#This Row],[Program Year]]</f>
        <v>Massachusetts2015</v>
      </c>
      <c r="D456" s="11" t="s">
        <v>77</v>
      </c>
      <c r="E456" s="39">
        <v>0.54100000000000004</v>
      </c>
    </row>
    <row r="457" spans="1:5">
      <c r="A457" s="37" t="s">
        <v>26</v>
      </c>
      <c r="B457" s="89" t="s">
        <v>64</v>
      </c>
      <c r="C457" s="38" t="str">
        <f>PassFail_By_Year[[#This Row],[State]]&amp;PassFail_By_Year[[#This Row],[Program Year]]</f>
        <v>Michigan2015</v>
      </c>
      <c r="D457" s="11" t="s">
        <v>77</v>
      </c>
      <c r="E457" s="39">
        <v>0.56699999999999995</v>
      </c>
    </row>
    <row r="458" spans="1:5">
      <c r="A458" s="37" t="s">
        <v>27</v>
      </c>
      <c r="B458" s="89" t="s">
        <v>64</v>
      </c>
      <c r="C458" s="38" t="str">
        <f>PassFail_By_Year[[#This Row],[State]]&amp;PassFail_By_Year[[#This Row],[Program Year]]</f>
        <v>Minnesota2015</v>
      </c>
      <c r="D458" s="11" t="s">
        <v>77</v>
      </c>
      <c r="E458" s="39">
        <v>0.64600000000000002</v>
      </c>
    </row>
    <row r="459" spans="1:5">
      <c r="A459" s="37" t="s">
        <v>28</v>
      </c>
      <c r="B459" s="89" t="s">
        <v>64</v>
      </c>
      <c r="C459" s="38" t="str">
        <f>PassFail_By_Year[[#This Row],[State]]&amp;PassFail_By_Year[[#This Row],[Program Year]]</f>
        <v>Mississippi2015</v>
      </c>
      <c r="D459" s="11" t="s">
        <v>77</v>
      </c>
      <c r="E459" s="39">
        <v>0.63500000000000001</v>
      </c>
    </row>
    <row r="460" spans="1:5">
      <c r="A460" s="37" t="s">
        <v>29</v>
      </c>
      <c r="B460" s="89" t="s">
        <v>64</v>
      </c>
      <c r="C460" s="38" t="str">
        <f>PassFail_By_Year[[#This Row],[State]]&amp;PassFail_By_Year[[#This Row],[Program Year]]</f>
        <v>Missouri2015</v>
      </c>
      <c r="D460" s="11" t="s">
        <v>77</v>
      </c>
      <c r="E460" s="39">
        <v>0.61899999999999999</v>
      </c>
    </row>
    <row r="461" spans="1:5">
      <c r="A461" s="37" t="s">
        <v>30</v>
      </c>
      <c r="B461" s="89" t="s">
        <v>64</v>
      </c>
      <c r="C461" s="38" t="str">
        <f>PassFail_By_Year[[#This Row],[State]]&amp;PassFail_By_Year[[#This Row],[Program Year]]</f>
        <v>Montana2015</v>
      </c>
      <c r="D461" s="11" t="s">
        <v>77</v>
      </c>
      <c r="E461" s="39">
        <v>0.64600000000000002</v>
      </c>
    </row>
    <row r="462" spans="1:5">
      <c r="A462" s="37" t="s">
        <v>32</v>
      </c>
      <c r="B462" s="89" t="s">
        <v>64</v>
      </c>
      <c r="C462" s="38" t="str">
        <f>PassFail_By_Year[[#This Row],[State]]&amp;PassFail_By_Year[[#This Row],[Program Year]]</f>
        <v>Nebraska2015</v>
      </c>
      <c r="D462" s="11" t="s">
        <v>77</v>
      </c>
      <c r="E462" s="39">
        <v>0.63800000000000001</v>
      </c>
    </row>
    <row r="463" spans="1:5">
      <c r="A463" s="37" t="s">
        <v>33</v>
      </c>
      <c r="B463" s="89" t="s">
        <v>64</v>
      </c>
      <c r="C463" s="38" t="str">
        <f>PassFail_By_Year[[#This Row],[State]]&amp;PassFail_By_Year[[#This Row],[Program Year]]</f>
        <v>Nevada2015</v>
      </c>
      <c r="D463" s="11" t="s">
        <v>77</v>
      </c>
      <c r="E463" s="39">
        <v>0.64200000000000002</v>
      </c>
    </row>
    <row r="464" spans="1:5">
      <c r="A464" s="37" t="s">
        <v>34</v>
      </c>
      <c r="B464" s="89" t="s">
        <v>64</v>
      </c>
      <c r="C464" s="38" t="str">
        <f>PassFail_By_Year[[#This Row],[State]]&amp;PassFail_By_Year[[#This Row],[Program Year]]</f>
        <v>New Hampshire2015</v>
      </c>
      <c r="D464" s="11" t="s">
        <v>77</v>
      </c>
      <c r="E464" s="39">
        <v>0.57099999999999995</v>
      </c>
    </row>
    <row r="465" spans="1:5">
      <c r="A465" s="37" t="s">
        <v>35</v>
      </c>
      <c r="B465" s="89" t="s">
        <v>64</v>
      </c>
      <c r="C465" s="38" t="str">
        <f>PassFail_By_Year[[#This Row],[State]]&amp;PassFail_By_Year[[#This Row],[Program Year]]</f>
        <v>New Jersey2015</v>
      </c>
      <c r="D465" s="11" t="s">
        <v>77</v>
      </c>
      <c r="E465" s="39">
        <v>0.56100000000000005</v>
      </c>
    </row>
    <row r="466" spans="1:5">
      <c r="A466" s="37" t="s">
        <v>36</v>
      </c>
      <c r="B466" s="89" t="s">
        <v>64</v>
      </c>
      <c r="C466" s="38" t="str">
        <f>PassFail_By_Year[[#This Row],[State]]&amp;PassFail_By_Year[[#This Row],[Program Year]]</f>
        <v>New Mexico2015</v>
      </c>
      <c r="D466" s="11" t="s">
        <v>78</v>
      </c>
      <c r="E466" s="39">
        <v>0.51900000000000002</v>
      </c>
    </row>
    <row r="467" spans="1:5">
      <c r="A467" s="37" t="s">
        <v>37</v>
      </c>
      <c r="B467" s="89" t="s">
        <v>64</v>
      </c>
      <c r="C467" s="38" t="str">
        <f>PassFail_By_Year[[#This Row],[State]]&amp;PassFail_By_Year[[#This Row],[Program Year]]</f>
        <v>New York2015</v>
      </c>
      <c r="D467" s="11" t="s">
        <v>77</v>
      </c>
      <c r="E467" s="39">
        <v>0.59699999999999998</v>
      </c>
    </row>
    <row r="468" spans="1:5">
      <c r="A468" s="37" t="s">
        <v>38</v>
      </c>
      <c r="B468" s="89" t="s">
        <v>64</v>
      </c>
      <c r="C468" s="38" t="str">
        <f>PassFail_By_Year[[#This Row],[State]]&amp;PassFail_By_Year[[#This Row],[Program Year]]</f>
        <v>North Carolina2015</v>
      </c>
      <c r="D468" s="11" t="s">
        <v>77</v>
      </c>
      <c r="E468" s="39">
        <v>0.60699999999999998</v>
      </c>
    </row>
    <row r="469" spans="1:5">
      <c r="A469" s="37" t="s">
        <v>39</v>
      </c>
      <c r="B469" s="89" t="s">
        <v>64</v>
      </c>
      <c r="C469" s="38" t="str">
        <f>PassFail_By_Year[[#This Row],[State]]&amp;PassFail_By_Year[[#This Row],[Program Year]]</f>
        <v>North Dakota2015</v>
      </c>
      <c r="D469" s="11" t="s">
        <v>77</v>
      </c>
      <c r="E469" s="39">
        <v>0.70899999999999996</v>
      </c>
    </row>
    <row r="470" spans="1:5">
      <c r="A470" s="37" t="s">
        <v>40</v>
      </c>
      <c r="B470" s="89" t="s">
        <v>64</v>
      </c>
      <c r="C470" s="38" t="str">
        <f>PassFail_By_Year[[#This Row],[State]]&amp;PassFail_By_Year[[#This Row],[Program Year]]</f>
        <v>Ohio2015</v>
      </c>
      <c r="D470" s="11" t="s">
        <v>77</v>
      </c>
      <c r="E470" s="39">
        <v>0.65300000000000002</v>
      </c>
    </row>
    <row r="471" spans="1:5">
      <c r="A471" s="37" t="s">
        <v>41</v>
      </c>
      <c r="B471" s="89" t="s">
        <v>64</v>
      </c>
      <c r="C471" s="38" t="str">
        <f>PassFail_By_Year[[#This Row],[State]]&amp;PassFail_By_Year[[#This Row],[Program Year]]</f>
        <v>Oklahoma2015</v>
      </c>
      <c r="D471" s="11" t="s">
        <v>77</v>
      </c>
      <c r="E471" s="39">
        <v>0.625</v>
      </c>
    </row>
    <row r="472" spans="1:5">
      <c r="A472" s="37" t="s">
        <v>43</v>
      </c>
      <c r="B472" s="89" t="s">
        <v>64</v>
      </c>
      <c r="C472" s="38" t="str">
        <f>PassFail_By_Year[[#This Row],[State]]&amp;PassFail_By_Year[[#This Row],[Program Year]]</f>
        <v>Oregon2015</v>
      </c>
      <c r="D472" s="11" t="s">
        <v>77</v>
      </c>
      <c r="E472" s="39">
        <v>0.57899999999999996</v>
      </c>
    </row>
    <row r="473" spans="1:5">
      <c r="A473" s="37" t="s">
        <v>44</v>
      </c>
      <c r="B473" s="89" t="s">
        <v>64</v>
      </c>
      <c r="C473" s="38" t="str">
        <f>PassFail_By_Year[[#This Row],[State]]&amp;PassFail_By_Year[[#This Row],[Program Year]]</f>
        <v>Pennsylvania2015</v>
      </c>
      <c r="D473" s="11" t="s">
        <v>77</v>
      </c>
      <c r="E473" s="39">
        <v>0.66100000000000003</v>
      </c>
    </row>
    <row r="474" spans="1:5">
      <c r="A474" s="37" t="s">
        <v>45</v>
      </c>
      <c r="B474" s="89" t="s">
        <v>64</v>
      </c>
      <c r="C474" s="38" t="str">
        <f>PassFail_By_Year[[#This Row],[State]]&amp;PassFail_By_Year[[#This Row],[Program Year]]</f>
        <v>Puerto Rico2015</v>
      </c>
      <c r="D474" s="11" t="s">
        <v>78</v>
      </c>
      <c r="E474" s="39">
        <v>0.307</v>
      </c>
    </row>
    <row r="475" spans="1:5">
      <c r="A475" s="37" t="s">
        <v>46</v>
      </c>
      <c r="B475" s="89" t="s">
        <v>64</v>
      </c>
      <c r="C475" s="38" t="str">
        <f>PassFail_By_Year[[#This Row],[State]]&amp;PassFail_By_Year[[#This Row],[Program Year]]</f>
        <v>Rhode Island2015</v>
      </c>
      <c r="D475" s="11" t="s">
        <v>77</v>
      </c>
      <c r="E475" s="39">
        <v>0.57699999999999996</v>
      </c>
    </row>
    <row r="476" spans="1:5">
      <c r="A476" s="37" t="s">
        <v>47</v>
      </c>
      <c r="B476" s="89" t="s">
        <v>64</v>
      </c>
      <c r="C476" s="38" t="str">
        <f>PassFail_By_Year[[#This Row],[State]]&amp;PassFail_By_Year[[#This Row],[Program Year]]</f>
        <v>South Carolina2015</v>
      </c>
      <c r="D476" s="11" t="s">
        <v>77</v>
      </c>
      <c r="E476" s="39">
        <v>0.63900000000000001</v>
      </c>
    </row>
    <row r="477" spans="1:5">
      <c r="A477" s="37" t="s">
        <v>48</v>
      </c>
      <c r="B477" s="89" t="s">
        <v>64</v>
      </c>
      <c r="C477" s="38" t="str">
        <f>PassFail_By_Year[[#This Row],[State]]&amp;PassFail_By_Year[[#This Row],[Program Year]]</f>
        <v>South Dakota2015</v>
      </c>
      <c r="D477" s="11" t="s">
        <v>77</v>
      </c>
      <c r="E477" s="39">
        <v>0.61199999999999999</v>
      </c>
    </row>
    <row r="478" spans="1:5">
      <c r="A478" s="37" t="s">
        <v>49</v>
      </c>
      <c r="B478" s="89" t="s">
        <v>64</v>
      </c>
      <c r="C478" s="38" t="str">
        <f>PassFail_By_Year[[#This Row],[State]]&amp;PassFail_By_Year[[#This Row],[Program Year]]</f>
        <v>Tennessee2015</v>
      </c>
      <c r="D478" s="11" t="s">
        <v>77</v>
      </c>
      <c r="E478" s="39">
        <v>0.66800000000000004</v>
      </c>
    </row>
    <row r="479" spans="1:5">
      <c r="A479" s="37" t="s">
        <v>50</v>
      </c>
      <c r="B479" s="89" t="s">
        <v>64</v>
      </c>
      <c r="C479" s="38" t="str">
        <f>PassFail_By_Year[[#This Row],[State]]&amp;PassFail_By_Year[[#This Row],[Program Year]]</f>
        <v>Texas2015</v>
      </c>
      <c r="D479" s="11" t="s">
        <v>77</v>
      </c>
      <c r="E479" s="39">
        <v>0.60099999999999998</v>
      </c>
    </row>
    <row r="480" spans="1:5">
      <c r="A480" s="37" t="s">
        <v>52</v>
      </c>
      <c r="B480" s="89" t="s">
        <v>64</v>
      </c>
      <c r="C480" s="38" t="str">
        <f>PassFail_By_Year[[#This Row],[State]]&amp;PassFail_By_Year[[#This Row],[Program Year]]</f>
        <v>Utah2015</v>
      </c>
      <c r="D480" s="11" t="s">
        <v>77</v>
      </c>
      <c r="E480" s="39">
        <v>0.67100000000000004</v>
      </c>
    </row>
    <row r="481" spans="1:5">
      <c r="A481" s="37" t="s">
        <v>53</v>
      </c>
      <c r="B481" s="89" t="s">
        <v>64</v>
      </c>
      <c r="C481" s="38" t="str">
        <f>PassFail_By_Year[[#This Row],[State]]&amp;PassFail_By_Year[[#This Row],[Program Year]]</f>
        <v>Vermont2015</v>
      </c>
      <c r="D481" s="11" t="s">
        <v>77</v>
      </c>
      <c r="E481" s="39">
        <v>0.65900000000000003</v>
      </c>
    </row>
    <row r="482" spans="1:5">
      <c r="A482" s="37" t="s">
        <v>54</v>
      </c>
      <c r="B482" s="89" t="s">
        <v>64</v>
      </c>
      <c r="C482" s="38" t="str">
        <f>PassFail_By_Year[[#This Row],[State]]&amp;PassFail_By_Year[[#This Row],[Program Year]]</f>
        <v>Virgin Islands2015</v>
      </c>
      <c r="D482" s="11" t="s">
        <v>78</v>
      </c>
      <c r="E482" s="39">
        <v>0.312</v>
      </c>
    </row>
    <row r="483" spans="1:5">
      <c r="A483" s="37" t="s">
        <v>55</v>
      </c>
      <c r="B483" s="89" t="s">
        <v>64</v>
      </c>
      <c r="C483" s="38" t="str">
        <f>PassFail_By_Year[[#This Row],[State]]&amp;PassFail_By_Year[[#This Row],[Program Year]]</f>
        <v>Virginia2015</v>
      </c>
      <c r="D483" s="11" t="s">
        <v>77</v>
      </c>
      <c r="E483" s="39">
        <v>0.61499999999999999</v>
      </c>
    </row>
    <row r="484" spans="1:5">
      <c r="A484" s="37" t="s">
        <v>56</v>
      </c>
      <c r="B484" s="89" t="s">
        <v>64</v>
      </c>
      <c r="C484" s="38" t="str">
        <f>PassFail_By_Year[[#This Row],[State]]&amp;PassFail_By_Year[[#This Row],[Program Year]]</f>
        <v>Washington2015</v>
      </c>
      <c r="D484" s="11" t="s">
        <v>77</v>
      </c>
      <c r="E484" s="39">
        <v>0.61599999999999999</v>
      </c>
    </row>
    <row r="485" spans="1:5">
      <c r="A485" s="37" t="s">
        <v>57</v>
      </c>
      <c r="B485" s="89" t="s">
        <v>64</v>
      </c>
      <c r="C485" s="38" t="str">
        <f>PassFail_By_Year[[#This Row],[State]]&amp;PassFail_By_Year[[#This Row],[Program Year]]</f>
        <v>West Virginia2015</v>
      </c>
      <c r="D485" s="11" t="s">
        <v>77</v>
      </c>
      <c r="E485" s="39">
        <v>0.59399999999999997</v>
      </c>
    </row>
    <row r="486" spans="1:5">
      <c r="A486" s="37" t="s">
        <v>58</v>
      </c>
      <c r="B486" s="89" t="s">
        <v>64</v>
      </c>
      <c r="C486" s="38" t="str">
        <f>PassFail_By_Year[[#This Row],[State]]&amp;PassFail_By_Year[[#This Row],[Program Year]]</f>
        <v>Wisconsin2015</v>
      </c>
      <c r="D486" s="11" t="s">
        <v>77</v>
      </c>
      <c r="E486" s="39">
        <v>0.66800000000000004</v>
      </c>
    </row>
    <row r="487" spans="1:5">
      <c r="A487" s="37" t="s">
        <v>59</v>
      </c>
      <c r="B487" s="89" t="s">
        <v>64</v>
      </c>
      <c r="C487" s="38" t="str">
        <f>PassFail_By_Year[[#This Row],[State]]&amp;PassFail_By_Year[[#This Row],[Program Year]]</f>
        <v>Wyoming2015</v>
      </c>
      <c r="D487" s="11" t="s">
        <v>77</v>
      </c>
      <c r="E487" s="39">
        <v>0.63200000000000001</v>
      </c>
    </row>
    <row r="488" spans="1:5">
      <c r="A488" s="37" t="s">
        <v>3</v>
      </c>
      <c r="B488" s="89" t="s">
        <v>63</v>
      </c>
      <c r="C488" s="38" t="str">
        <f>PassFail_By_Year[[#This Row],[State]]&amp;PassFail_By_Year[[#This Row],[Program Year]]</f>
        <v>Alabama2014</v>
      </c>
      <c r="D488" s="11" t="s">
        <v>77</v>
      </c>
      <c r="E488" s="39">
        <v>0.60399999999999998</v>
      </c>
    </row>
    <row r="489" spans="1:5">
      <c r="A489" s="37" t="s">
        <v>4</v>
      </c>
      <c r="B489" s="89" t="s">
        <v>63</v>
      </c>
      <c r="C489" s="38" t="str">
        <f>PassFail_By_Year[[#This Row],[State]]&amp;PassFail_By_Year[[#This Row],[Program Year]]</f>
        <v>Alaska2014</v>
      </c>
      <c r="D489" s="11" t="s">
        <v>77</v>
      </c>
      <c r="E489" s="39">
        <v>0.55500000000000005</v>
      </c>
    </row>
    <row r="490" spans="1:5">
      <c r="A490" s="37" t="s">
        <v>5</v>
      </c>
      <c r="B490" s="89" t="s">
        <v>63</v>
      </c>
      <c r="C490" s="38" t="str">
        <f>PassFail_By_Year[[#This Row],[State]]&amp;PassFail_By_Year[[#This Row],[Program Year]]</f>
        <v>Arizona2014</v>
      </c>
      <c r="D490" s="11" t="s">
        <v>77</v>
      </c>
      <c r="E490" s="39">
        <v>0.56699999999999995</v>
      </c>
    </row>
    <row r="491" spans="1:5">
      <c r="A491" s="37" t="s">
        <v>6</v>
      </c>
      <c r="B491" s="89" t="s">
        <v>63</v>
      </c>
      <c r="C491" s="38" t="str">
        <f>PassFail_By_Year[[#This Row],[State]]&amp;PassFail_By_Year[[#This Row],[Program Year]]</f>
        <v>Arkansas2014</v>
      </c>
      <c r="D491" s="11" t="s">
        <v>77</v>
      </c>
      <c r="E491" s="39">
        <v>0.67</v>
      </c>
    </row>
    <row r="492" spans="1:5">
      <c r="A492" s="37" t="s">
        <v>7</v>
      </c>
      <c r="B492" s="89" t="s">
        <v>63</v>
      </c>
      <c r="C492" s="38" t="str">
        <f>PassFail_By_Year[[#This Row],[State]]&amp;PassFail_By_Year[[#This Row],[Program Year]]</f>
        <v>California2014</v>
      </c>
      <c r="D492" s="11" t="s">
        <v>78</v>
      </c>
      <c r="E492" s="39">
        <v>0.44900000000000001</v>
      </c>
    </row>
    <row r="493" spans="1:5">
      <c r="A493" s="37" t="s">
        <v>8</v>
      </c>
      <c r="B493" s="89" t="s">
        <v>63</v>
      </c>
      <c r="C493" s="38" t="str">
        <f>PassFail_By_Year[[#This Row],[State]]&amp;PassFail_By_Year[[#This Row],[Program Year]]</f>
        <v>Colorado2014</v>
      </c>
      <c r="D493" s="11" t="s">
        <v>78</v>
      </c>
      <c r="E493" s="39">
        <v>0.51</v>
      </c>
    </row>
    <row r="494" spans="1:5">
      <c r="A494" s="37" t="s">
        <v>9</v>
      </c>
      <c r="B494" s="89" t="s">
        <v>63</v>
      </c>
      <c r="C494" s="38" t="str">
        <f>PassFail_By_Year[[#This Row],[State]]&amp;PassFail_By_Year[[#This Row],[Program Year]]</f>
        <v>Connecticut2014</v>
      </c>
      <c r="D494" s="11" t="s">
        <v>78</v>
      </c>
      <c r="E494" s="39">
        <v>0.51700000000000002</v>
      </c>
    </row>
    <row r="495" spans="1:5">
      <c r="A495" s="37" t="s">
        <v>10</v>
      </c>
      <c r="B495" s="89" t="s">
        <v>63</v>
      </c>
      <c r="C495" s="38" t="str">
        <f>PassFail_By_Year[[#This Row],[State]]&amp;PassFail_By_Year[[#This Row],[Program Year]]</f>
        <v>Delaware2014</v>
      </c>
      <c r="D495" s="11" t="s">
        <v>77</v>
      </c>
      <c r="E495" s="39">
        <v>0.59099999999999997</v>
      </c>
    </row>
    <row r="496" spans="1:5">
      <c r="A496" s="37" t="s">
        <v>60</v>
      </c>
      <c r="B496" s="89" t="s">
        <v>63</v>
      </c>
      <c r="C496" s="38" t="str">
        <f>PassFail_By_Year[[#This Row],[State]]&amp;PassFail_By_Year[[#This Row],[Program Year]]</f>
        <v>District of Columbia2014</v>
      </c>
      <c r="D496" s="11" t="s">
        <v>78</v>
      </c>
      <c r="E496" s="39">
        <v>0.45700000000000002</v>
      </c>
    </row>
    <row r="497" spans="1:5">
      <c r="A497" s="37" t="s">
        <v>12</v>
      </c>
      <c r="B497" s="89" t="s">
        <v>63</v>
      </c>
      <c r="C497" s="38" t="str">
        <f>PassFail_By_Year[[#This Row],[State]]&amp;PassFail_By_Year[[#This Row],[Program Year]]</f>
        <v>Florida2014</v>
      </c>
      <c r="D497" s="11" t="s">
        <v>77</v>
      </c>
      <c r="E497" s="39">
        <v>0.57299999999999995</v>
      </c>
    </row>
    <row r="498" spans="1:5">
      <c r="A498" s="37" t="s">
        <v>13</v>
      </c>
      <c r="B498" s="89" t="s">
        <v>63</v>
      </c>
      <c r="C498" s="38" t="str">
        <f>PassFail_By_Year[[#This Row],[State]]&amp;PassFail_By_Year[[#This Row],[Program Year]]</f>
        <v>Georgia2014</v>
      </c>
      <c r="D498" s="11" t="s">
        <v>77</v>
      </c>
      <c r="E498" s="39">
        <v>0.55000000000000004</v>
      </c>
    </row>
    <row r="499" spans="1:5">
      <c r="A499" s="37" t="s">
        <v>14</v>
      </c>
      <c r="B499" s="89" t="s">
        <v>63</v>
      </c>
      <c r="C499" s="38" t="str">
        <f>PassFail_By_Year[[#This Row],[State]]&amp;PassFail_By_Year[[#This Row],[Program Year]]</f>
        <v>Guam2014</v>
      </c>
      <c r="D499" s="11" t="s">
        <v>42</v>
      </c>
      <c r="E499" s="39" t="s">
        <v>42</v>
      </c>
    </row>
    <row r="500" spans="1:5">
      <c r="A500" s="37" t="s">
        <v>15</v>
      </c>
      <c r="B500" s="89" t="s">
        <v>63</v>
      </c>
      <c r="C500" s="38" t="str">
        <f>PassFail_By_Year[[#This Row],[State]]&amp;PassFail_By_Year[[#This Row],[Program Year]]</f>
        <v>Hawaii2014</v>
      </c>
      <c r="D500" s="11" t="s">
        <v>78</v>
      </c>
      <c r="E500" s="39">
        <v>0.435</v>
      </c>
    </row>
    <row r="501" spans="1:5">
      <c r="A501" s="37" t="s">
        <v>16</v>
      </c>
      <c r="B501" s="89" t="s">
        <v>63</v>
      </c>
      <c r="C501" s="38" t="str">
        <f>PassFail_By_Year[[#This Row],[State]]&amp;PassFail_By_Year[[#This Row],[Program Year]]</f>
        <v>Idaho2014</v>
      </c>
      <c r="D501" s="11" t="s">
        <v>77</v>
      </c>
      <c r="E501" s="39">
        <v>0.628</v>
      </c>
    </row>
    <row r="502" spans="1:5">
      <c r="A502" s="37" t="s">
        <v>17</v>
      </c>
      <c r="B502" s="89" t="s">
        <v>63</v>
      </c>
      <c r="C502" s="38" t="str">
        <f>PassFail_By_Year[[#This Row],[State]]&amp;PassFail_By_Year[[#This Row],[Program Year]]</f>
        <v>Illinois2014</v>
      </c>
      <c r="D502" s="11" t="s">
        <v>77</v>
      </c>
      <c r="E502" s="39">
        <v>0.61499999999999999</v>
      </c>
    </row>
    <row r="503" spans="1:5">
      <c r="A503" s="37" t="s">
        <v>18</v>
      </c>
      <c r="B503" s="89" t="s">
        <v>63</v>
      </c>
      <c r="C503" s="38" t="str">
        <f>PassFail_By_Year[[#This Row],[State]]&amp;PassFail_By_Year[[#This Row],[Program Year]]</f>
        <v>Indiana2014</v>
      </c>
      <c r="D503" s="11" t="s">
        <v>77</v>
      </c>
      <c r="E503" s="39">
        <v>0.628</v>
      </c>
    </row>
    <row r="504" spans="1:5">
      <c r="A504" s="37" t="s">
        <v>19</v>
      </c>
      <c r="B504" s="89" t="s">
        <v>63</v>
      </c>
      <c r="C504" s="38" t="str">
        <f>PassFail_By_Year[[#This Row],[State]]&amp;PassFail_By_Year[[#This Row],[Program Year]]</f>
        <v>Iowa2014</v>
      </c>
      <c r="D504" s="11" t="s">
        <v>77</v>
      </c>
      <c r="E504" s="39">
        <v>0.628</v>
      </c>
    </row>
    <row r="505" spans="1:5">
      <c r="A505" s="37" t="s">
        <v>20</v>
      </c>
      <c r="B505" s="89" t="s">
        <v>63</v>
      </c>
      <c r="C505" s="38" t="str">
        <f>PassFail_By_Year[[#This Row],[State]]&amp;PassFail_By_Year[[#This Row],[Program Year]]</f>
        <v>Kansas2014</v>
      </c>
      <c r="D505" s="11" t="s">
        <v>77</v>
      </c>
      <c r="E505" s="39">
        <v>0.68200000000000005</v>
      </c>
    </row>
    <row r="506" spans="1:5">
      <c r="A506" s="37" t="s">
        <v>21</v>
      </c>
      <c r="B506" s="89" t="s">
        <v>63</v>
      </c>
      <c r="C506" s="38" t="str">
        <f>PassFail_By_Year[[#This Row],[State]]&amp;PassFail_By_Year[[#This Row],[Program Year]]</f>
        <v>Kentucky2014</v>
      </c>
      <c r="D506" s="11" t="s">
        <v>77</v>
      </c>
      <c r="E506" s="39">
        <v>0.54500000000000004</v>
      </c>
    </row>
    <row r="507" spans="1:5">
      <c r="A507" s="37" t="s">
        <v>22</v>
      </c>
      <c r="B507" s="89" t="s">
        <v>63</v>
      </c>
      <c r="C507" s="38" t="str">
        <f>PassFail_By_Year[[#This Row],[State]]&amp;PassFail_By_Year[[#This Row],[Program Year]]</f>
        <v>Louisiana2014</v>
      </c>
      <c r="D507" s="11" t="s">
        <v>77</v>
      </c>
      <c r="E507" s="39">
        <v>0.53200000000000003</v>
      </c>
    </row>
    <row r="508" spans="1:5">
      <c r="A508" s="37" t="s">
        <v>23</v>
      </c>
      <c r="B508" s="89" t="s">
        <v>63</v>
      </c>
      <c r="C508" s="38" t="str">
        <f>PassFail_By_Year[[#This Row],[State]]&amp;PassFail_By_Year[[#This Row],[Program Year]]</f>
        <v>Maine2014</v>
      </c>
      <c r="D508" s="11" t="s">
        <v>77</v>
      </c>
      <c r="E508" s="39">
        <v>0.55700000000000005</v>
      </c>
    </row>
    <row r="509" spans="1:5">
      <c r="A509" s="37" t="s">
        <v>24</v>
      </c>
      <c r="B509" s="89" t="s">
        <v>63</v>
      </c>
      <c r="C509" s="38" t="str">
        <f>PassFail_By_Year[[#This Row],[State]]&amp;PassFail_By_Year[[#This Row],[Program Year]]</f>
        <v>Maryland2014</v>
      </c>
      <c r="D509" s="11" t="s">
        <v>77</v>
      </c>
      <c r="E509" s="39">
        <v>0.54400000000000004</v>
      </c>
    </row>
    <row r="510" spans="1:5">
      <c r="A510" s="37" t="s">
        <v>25</v>
      </c>
      <c r="B510" s="89" t="s">
        <v>63</v>
      </c>
      <c r="C510" s="38" t="str">
        <f>PassFail_By_Year[[#This Row],[State]]&amp;PassFail_By_Year[[#This Row],[Program Year]]</f>
        <v>Massachusetts2014</v>
      </c>
      <c r="D510" s="11" t="s">
        <v>77</v>
      </c>
      <c r="E510" s="39">
        <v>0.51900000000000002</v>
      </c>
    </row>
    <row r="511" spans="1:5">
      <c r="A511" s="37" t="s">
        <v>26</v>
      </c>
      <c r="B511" s="89" t="s">
        <v>63</v>
      </c>
      <c r="C511" s="38" t="str">
        <f>PassFail_By_Year[[#This Row],[State]]&amp;PassFail_By_Year[[#This Row],[Program Year]]</f>
        <v>Michigan2014</v>
      </c>
      <c r="D511" s="11" t="s">
        <v>77</v>
      </c>
      <c r="E511" s="39">
        <v>0.53800000000000003</v>
      </c>
    </row>
    <row r="512" spans="1:5">
      <c r="A512" s="37" t="s">
        <v>27</v>
      </c>
      <c r="B512" s="89" t="s">
        <v>63</v>
      </c>
      <c r="C512" s="38" t="str">
        <f>PassFail_By_Year[[#This Row],[State]]&amp;PassFail_By_Year[[#This Row],[Program Year]]</f>
        <v>Minnesota2014</v>
      </c>
      <c r="D512" s="11" t="s">
        <v>77</v>
      </c>
      <c r="E512" s="39">
        <v>0.59599999999999997</v>
      </c>
    </row>
    <row r="513" spans="1:5">
      <c r="A513" s="37" t="s">
        <v>28</v>
      </c>
      <c r="B513" s="89" t="s">
        <v>63</v>
      </c>
      <c r="C513" s="38" t="str">
        <f>PassFail_By_Year[[#This Row],[State]]&amp;PassFail_By_Year[[#This Row],[Program Year]]</f>
        <v>Mississippi2014</v>
      </c>
      <c r="D513" s="11" t="s">
        <v>77</v>
      </c>
      <c r="E513" s="39">
        <v>0.59799999999999998</v>
      </c>
    </row>
    <row r="514" spans="1:5">
      <c r="A514" s="37" t="s">
        <v>29</v>
      </c>
      <c r="B514" s="89" t="s">
        <v>63</v>
      </c>
      <c r="C514" s="38" t="str">
        <f>PassFail_By_Year[[#This Row],[State]]&amp;PassFail_By_Year[[#This Row],[Program Year]]</f>
        <v>Missouri2014</v>
      </c>
      <c r="D514" s="11" t="s">
        <v>77</v>
      </c>
      <c r="E514" s="39">
        <v>0.56200000000000006</v>
      </c>
    </row>
    <row r="515" spans="1:5">
      <c r="A515" s="37" t="s">
        <v>30</v>
      </c>
      <c r="B515" s="89" t="s">
        <v>63</v>
      </c>
      <c r="C515" s="38" t="str">
        <f>PassFail_By_Year[[#This Row],[State]]&amp;PassFail_By_Year[[#This Row],[Program Year]]</f>
        <v>Montana2014</v>
      </c>
      <c r="D515" s="11" t="s">
        <v>77</v>
      </c>
      <c r="E515" s="39">
        <v>0.62</v>
      </c>
    </row>
    <row r="516" spans="1:5">
      <c r="A516" s="37" t="s">
        <v>32</v>
      </c>
      <c r="B516" s="89" t="s">
        <v>63</v>
      </c>
      <c r="C516" s="38" t="str">
        <f>PassFail_By_Year[[#This Row],[State]]&amp;PassFail_By_Year[[#This Row],[Program Year]]</f>
        <v>Nebraska2014</v>
      </c>
      <c r="D516" s="11" t="s">
        <v>77</v>
      </c>
      <c r="E516" s="39">
        <v>0.60899999999999999</v>
      </c>
    </row>
    <row r="517" spans="1:5">
      <c r="A517" s="37" t="s">
        <v>33</v>
      </c>
      <c r="B517" s="89" t="s">
        <v>63</v>
      </c>
      <c r="C517" s="38" t="str">
        <f>PassFail_By_Year[[#This Row],[State]]&amp;PassFail_By_Year[[#This Row],[Program Year]]</f>
        <v>Nevada2014</v>
      </c>
      <c r="D517" s="11" t="s">
        <v>77</v>
      </c>
      <c r="E517" s="39">
        <v>0.60799999999999998</v>
      </c>
    </row>
    <row r="518" spans="1:5">
      <c r="A518" s="37" t="s">
        <v>34</v>
      </c>
      <c r="B518" s="89" t="s">
        <v>63</v>
      </c>
      <c r="C518" s="38" t="str">
        <f>PassFail_By_Year[[#This Row],[State]]&amp;PassFail_By_Year[[#This Row],[Program Year]]</f>
        <v>New Hampshire2014</v>
      </c>
      <c r="D518" s="11" t="s">
        <v>77</v>
      </c>
      <c r="E518" s="39">
        <v>0.57199999999999995</v>
      </c>
    </row>
    <row r="519" spans="1:5">
      <c r="A519" s="37" t="s">
        <v>35</v>
      </c>
      <c r="B519" s="89" t="s">
        <v>63</v>
      </c>
      <c r="C519" s="38" t="str">
        <f>PassFail_By_Year[[#This Row],[State]]&amp;PassFail_By_Year[[#This Row],[Program Year]]</f>
        <v>New Jersey2014</v>
      </c>
      <c r="D519" s="11" t="s">
        <v>77</v>
      </c>
      <c r="E519" s="39">
        <v>0.52200000000000002</v>
      </c>
    </row>
    <row r="520" spans="1:5">
      <c r="A520" s="37" t="s">
        <v>36</v>
      </c>
      <c r="B520" s="89" t="s">
        <v>63</v>
      </c>
      <c r="C520" s="38" t="str">
        <f>PassFail_By_Year[[#This Row],[State]]&amp;PassFail_By_Year[[#This Row],[Program Year]]</f>
        <v>New Mexico2014</v>
      </c>
      <c r="D520" s="11" t="s">
        <v>78</v>
      </c>
      <c r="E520" s="39">
        <v>0.504</v>
      </c>
    </row>
    <row r="521" spans="1:5">
      <c r="A521" s="37" t="s">
        <v>37</v>
      </c>
      <c r="B521" s="89" t="s">
        <v>63</v>
      </c>
      <c r="C521" s="38" t="str">
        <f>PassFail_By_Year[[#This Row],[State]]&amp;PassFail_By_Year[[#This Row],[Program Year]]</f>
        <v>New York2014</v>
      </c>
      <c r="D521" s="11" t="s">
        <v>77</v>
      </c>
      <c r="E521" s="39">
        <v>0.54500000000000004</v>
      </c>
    </row>
    <row r="522" spans="1:5">
      <c r="A522" s="37" t="s">
        <v>38</v>
      </c>
      <c r="B522" s="89" t="s">
        <v>63</v>
      </c>
      <c r="C522" s="38" t="str">
        <f>PassFail_By_Year[[#This Row],[State]]&amp;PassFail_By_Year[[#This Row],[Program Year]]</f>
        <v>North Carolina2014</v>
      </c>
      <c r="D522" s="11" t="s">
        <v>77</v>
      </c>
      <c r="E522" s="39">
        <v>0.56799999999999995</v>
      </c>
    </row>
    <row r="523" spans="1:5">
      <c r="A523" s="37" t="s">
        <v>39</v>
      </c>
      <c r="B523" s="89" t="s">
        <v>63</v>
      </c>
      <c r="C523" s="38" t="str">
        <f>PassFail_By_Year[[#This Row],[State]]&amp;PassFail_By_Year[[#This Row],[Program Year]]</f>
        <v>North Dakota2014</v>
      </c>
      <c r="D523" s="11" t="s">
        <v>77</v>
      </c>
      <c r="E523" s="39">
        <v>0.69799999999999995</v>
      </c>
    </row>
    <row r="524" spans="1:5">
      <c r="A524" s="37" t="s">
        <v>40</v>
      </c>
      <c r="B524" s="89" t="s">
        <v>63</v>
      </c>
      <c r="C524" s="38" t="str">
        <f>PassFail_By_Year[[#This Row],[State]]&amp;PassFail_By_Year[[#This Row],[Program Year]]</f>
        <v>Ohio2014</v>
      </c>
      <c r="D524" s="11" t="s">
        <v>77</v>
      </c>
      <c r="E524" s="39">
        <v>0.61199999999999999</v>
      </c>
    </row>
    <row r="525" spans="1:5">
      <c r="A525" s="37" t="s">
        <v>41</v>
      </c>
      <c r="B525" s="89" t="s">
        <v>63</v>
      </c>
      <c r="C525" s="38" t="str">
        <f>PassFail_By_Year[[#This Row],[State]]&amp;PassFail_By_Year[[#This Row],[Program Year]]</f>
        <v>Oklahoma2014</v>
      </c>
      <c r="D525" s="11" t="s">
        <v>77</v>
      </c>
      <c r="E525" s="39">
        <v>0.63400000000000001</v>
      </c>
    </row>
    <row r="526" spans="1:5">
      <c r="A526" s="37" t="s">
        <v>43</v>
      </c>
      <c r="B526" s="89" t="s">
        <v>63</v>
      </c>
      <c r="C526" s="38" t="str">
        <f>PassFail_By_Year[[#This Row],[State]]&amp;PassFail_By_Year[[#This Row],[Program Year]]</f>
        <v>Oregon2014</v>
      </c>
      <c r="D526" s="11" t="s">
        <v>77</v>
      </c>
      <c r="E526" s="39">
        <v>0.53900000000000003</v>
      </c>
    </row>
    <row r="527" spans="1:5">
      <c r="A527" s="37" t="s">
        <v>44</v>
      </c>
      <c r="B527" s="89" t="s">
        <v>63</v>
      </c>
      <c r="C527" s="38" t="str">
        <f>PassFail_By_Year[[#This Row],[State]]&amp;PassFail_By_Year[[#This Row],[Program Year]]</f>
        <v>Pennsylvania2014</v>
      </c>
      <c r="D527" s="11" t="s">
        <v>77</v>
      </c>
      <c r="E527" s="39">
        <v>0.63300000000000001</v>
      </c>
    </row>
    <row r="528" spans="1:5">
      <c r="A528" s="37" t="s">
        <v>45</v>
      </c>
      <c r="B528" s="89" t="s">
        <v>63</v>
      </c>
      <c r="C528" s="38" t="str">
        <f>PassFail_By_Year[[#This Row],[State]]&amp;PassFail_By_Year[[#This Row],[Program Year]]</f>
        <v>Puerto Rico2014</v>
      </c>
      <c r="D528" s="11" t="s">
        <v>78</v>
      </c>
      <c r="E528" s="39">
        <v>0.25800000000000001</v>
      </c>
    </row>
    <row r="529" spans="1:5">
      <c r="A529" s="37" t="s">
        <v>46</v>
      </c>
      <c r="B529" s="89" t="s">
        <v>63</v>
      </c>
      <c r="C529" s="38" t="str">
        <f>PassFail_By_Year[[#This Row],[State]]&amp;PassFail_By_Year[[#This Row],[Program Year]]</f>
        <v>Rhode Island2014</v>
      </c>
      <c r="D529" s="11" t="s">
        <v>77</v>
      </c>
      <c r="E529" s="39">
        <v>0.54900000000000004</v>
      </c>
    </row>
    <row r="530" spans="1:5">
      <c r="A530" s="37" t="s">
        <v>47</v>
      </c>
      <c r="B530" s="89" t="s">
        <v>63</v>
      </c>
      <c r="C530" s="38" t="str">
        <f>PassFail_By_Year[[#This Row],[State]]&amp;PassFail_By_Year[[#This Row],[Program Year]]</f>
        <v>South Carolina2014</v>
      </c>
      <c r="D530" s="11" t="s">
        <v>77</v>
      </c>
      <c r="E530" s="39">
        <v>0.61399999999999999</v>
      </c>
    </row>
    <row r="531" spans="1:5">
      <c r="A531" s="37" t="s">
        <v>48</v>
      </c>
      <c r="B531" s="89" t="s">
        <v>63</v>
      </c>
      <c r="C531" s="38" t="str">
        <f>PassFail_By_Year[[#This Row],[State]]&amp;PassFail_By_Year[[#This Row],[Program Year]]</f>
        <v>South Dakota2014</v>
      </c>
      <c r="D531" s="11" t="s">
        <v>77</v>
      </c>
      <c r="E531" s="39">
        <v>0.59899999999999998</v>
      </c>
    </row>
    <row r="532" spans="1:5">
      <c r="A532" s="37" t="s">
        <v>49</v>
      </c>
      <c r="B532" s="89" t="s">
        <v>63</v>
      </c>
      <c r="C532" s="38" t="str">
        <f>PassFail_By_Year[[#This Row],[State]]&amp;PassFail_By_Year[[#This Row],[Program Year]]</f>
        <v>Tennessee2014</v>
      </c>
      <c r="D532" s="11" t="s">
        <v>77</v>
      </c>
      <c r="E532" s="39">
        <v>0.63900000000000001</v>
      </c>
    </row>
    <row r="533" spans="1:5">
      <c r="A533" s="37" t="s">
        <v>50</v>
      </c>
      <c r="B533" s="89" t="s">
        <v>63</v>
      </c>
      <c r="C533" s="38" t="str">
        <f>PassFail_By_Year[[#This Row],[State]]&amp;PassFail_By_Year[[#This Row],[Program Year]]</f>
        <v>Texas2014</v>
      </c>
      <c r="D533" s="11" t="s">
        <v>77</v>
      </c>
      <c r="E533" s="39">
        <v>0.61399999999999999</v>
      </c>
    </row>
    <row r="534" spans="1:5">
      <c r="A534" s="37" t="s">
        <v>52</v>
      </c>
      <c r="B534" s="89" t="s">
        <v>63</v>
      </c>
      <c r="C534" s="38" t="str">
        <f>PassFail_By_Year[[#This Row],[State]]&amp;PassFail_By_Year[[#This Row],[Program Year]]</f>
        <v>Utah2014</v>
      </c>
      <c r="D534" s="11" t="s">
        <v>77</v>
      </c>
      <c r="E534" s="39">
        <v>0.60799999999999998</v>
      </c>
    </row>
    <row r="535" spans="1:5">
      <c r="A535" s="37" t="s">
        <v>53</v>
      </c>
      <c r="B535" s="89" t="s">
        <v>63</v>
      </c>
      <c r="C535" s="38" t="str">
        <f>PassFail_By_Year[[#This Row],[State]]&amp;PassFail_By_Year[[#This Row],[Program Year]]</f>
        <v>Vermont2014</v>
      </c>
      <c r="D535" s="11" t="s">
        <v>77</v>
      </c>
      <c r="E535" s="39">
        <v>0.622</v>
      </c>
    </row>
    <row r="536" spans="1:5">
      <c r="A536" s="37" t="s">
        <v>54</v>
      </c>
      <c r="B536" s="89" t="s">
        <v>63</v>
      </c>
      <c r="C536" s="38" t="str">
        <f>PassFail_By_Year[[#This Row],[State]]&amp;PassFail_By_Year[[#This Row],[Program Year]]</f>
        <v>Virgin Islands2014</v>
      </c>
      <c r="D536" s="11" t="s">
        <v>78</v>
      </c>
      <c r="E536" s="39">
        <v>0.28100000000000003</v>
      </c>
    </row>
    <row r="537" spans="1:5">
      <c r="A537" s="37" t="s">
        <v>55</v>
      </c>
      <c r="B537" s="89" t="s">
        <v>63</v>
      </c>
      <c r="C537" s="38" t="str">
        <f>PassFail_By_Year[[#This Row],[State]]&amp;PassFail_By_Year[[#This Row],[Program Year]]</f>
        <v>Virginia2014</v>
      </c>
      <c r="D537" s="11" t="s">
        <v>77</v>
      </c>
      <c r="E537" s="39">
        <v>0.59199999999999997</v>
      </c>
    </row>
    <row r="538" spans="1:5">
      <c r="A538" s="37" t="s">
        <v>56</v>
      </c>
      <c r="B538" s="89" t="s">
        <v>63</v>
      </c>
      <c r="C538" s="38" t="str">
        <f>PassFail_By_Year[[#This Row],[State]]&amp;PassFail_By_Year[[#This Row],[Program Year]]</f>
        <v>Washington2014</v>
      </c>
      <c r="D538" s="11" t="s">
        <v>77</v>
      </c>
      <c r="E538" s="39">
        <v>0.57899999999999996</v>
      </c>
    </row>
    <row r="539" spans="1:5">
      <c r="A539" s="37" t="s">
        <v>57</v>
      </c>
      <c r="B539" s="89" t="s">
        <v>63</v>
      </c>
      <c r="C539" s="38" t="str">
        <f>PassFail_By_Year[[#This Row],[State]]&amp;PassFail_By_Year[[#This Row],[Program Year]]</f>
        <v>West Virginia2014</v>
      </c>
      <c r="D539" s="11" t="s">
        <v>77</v>
      </c>
      <c r="E539" s="39">
        <v>0.58099999999999996</v>
      </c>
    </row>
    <row r="540" spans="1:5">
      <c r="A540" s="37" t="s">
        <v>58</v>
      </c>
      <c r="B540" s="89" t="s">
        <v>63</v>
      </c>
      <c r="C540" s="38" t="str">
        <f>PassFail_By_Year[[#This Row],[State]]&amp;PassFail_By_Year[[#This Row],[Program Year]]</f>
        <v>Wisconsin2014</v>
      </c>
      <c r="D540" s="11" t="s">
        <v>77</v>
      </c>
      <c r="E540" s="39">
        <v>0.621</v>
      </c>
    </row>
    <row r="541" spans="1:5">
      <c r="A541" s="37" t="s">
        <v>59</v>
      </c>
      <c r="B541" s="89" t="s">
        <v>63</v>
      </c>
      <c r="C541" s="38" t="str">
        <f>PassFail_By_Year[[#This Row],[State]]&amp;PassFail_By_Year[[#This Row],[Program Year]]</f>
        <v>Wyoming2014</v>
      </c>
      <c r="D541" s="11" t="s">
        <v>77</v>
      </c>
      <c r="E541" s="39">
        <v>0.63100000000000001</v>
      </c>
    </row>
    <row r="542" spans="1:5">
      <c r="A542" s="37" t="s">
        <v>3</v>
      </c>
      <c r="B542" s="89" t="s">
        <v>62</v>
      </c>
      <c r="C542" s="38" t="str">
        <f>PassFail_By_Year[[#This Row],[State]]&amp;PassFail_By_Year[[#This Row],[Program Year]]</f>
        <v>Alabama2013</v>
      </c>
      <c r="D542" s="11" t="s">
        <v>77</v>
      </c>
      <c r="E542" s="39">
        <v>0.59299999999999997</v>
      </c>
    </row>
    <row r="543" spans="1:5">
      <c r="A543" s="37" t="s">
        <v>4</v>
      </c>
      <c r="B543" s="89" t="s">
        <v>62</v>
      </c>
      <c r="C543" s="38" t="str">
        <f>PassFail_By_Year[[#This Row],[State]]&amp;PassFail_By_Year[[#This Row],[Program Year]]</f>
        <v>Alaska2013</v>
      </c>
      <c r="D543" s="11" t="s">
        <v>77</v>
      </c>
      <c r="E543" s="39">
        <v>0.51700000000000002</v>
      </c>
    </row>
    <row r="544" spans="1:5">
      <c r="A544" s="37" t="s">
        <v>5</v>
      </c>
      <c r="B544" s="89" t="s">
        <v>62</v>
      </c>
      <c r="C544" s="38" t="str">
        <f>PassFail_By_Year[[#This Row],[State]]&amp;PassFail_By_Year[[#This Row],[Program Year]]</f>
        <v>Arizona2013</v>
      </c>
      <c r="D544" s="11" t="s">
        <v>77</v>
      </c>
      <c r="E544" s="39">
        <v>0.54600000000000004</v>
      </c>
    </row>
    <row r="545" spans="1:5">
      <c r="A545" s="37" t="s">
        <v>6</v>
      </c>
      <c r="B545" s="89" t="s">
        <v>62</v>
      </c>
      <c r="C545" s="38" t="str">
        <f>PassFail_By_Year[[#This Row],[State]]&amp;PassFail_By_Year[[#This Row],[Program Year]]</f>
        <v>Arkansas2013</v>
      </c>
      <c r="D545" s="11" t="s">
        <v>77</v>
      </c>
      <c r="E545" s="39">
        <v>0.65</v>
      </c>
    </row>
    <row r="546" spans="1:5">
      <c r="A546" s="37" t="s">
        <v>7</v>
      </c>
      <c r="B546" s="89" t="s">
        <v>62</v>
      </c>
      <c r="C546" s="38" t="str">
        <f>PassFail_By_Year[[#This Row],[State]]&amp;PassFail_By_Year[[#This Row],[Program Year]]</f>
        <v>California2013</v>
      </c>
      <c r="D546" s="11" t="s">
        <v>78</v>
      </c>
      <c r="E546" s="39">
        <v>0.376</v>
      </c>
    </row>
    <row r="547" spans="1:5">
      <c r="A547" s="37" t="s">
        <v>8</v>
      </c>
      <c r="B547" s="89" t="s">
        <v>62</v>
      </c>
      <c r="C547" s="38" t="str">
        <f>PassFail_By_Year[[#This Row],[State]]&amp;PassFail_By_Year[[#This Row],[Program Year]]</f>
        <v>Colorado2013</v>
      </c>
      <c r="D547" s="11" t="s">
        <v>78</v>
      </c>
      <c r="E547" s="39">
        <v>0.45100000000000001</v>
      </c>
    </row>
    <row r="548" spans="1:5">
      <c r="A548" s="37" t="s">
        <v>9</v>
      </c>
      <c r="B548" s="89" t="s">
        <v>62</v>
      </c>
      <c r="C548" s="38" t="str">
        <f>PassFail_By_Year[[#This Row],[State]]&amp;PassFail_By_Year[[#This Row],[Program Year]]</f>
        <v>Connecticut2013</v>
      </c>
      <c r="D548" s="11" t="s">
        <v>78</v>
      </c>
      <c r="E548" s="39">
        <v>0.41899999999999998</v>
      </c>
    </row>
    <row r="549" spans="1:5">
      <c r="A549" s="37" t="s">
        <v>10</v>
      </c>
      <c r="B549" s="89" t="s">
        <v>62</v>
      </c>
      <c r="C549" s="38" t="str">
        <f>PassFail_By_Year[[#This Row],[State]]&amp;PassFail_By_Year[[#This Row],[Program Year]]</f>
        <v>Delaware2013</v>
      </c>
      <c r="D549" s="11" t="s">
        <v>77</v>
      </c>
      <c r="E549" s="39">
        <v>0.51900000000000002</v>
      </c>
    </row>
    <row r="550" spans="1:5">
      <c r="A550" s="37" t="s">
        <v>60</v>
      </c>
      <c r="B550" s="89" t="s">
        <v>62</v>
      </c>
      <c r="C550" s="38" t="str">
        <f>PassFail_By_Year[[#This Row],[State]]&amp;PassFail_By_Year[[#This Row],[Program Year]]</f>
        <v>District of Columbia2013</v>
      </c>
      <c r="D550" s="11" t="s">
        <v>78</v>
      </c>
      <c r="E550" s="39">
        <v>0.439</v>
      </c>
    </row>
    <row r="551" spans="1:5">
      <c r="A551" s="37" t="s">
        <v>12</v>
      </c>
      <c r="B551" s="89" t="s">
        <v>62</v>
      </c>
      <c r="C551" s="38" t="str">
        <f>PassFail_By_Year[[#This Row],[State]]&amp;PassFail_By_Year[[#This Row],[Program Year]]</f>
        <v>Florida2013</v>
      </c>
      <c r="D551" s="11" t="s">
        <v>77</v>
      </c>
      <c r="E551" s="39">
        <v>0.56599999999999995</v>
      </c>
    </row>
    <row r="552" spans="1:5">
      <c r="A552" s="37" t="s">
        <v>13</v>
      </c>
      <c r="B552" s="89" t="s">
        <v>62</v>
      </c>
      <c r="C552" s="38" t="str">
        <f>PassFail_By_Year[[#This Row],[State]]&amp;PassFail_By_Year[[#This Row],[Program Year]]</f>
        <v>Georgia2013</v>
      </c>
      <c r="D552" s="11" t="s">
        <v>77</v>
      </c>
      <c r="E552" s="39">
        <v>0.499</v>
      </c>
    </row>
    <row r="553" spans="1:5">
      <c r="A553" s="37" t="s">
        <v>14</v>
      </c>
      <c r="B553" s="89" t="s">
        <v>62</v>
      </c>
      <c r="C553" s="38" t="str">
        <f>PassFail_By_Year[[#This Row],[State]]&amp;PassFail_By_Year[[#This Row],[Program Year]]</f>
        <v>Guam2013</v>
      </c>
      <c r="D553" s="11" t="s">
        <v>42</v>
      </c>
      <c r="E553" s="39" t="s">
        <v>42</v>
      </c>
    </row>
    <row r="554" spans="1:5">
      <c r="A554" s="37" t="s">
        <v>15</v>
      </c>
      <c r="B554" s="89" t="s">
        <v>62</v>
      </c>
      <c r="C554" s="38" t="str">
        <f>PassFail_By_Year[[#This Row],[State]]&amp;PassFail_By_Year[[#This Row],[Program Year]]</f>
        <v>Hawaii2013</v>
      </c>
      <c r="D554" s="11" t="s">
        <v>78</v>
      </c>
      <c r="E554" s="39">
        <v>0.42499999999999999</v>
      </c>
    </row>
    <row r="555" spans="1:5">
      <c r="A555" s="37" t="s">
        <v>16</v>
      </c>
      <c r="B555" s="89" t="s">
        <v>62</v>
      </c>
      <c r="C555" s="38" t="str">
        <f>PassFail_By_Year[[#This Row],[State]]&amp;PassFail_By_Year[[#This Row],[Program Year]]</f>
        <v>Idaho2013</v>
      </c>
      <c r="D555" s="11" t="s">
        <v>77</v>
      </c>
      <c r="E555" s="39">
        <v>0.60499999999999998</v>
      </c>
    </row>
    <row r="556" spans="1:5">
      <c r="A556" s="37" t="s">
        <v>17</v>
      </c>
      <c r="B556" s="89" t="s">
        <v>62</v>
      </c>
      <c r="C556" s="38" t="str">
        <f>PassFail_By_Year[[#This Row],[State]]&amp;PassFail_By_Year[[#This Row],[Program Year]]</f>
        <v>Illinois2013</v>
      </c>
      <c r="D556" s="11" t="s">
        <v>77</v>
      </c>
      <c r="E556" s="39">
        <v>0.48399999999999999</v>
      </c>
    </row>
    <row r="557" spans="1:5">
      <c r="A557" s="37" t="s">
        <v>18</v>
      </c>
      <c r="B557" s="89" t="s">
        <v>62</v>
      </c>
      <c r="C557" s="38" t="str">
        <f>PassFail_By_Year[[#This Row],[State]]&amp;PassFail_By_Year[[#This Row],[Program Year]]</f>
        <v>Indiana2013</v>
      </c>
      <c r="D557" s="11" t="s">
        <v>77</v>
      </c>
      <c r="E557" s="39">
        <v>0.60199999999999998</v>
      </c>
    </row>
    <row r="558" spans="1:5">
      <c r="A558" s="37" t="s">
        <v>19</v>
      </c>
      <c r="B558" s="89" t="s">
        <v>62</v>
      </c>
      <c r="C558" s="38" t="str">
        <f>PassFail_By_Year[[#This Row],[State]]&amp;PassFail_By_Year[[#This Row],[Program Year]]</f>
        <v>Iowa2013</v>
      </c>
      <c r="D558" s="11" t="s">
        <v>77</v>
      </c>
      <c r="E558" s="39">
        <v>0.58799999999999997</v>
      </c>
    </row>
    <row r="559" spans="1:5">
      <c r="A559" s="37" t="s">
        <v>20</v>
      </c>
      <c r="B559" s="89" t="s">
        <v>62</v>
      </c>
      <c r="C559" s="38" t="str">
        <f>PassFail_By_Year[[#This Row],[State]]&amp;PassFail_By_Year[[#This Row],[Program Year]]</f>
        <v>Kansas2013</v>
      </c>
      <c r="D559" s="11" t="s">
        <v>77</v>
      </c>
      <c r="E559" s="39">
        <v>0.67800000000000005</v>
      </c>
    </row>
    <row r="560" spans="1:5">
      <c r="A560" s="37" t="s">
        <v>21</v>
      </c>
      <c r="B560" s="89" t="s">
        <v>62</v>
      </c>
      <c r="C560" s="38" t="str">
        <f>PassFail_By_Year[[#This Row],[State]]&amp;PassFail_By_Year[[#This Row],[Program Year]]</f>
        <v>Kentucky2013</v>
      </c>
      <c r="D560" s="11" t="s">
        <v>77</v>
      </c>
      <c r="E560" s="39">
        <v>0.52800000000000002</v>
      </c>
    </row>
    <row r="561" spans="1:5">
      <c r="A561" s="37" t="s">
        <v>22</v>
      </c>
      <c r="B561" s="89" t="s">
        <v>62</v>
      </c>
      <c r="C561" s="38" t="str">
        <f>PassFail_By_Year[[#This Row],[State]]&amp;PassFail_By_Year[[#This Row],[Program Year]]</f>
        <v>Louisiana2013</v>
      </c>
      <c r="D561" s="11" t="s">
        <v>77</v>
      </c>
      <c r="E561" s="39">
        <v>0.55100000000000005</v>
      </c>
    </row>
    <row r="562" spans="1:5">
      <c r="A562" s="37" t="s">
        <v>23</v>
      </c>
      <c r="B562" s="89" t="s">
        <v>62</v>
      </c>
      <c r="C562" s="38" t="str">
        <f>PassFail_By_Year[[#This Row],[State]]&amp;PassFail_By_Year[[#This Row],[Program Year]]</f>
        <v>Maine2013</v>
      </c>
      <c r="D562" s="11" t="s">
        <v>77</v>
      </c>
      <c r="E562" s="39">
        <v>0.52500000000000002</v>
      </c>
    </row>
    <row r="563" spans="1:5">
      <c r="A563" s="37" t="s">
        <v>24</v>
      </c>
      <c r="B563" s="89" t="s">
        <v>62</v>
      </c>
      <c r="C563" s="38" t="str">
        <f>PassFail_By_Year[[#This Row],[State]]&amp;PassFail_By_Year[[#This Row],[Program Year]]</f>
        <v>Maryland2013</v>
      </c>
      <c r="D563" s="11" t="s">
        <v>77</v>
      </c>
      <c r="E563" s="39">
        <v>0.51300000000000001</v>
      </c>
    </row>
    <row r="564" spans="1:5">
      <c r="A564" s="37" t="s">
        <v>25</v>
      </c>
      <c r="B564" s="89" t="s">
        <v>62</v>
      </c>
      <c r="C564" s="38" t="str">
        <f>PassFail_By_Year[[#This Row],[State]]&amp;PassFail_By_Year[[#This Row],[Program Year]]</f>
        <v>Massachusetts2013</v>
      </c>
      <c r="D564" s="11" t="s">
        <v>78</v>
      </c>
      <c r="E564" s="39">
        <v>0.45600000000000002</v>
      </c>
    </row>
    <row r="565" spans="1:5">
      <c r="A565" s="37" t="s">
        <v>26</v>
      </c>
      <c r="B565" s="89" t="s">
        <v>62</v>
      </c>
      <c r="C565" s="38" t="str">
        <f>PassFail_By_Year[[#This Row],[State]]&amp;PassFail_By_Year[[#This Row],[Program Year]]</f>
        <v>Michigan2013</v>
      </c>
      <c r="D565" s="11" t="s">
        <v>78</v>
      </c>
      <c r="E565" s="39">
        <v>0.47099999999999997</v>
      </c>
    </row>
    <row r="566" spans="1:5">
      <c r="A566" s="37" t="s">
        <v>27</v>
      </c>
      <c r="B566" s="89" t="s">
        <v>62</v>
      </c>
      <c r="C566" s="38" t="str">
        <f>PassFail_By_Year[[#This Row],[State]]&amp;PassFail_By_Year[[#This Row],[Program Year]]</f>
        <v>Minnesota2013</v>
      </c>
      <c r="D566" s="11" t="s">
        <v>77</v>
      </c>
      <c r="E566" s="39">
        <v>0.6</v>
      </c>
    </row>
    <row r="567" spans="1:5">
      <c r="A567" s="37" t="s">
        <v>28</v>
      </c>
      <c r="B567" s="89" t="s">
        <v>62</v>
      </c>
      <c r="C567" s="38" t="str">
        <f>PassFail_By_Year[[#This Row],[State]]&amp;PassFail_By_Year[[#This Row],[Program Year]]</f>
        <v>Mississippi2013</v>
      </c>
      <c r="D567" s="11" t="s">
        <v>77</v>
      </c>
      <c r="E567" s="39">
        <v>0.58399999999999996</v>
      </c>
    </row>
    <row r="568" spans="1:5">
      <c r="A568" s="37" t="s">
        <v>29</v>
      </c>
      <c r="B568" s="89" t="s">
        <v>62</v>
      </c>
      <c r="C568" s="38" t="str">
        <f>PassFail_By_Year[[#This Row],[State]]&amp;PassFail_By_Year[[#This Row],[Program Year]]</f>
        <v>Missouri2013</v>
      </c>
      <c r="D568" s="11" t="s">
        <v>77</v>
      </c>
      <c r="E568" s="39">
        <v>0.52600000000000002</v>
      </c>
    </row>
    <row r="569" spans="1:5">
      <c r="A569" s="37" t="s">
        <v>30</v>
      </c>
      <c r="B569" s="89" t="s">
        <v>62</v>
      </c>
      <c r="C569" s="38" t="str">
        <f>PassFail_By_Year[[#This Row],[State]]&amp;PassFail_By_Year[[#This Row],[Program Year]]</f>
        <v>Montana2013</v>
      </c>
      <c r="D569" s="11" t="s">
        <v>77</v>
      </c>
      <c r="E569" s="39">
        <v>0.58899999999999997</v>
      </c>
    </row>
    <row r="570" spans="1:5">
      <c r="A570" s="37" t="s">
        <v>32</v>
      </c>
      <c r="B570" s="89" t="s">
        <v>62</v>
      </c>
      <c r="C570" s="38" t="str">
        <f>PassFail_By_Year[[#This Row],[State]]&amp;PassFail_By_Year[[#This Row],[Program Year]]</f>
        <v>Nebraska2013</v>
      </c>
      <c r="D570" s="11" t="s">
        <v>77</v>
      </c>
      <c r="E570" s="39">
        <v>0.61699999999999999</v>
      </c>
    </row>
    <row r="571" spans="1:5">
      <c r="A571" s="37" t="s">
        <v>33</v>
      </c>
      <c r="B571" s="89" t="s">
        <v>62</v>
      </c>
      <c r="C571" s="38" t="str">
        <f>PassFail_By_Year[[#This Row],[State]]&amp;PassFail_By_Year[[#This Row],[Program Year]]</f>
        <v>Nevada2013</v>
      </c>
      <c r="D571" s="11" t="s">
        <v>77</v>
      </c>
      <c r="E571" s="39">
        <v>0.53200000000000003</v>
      </c>
    </row>
    <row r="572" spans="1:5">
      <c r="A572" s="37" t="s">
        <v>34</v>
      </c>
      <c r="B572" s="89" t="s">
        <v>62</v>
      </c>
      <c r="C572" s="38" t="str">
        <f>PassFail_By_Year[[#This Row],[State]]&amp;PassFail_By_Year[[#This Row],[Program Year]]</f>
        <v>New Hampshire2013</v>
      </c>
      <c r="D572" s="11" t="s">
        <v>77</v>
      </c>
      <c r="E572" s="39">
        <v>0.55200000000000005</v>
      </c>
    </row>
    <row r="573" spans="1:5">
      <c r="A573" s="37" t="s">
        <v>35</v>
      </c>
      <c r="B573" s="89" t="s">
        <v>62</v>
      </c>
      <c r="C573" s="38" t="str">
        <f>PassFail_By_Year[[#This Row],[State]]&amp;PassFail_By_Year[[#This Row],[Program Year]]</f>
        <v>New Jersey2013</v>
      </c>
      <c r="D573" s="11" t="s">
        <v>78</v>
      </c>
      <c r="E573" s="39">
        <v>0.46700000000000003</v>
      </c>
    </row>
    <row r="574" spans="1:5">
      <c r="A574" s="37" t="s">
        <v>36</v>
      </c>
      <c r="B574" s="89" t="s">
        <v>62</v>
      </c>
      <c r="C574" s="38" t="str">
        <f>PassFail_By_Year[[#This Row],[State]]&amp;PassFail_By_Year[[#This Row],[Program Year]]</f>
        <v>New Mexico2013</v>
      </c>
      <c r="D574" s="11" t="s">
        <v>78</v>
      </c>
      <c r="E574" s="39">
        <v>0.437</v>
      </c>
    </row>
    <row r="575" spans="1:5">
      <c r="A575" s="37" t="s">
        <v>37</v>
      </c>
      <c r="B575" s="89" t="s">
        <v>62</v>
      </c>
      <c r="C575" s="38" t="str">
        <f>PassFail_By_Year[[#This Row],[State]]&amp;PassFail_By_Year[[#This Row],[Program Year]]</f>
        <v>New York2013</v>
      </c>
      <c r="D575" s="11" t="s">
        <v>77</v>
      </c>
      <c r="E575" s="39">
        <v>0.50900000000000001</v>
      </c>
    </row>
    <row r="576" spans="1:5">
      <c r="A576" s="37" t="s">
        <v>38</v>
      </c>
      <c r="B576" s="89" t="s">
        <v>62</v>
      </c>
      <c r="C576" s="38" t="str">
        <f>PassFail_By_Year[[#This Row],[State]]&amp;PassFail_By_Year[[#This Row],[Program Year]]</f>
        <v>North Carolina2013</v>
      </c>
      <c r="D576" s="11" t="s">
        <v>77</v>
      </c>
      <c r="E576" s="39">
        <v>0.54</v>
      </c>
    </row>
    <row r="577" spans="1:5">
      <c r="A577" s="37" t="s">
        <v>39</v>
      </c>
      <c r="B577" s="89" t="s">
        <v>62</v>
      </c>
      <c r="C577" s="38" t="str">
        <f>PassFail_By_Year[[#This Row],[State]]&amp;PassFail_By_Year[[#This Row],[Program Year]]</f>
        <v>North Dakota2013</v>
      </c>
      <c r="D577" s="11" t="s">
        <v>77</v>
      </c>
      <c r="E577" s="39">
        <v>0.73399999999999999</v>
      </c>
    </row>
    <row r="578" spans="1:5">
      <c r="A578" s="37" t="s">
        <v>40</v>
      </c>
      <c r="B578" s="89" t="s">
        <v>62</v>
      </c>
      <c r="C578" s="38" t="str">
        <f>PassFail_By_Year[[#This Row],[State]]&amp;PassFail_By_Year[[#This Row],[Program Year]]</f>
        <v>Ohio2013</v>
      </c>
      <c r="D578" s="11" t="s">
        <v>77</v>
      </c>
      <c r="E578" s="39">
        <v>0.57499999999999996</v>
      </c>
    </row>
    <row r="579" spans="1:5">
      <c r="A579" s="37" t="s">
        <v>41</v>
      </c>
      <c r="B579" s="89" t="s">
        <v>62</v>
      </c>
      <c r="C579" s="38" t="str">
        <f>PassFail_By_Year[[#This Row],[State]]&amp;PassFail_By_Year[[#This Row],[Program Year]]</f>
        <v>Oklahoma2013</v>
      </c>
      <c r="D579" s="11" t="s">
        <v>77</v>
      </c>
      <c r="E579" s="39">
        <v>0.629</v>
      </c>
    </row>
    <row r="580" spans="1:5">
      <c r="A580" s="37" t="s">
        <v>43</v>
      </c>
      <c r="B580" s="89" t="s">
        <v>62</v>
      </c>
      <c r="C580" s="38" t="str">
        <f>PassFail_By_Year[[#This Row],[State]]&amp;PassFail_By_Year[[#This Row],[Program Year]]</f>
        <v>Oregon2013</v>
      </c>
      <c r="D580" s="11" t="s">
        <v>77</v>
      </c>
      <c r="E580" s="39">
        <v>0.505</v>
      </c>
    </row>
    <row r="581" spans="1:5">
      <c r="A581" s="37" t="s">
        <v>44</v>
      </c>
      <c r="B581" s="89" t="s">
        <v>62</v>
      </c>
      <c r="C581" s="38" t="str">
        <f>PassFail_By_Year[[#This Row],[State]]&amp;PassFail_By_Year[[#This Row],[Program Year]]</f>
        <v>Pennsylvania2013</v>
      </c>
      <c r="D581" s="11" t="s">
        <v>77</v>
      </c>
      <c r="E581" s="39">
        <v>0.53300000000000003</v>
      </c>
    </row>
    <row r="582" spans="1:5">
      <c r="A582" s="37" t="s">
        <v>45</v>
      </c>
      <c r="B582" s="89" t="s">
        <v>62</v>
      </c>
      <c r="C582" s="38" t="str">
        <f>PassFail_By_Year[[#This Row],[State]]&amp;PassFail_By_Year[[#This Row],[Program Year]]</f>
        <v>Puerto Rico2013</v>
      </c>
      <c r="D582" s="11" t="s">
        <v>78</v>
      </c>
      <c r="E582" s="39">
        <v>0.29899999999999999</v>
      </c>
    </row>
    <row r="583" spans="1:5">
      <c r="A583" s="37" t="s">
        <v>46</v>
      </c>
      <c r="B583" s="89" t="s">
        <v>62</v>
      </c>
      <c r="C583" s="38" t="str">
        <f>PassFail_By_Year[[#This Row],[State]]&amp;PassFail_By_Year[[#This Row],[Program Year]]</f>
        <v>Rhode Island2013</v>
      </c>
      <c r="D583" s="11" t="s">
        <v>77</v>
      </c>
      <c r="E583" s="39">
        <v>0.52200000000000002</v>
      </c>
    </row>
    <row r="584" spans="1:5">
      <c r="A584" s="37" t="s">
        <v>47</v>
      </c>
      <c r="B584" s="89" t="s">
        <v>62</v>
      </c>
      <c r="C584" s="38" t="str">
        <f>PassFail_By_Year[[#This Row],[State]]&amp;PassFail_By_Year[[#This Row],[Program Year]]</f>
        <v>South Carolina2013</v>
      </c>
      <c r="D584" s="11" t="s">
        <v>77</v>
      </c>
      <c r="E584" s="39">
        <v>0.56299999999999994</v>
      </c>
    </row>
    <row r="585" spans="1:5">
      <c r="A585" s="37" t="s">
        <v>48</v>
      </c>
      <c r="B585" s="89" t="s">
        <v>62</v>
      </c>
      <c r="C585" s="38" t="str">
        <f>PassFail_By_Year[[#This Row],[State]]&amp;PassFail_By_Year[[#This Row],[Program Year]]</f>
        <v>South Dakota2013</v>
      </c>
      <c r="D585" s="11" t="s">
        <v>77</v>
      </c>
      <c r="E585" s="39">
        <v>0.58599999999999997</v>
      </c>
    </row>
    <row r="586" spans="1:5">
      <c r="A586" s="37" t="s">
        <v>49</v>
      </c>
      <c r="B586" s="89" t="s">
        <v>62</v>
      </c>
      <c r="C586" s="38" t="str">
        <f>PassFail_By_Year[[#This Row],[State]]&amp;PassFail_By_Year[[#This Row],[Program Year]]</f>
        <v>Tennessee2013</v>
      </c>
      <c r="D586" s="11" t="s">
        <v>77</v>
      </c>
      <c r="E586" s="39">
        <v>0.55500000000000005</v>
      </c>
    </row>
    <row r="587" spans="1:5">
      <c r="A587" s="37" t="s">
        <v>50</v>
      </c>
      <c r="B587" s="89" t="s">
        <v>62</v>
      </c>
      <c r="C587" s="38" t="str">
        <f>PassFail_By_Year[[#This Row],[State]]&amp;PassFail_By_Year[[#This Row],[Program Year]]</f>
        <v>Texas2013</v>
      </c>
      <c r="D587" s="11" t="s">
        <v>77</v>
      </c>
      <c r="E587" s="39">
        <v>0.56000000000000005</v>
      </c>
    </row>
    <row r="588" spans="1:5">
      <c r="A588" s="37" t="s">
        <v>52</v>
      </c>
      <c r="B588" s="89" t="s">
        <v>62</v>
      </c>
      <c r="C588" s="38" t="str">
        <f>PassFail_By_Year[[#This Row],[State]]&amp;PassFail_By_Year[[#This Row],[Program Year]]</f>
        <v>Utah2013</v>
      </c>
      <c r="D588" s="11" t="s">
        <v>77</v>
      </c>
      <c r="E588" s="39">
        <v>0.61</v>
      </c>
    </row>
    <row r="589" spans="1:5">
      <c r="A589" s="37" t="s">
        <v>53</v>
      </c>
      <c r="B589" s="89" t="s">
        <v>62</v>
      </c>
      <c r="C589" s="38" t="str">
        <f>PassFail_By_Year[[#This Row],[State]]&amp;PassFail_By_Year[[#This Row],[Program Year]]</f>
        <v>Vermont2013</v>
      </c>
      <c r="D589" s="11" t="s">
        <v>77</v>
      </c>
      <c r="E589" s="39">
        <v>0.65600000000000003</v>
      </c>
    </row>
    <row r="590" spans="1:5">
      <c r="A590" s="37" t="s">
        <v>54</v>
      </c>
      <c r="B590" s="89" t="s">
        <v>62</v>
      </c>
      <c r="C590" s="38" t="str">
        <f>PassFail_By_Year[[#This Row],[State]]&amp;PassFail_By_Year[[#This Row],[Program Year]]</f>
        <v>Virgin Islands2013</v>
      </c>
      <c r="D590" s="11" t="s">
        <v>78</v>
      </c>
      <c r="E590" s="39">
        <v>0.26300000000000001</v>
      </c>
    </row>
    <row r="591" spans="1:5">
      <c r="A591" s="37" t="s">
        <v>55</v>
      </c>
      <c r="B591" s="89" t="s">
        <v>62</v>
      </c>
      <c r="C591" s="38" t="str">
        <f>PassFail_By_Year[[#This Row],[State]]&amp;PassFail_By_Year[[#This Row],[Program Year]]</f>
        <v>Virginia2013</v>
      </c>
      <c r="D591" s="11" t="s">
        <v>77</v>
      </c>
      <c r="E591" s="39">
        <v>0.58499999999999996</v>
      </c>
    </row>
    <row r="592" spans="1:5">
      <c r="A592" s="37" t="s">
        <v>56</v>
      </c>
      <c r="B592" s="89" t="s">
        <v>62</v>
      </c>
      <c r="C592" s="38" t="str">
        <f>PassFail_By_Year[[#This Row],[State]]&amp;PassFail_By_Year[[#This Row],[Program Year]]</f>
        <v>Washington2013</v>
      </c>
      <c r="D592" s="11" t="s">
        <v>77</v>
      </c>
      <c r="E592" s="39">
        <v>0.53400000000000003</v>
      </c>
    </row>
    <row r="593" spans="1:5">
      <c r="A593" s="37" t="s">
        <v>57</v>
      </c>
      <c r="B593" s="89" t="s">
        <v>62</v>
      </c>
      <c r="C593" s="38" t="str">
        <f>PassFail_By_Year[[#This Row],[State]]&amp;PassFail_By_Year[[#This Row],[Program Year]]</f>
        <v>West Virginia2013</v>
      </c>
      <c r="D593" s="11" t="s">
        <v>77</v>
      </c>
      <c r="E593" s="39">
        <v>0.54</v>
      </c>
    </row>
    <row r="594" spans="1:5">
      <c r="A594" s="37" t="s">
        <v>58</v>
      </c>
      <c r="B594" s="89" t="s">
        <v>62</v>
      </c>
      <c r="C594" s="38" t="str">
        <f>PassFail_By_Year[[#This Row],[State]]&amp;PassFail_By_Year[[#This Row],[Program Year]]</f>
        <v>Wisconsin2013</v>
      </c>
      <c r="D594" s="11" t="s">
        <v>77</v>
      </c>
      <c r="E594" s="39">
        <v>0.56299999999999994</v>
      </c>
    </row>
    <row r="595" spans="1:5">
      <c r="A595" s="37" t="s">
        <v>59</v>
      </c>
      <c r="B595" s="89" t="s">
        <v>62</v>
      </c>
      <c r="C595" s="38" t="str">
        <f>PassFail_By_Year[[#This Row],[State]]&amp;PassFail_By_Year[[#This Row],[Program Year]]</f>
        <v>Wyoming2013</v>
      </c>
      <c r="D595" s="11" t="s">
        <v>77</v>
      </c>
      <c r="E595" s="39">
        <v>0.69099999999999995</v>
      </c>
    </row>
    <row r="596" spans="1:5">
      <c r="A596" s="37" t="s">
        <v>3</v>
      </c>
      <c r="B596" s="89" t="s">
        <v>61</v>
      </c>
      <c r="C596" s="38" t="str">
        <f>PassFail_By_Year[[#This Row],[State]]&amp;PassFail_By_Year[[#This Row],[Program Year]]</f>
        <v>Alabama2012</v>
      </c>
      <c r="D596" s="11" t="s">
        <v>77</v>
      </c>
      <c r="E596" s="39">
        <v>0.59799999999999998</v>
      </c>
    </row>
    <row r="597" spans="1:5">
      <c r="A597" s="37" t="s">
        <v>4</v>
      </c>
      <c r="B597" s="89" t="s">
        <v>61</v>
      </c>
      <c r="C597" s="38" t="str">
        <f>PassFail_By_Year[[#This Row],[State]]&amp;PassFail_By_Year[[#This Row],[Program Year]]</f>
        <v>Alaska2012</v>
      </c>
      <c r="D597" s="11" t="s">
        <v>77</v>
      </c>
      <c r="E597" s="39">
        <v>0.50900000000000001</v>
      </c>
    </row>
    <row r="598" spans="1:5">
      <c r="A598" s="37" t="s">
        <v>5</v>
      </c>
      <c r="B598" s="89" t="s">
        <v>61</v>
      </c>
      <c r="C598" s="38" t="str">
        <f>PassFail_By_Year[[#This Row],[State]]&amp;PassFail_By_Year[[#This Row],[Program Year]]</f>
        <v>Arizona2012</v>
      </c>
      <c r="D598" s="11" t="s">
        <v>77</v>
      </c>
      <c r="E598" s="39">
        <v>0.48</v>
      </c>
    </row>
    <row r="599" spans="1:5">
      <c r="A599" s="37" t="s">
        <v>6</v>
      </c>
      <c r="B599" s="89" t="s">
        <v>61</v>
      </c>
      <c r="C599" s="38" t="str">
        <f>PassFail_By_Year[[#This Row],[State]]&amp;PassFail_By_Year[[#This Row],[Program Year]]</f>
        <v>Arkansas2012</v>
      </c>
      <c r="D599" s="11" t="s">
        <v>77</v>
      </c>
      <c r="E599" s="39">
        <v>0.63600000000000001</v>
      </c>
    </row>
    <row r="600" spans="1:5">
      <c r="A600" s="37" t="s">
        <v>7</v>
      </c>
      <c r="B600" s="89" t="s">
        <v>61</v>
      </c>
      <c r="C600" s="38" t="str">
        <f>PassFail_By_Year[[#This Row],[State]]&amp;PassFail_By_Year[[#This Row],[Program Year]]</f>
        <v>California2012</v>
      </c>
      <c r="D600" s="11" t="s">
        <v>78</v>
      </c>
      <c r="E600" s="39">
        <v>0.33400000000000002</v>
      </c>
    </row>
    <row r="601" spans="1:5">
      <c r="A601" s="37" t="s">
        <v>8</v>
      </c>
      <c r="B601" s="89" t="s">
        <v>61</v>
      </c>
      <c r="C601" s="38" t="str">
        <f>PassFail_By_Year[[#This Row],[State]]&amp;PassFail_By_Year[[#This Row],[Program Year]]</f>
        <v>Colorado2012</v>
      </c>
      <c r="D601" s="11" t="s">
        <v>78</v>
      </c>
      <c r="E601" s="39">
        <v>0.433</v>
      </c>
    </row>
    <row r="602" spans="1:5">
      <c r="A602" s="37" t="s">
        <v>9</v>
      </c>
      <c r="B602" s="89" t="s">
        <v>61</v>
      </c>
      <c r="C602" s="38" t="str">
        <f>PassFail_By_Year[[#This Row],[State]]&amp;PassFail_By_Year[[#This Row],[Program Year]]</f>
        <v>Connecticut2012</v>
      </c>
      <c r="D602" s="11" t="s">
        <v>78</v>
      </c>
      <c r="E602" s="39">
        <v>0.41199999999999998</v>
      </c>
    </row>
    <row r="603" spans="1:5">
      <c r="A603" s="37" t="s">
        <v>10</v>
      </c>
      <c r="B603" s="89" t="s">
        <v>61</v>
      </c>
      <c r="C603" s="38" t="str">
        <f>PassFail_By_Year[[#This Row],[State]]&amp;PassFail_By_Year[[#This Row],[Program Year]]</f>
        <v>Delaware2012</v>
      </c>
      <c r="D603" s="11" t="s">
        <v>77</v>
      </c>
      <c r="E603" s="39">
        <v>0.45800000000000002</v>
      </c>
    </row>
    <row r="604" spans="1:5">
      <c r="A604" s="37" t="s">
        <v>60</v>
      </c>
      <c r="B604" s="89" t="s">
        <v>61</v>
      </c>
      <c r="C604" s="38" t="str">
        <f>PassFail_By_Year[[#This Row],[State]]&amp;PassFail_By_Year[[#This Row],[Program Year]]</f>
        <v>District of Columbia2012</v>
      </c>
      <c r="D604" s="11" t="s">
        <v>77</v>
      </c>
      <c r="E604" s="39">
        <v>0.47699999999999998</v>
      </c>
    </row>
    <row r="605" spans="1:5">
      <c r="A605" s="37" t="s">
        <v>12</v>
      </c>
      <c r="B605" s="89" t="s">
        <v>61</v>
      </c>
      <c r="C605" s="38" t="str">
        <f>PassFail_By_Year[[#This Row],[State]]&amp;PassFail_By_Year[[#This Row],[Program Year]]</f>
        <v>Florida2012</v>
      </c>
      <c r="D605" s="11" t="s">
        <v>77</v>
      </c>
      <c r="E605" s="39">
        <v>0.56899999999999995</v>
      </c>
    </row>
    <row r="606" spans="1:5">
      <c r="A606" s="37" t="s">
        <v>13</v>
      </c>
      <c r="B606" s="89" t="s">
        <v>61</v>
      </c>
      <c r="C606" s="38" t="str">
        <f>PassFail_By_Year[[#This Row],[State]]&amp;PassFail_By_Year[[#This Row],[Program Year]]</f>
        <v>Georgia2012</v>
      </c>
      <c r="D606" s="11" t="s">
        <v>77</v>
      </c>
      <c r="E606" s="39">
        <v>0.46400000000000002</v>
      </c>
    </row>
    <row r="607" spans="1:5">
      <c r="A607" s="37" t="s">
        <v>14</v>
      </c>
      <c r="B607" s="89" t="s">
        <v>61</v>
      </c>
      <c r="C607" s="38" t="str">
        <f>PassFail_By_Year[[#This Row],[State]]&amp;PassFail_By_Year[[#This Row],[Program Year]]</f>
        <v>Guam2012</v>
      </c>
      <c r="D607" s="11" t="s">
        <v>42</v>
      </c>
      <c r="E607" s="39" t="s">
        <v>42</v>
      </c>
    </row>
    <row r="608" spans="1:5">
      <c r="A608" s="37" t="s">
        <v>15</v>
      </c>
      <c r="B608" s="89" t="s">
        <v>61</v>
      </c>
      <c r="C608" s="38" t="str">
        <f>PassFail_By_Year[[#This Row],[State]]&amp;PassFail_By_Year[[#This Row],[Program Year]]</f>
        <v>Hawaii2012</v>
      </c>
      <c r="D608" s="11" t="s">
        <v>78</v>
      </c>
      <c r="E608" s="39">
        <v>0.40100000000000002</v>
      </c>
    </row>
    <row r="609" spans="1:5">
      <c r="A609" s="37" t="s">
        <v>16</v>
      </c>
      <c r="B609" s="89" t="s">
        <v>61</v>
      </c>
      <c r="C609" s="38" t="str">
        <f>PassFail_By_Year[[#This Row],[State]]&amp;PassFail_By_Year[[#This Row],[Program Year]]</f>
        <v>Idaho2012</v>
      </c>
      <c r="D609" s="11" t="s">
        <v>77</v>
      </c>
      <c r="E609" s="39">
        <v>0.56399999999999995</v>
      </c>
    </row>
    <row r="610" spans="1:5">
      <c r="A610" s="37" t="s">
        <v>17</v>
      </c>
      <c r="B610" s="89" t="s">
        <v>61</v>
      </c>
      <c r="C610" s="38" t="str">
        <f>PassFail_By_Year[[#This Row],[State]]&amp;PassFail_By_Year[[#This Row],[Program Year]]</f>
        <v>Illinois2012</v>
      </c>
      <c r="D610" s="11" t="s">
        <v>77</v>
      </c>
      <c r="E610" s="39">
        <v>0.45500000000000002</v>
      </c>
    </row>
    <row r="611" spans="1:5">
      <c r="A611" s="37" t="s">
        <v>18</v>
      </c>
      <c r="B611" s="89" t="s">
        <v>61</v>
      </c>
      <c r="C611" s="38" t="str">
        <f>PassFail_By_Year[[#This Row],[State]]&amp;PassFail_By_Year[[#This Row],[Program Year]]</f>
        <v>Indiana2012</v>
      </c>
      <c r="D611" s="11" t="s">
        <v>77</v>
      </c>
      <c r="E611" s="39">
        <v>0.48799999999999999</v>
      </c>
    </row>
    <row r="612" spans="1:5">
      <c r="A612" s="37" t="s">
        <v>19</v>
      </c>
      <c r="B612" s="89" t="s">
        <v>61</v>
      </c>
      <c r="C612" s="38" t="str">
        <f>PassFail_By_Year[[#This Row],[State]]&amp;PassFail_By_Year[[#This Row],[Program Year]]</f>
        <v>Iowa2012</v>
      </c>
      <c r="D612" s="11" t="s">
        <v>77</v>
      </c>
      <c r="E612" s="39">
        <v>0.61199999999999999</v>
      </c>
    </row>
    <row r="613" spans="1:5">
      <c r="A613" s="37" t="s">
        <v>20</v>
      </c>
      <c r="B613" s="89" t="s">
        <v>61</v>
      </c>
      <c r="C613" s="38" t="str">
        <f>PassFail_By_Year[[#This Row],[State]]&amp;PassFail_By_Year[[#This Row],[Program Year]]</f>
        <v>Kansas2012</v>
      </c>
      <c r="D613" s="11" t="s">
        <v>77</v>
      </c>
      <c r="E613" s="39">
        <v>0.63100000000000001</v>
      </c>
    </row>
    <row r="614" spans="1:5">
      <c r="A614" s="37" t="s">
        <v>21</v>
      </c>
      <c r="B614" s="89" t="s">
        <v>61</v>
      </c>
      <c r="C614" s="38" t="str">
        <f>PassFail_By_Year[[#This Row],[State]]&amp;PassFail_By_Year[[#This Row],[Program Year]]</f>
        <v>Kentucky2012</v>
      </c>
      <c r="D614" s="11" t="s">
        <v>77</v>
      </c>
      <c r="E614" s="39">
        <v>0.51</v>
      </c>
    </row>
    <row r="615" spans="1:5">
      <c r="A615" s="37" t="s">
        <v>22</v>
      </c>
      <c r="B615" s="89" t="s">
        <v>61</v>
      </c>
      <c r="C615" s="38" t="str">
        <f>PassFail_By_Year[[#This Row],[State]]&amp;PassFail_By_Year[[#This Row],[Program Year]]</f>
        <v>Louisiana2012</v>
      </c>
      <c r="D615" s="11" t="s">
        <v>77</v>
      </c>
      <c r="E615" s="39">
        <v>0.56100000000000005</v>
      </c>
    </row>
    <row r="616" spans="1:5">
      <c r="A616" s="37" t="s">
        <v>23</v>
      </c>
      <c r="B616" s="89" t="s">
        <v>61</v>
      </c>
      <c r="C616" s="38" t="str">
        <f>PassFail_By_Year[[#This Row],[State]]&amp;PassFail_By_Year[[#This Row],[Program Year]]</f>
        <v>Maine2012</v>
      </c>
      <c r="D616" s="11" t="s">
        <v>77</v>
      </c>
      <c r="E616" s="39">
        <v>0.52100000000000002</v>
      </c>
    </row>
    <row r="617" spans="1:5">
      <c r="A617" s="37" t="s">
        <v>24</v>
      </c>
      <c r="B617" s="89" t="s">
        <v>61</v>
      </c>
      <c r="C617" s="38" t="str">
        <f>PassFail_By_Year[[#This Row],[State]]&amp;PassFail_By_Year[[#This Row],[Program Year]]</f>
        <v>Maryland2012</v>
      </c>
      <c r="D617" s="11" t="s">
        <v>77</v>
      </c>
      <c r="E617" s="39">
        <v>0.53100000000000003</v>
      </c>
    </row>
    <row r="618" spans="1:5">
      <c r="A618" s="37" t="s">
        <v>25</v>
      </c>
      <c r="B618" s="89" t="s">
        <v>61</v>
      </c>
      <c r="C618" s="38" t="str">
        <f>PassFail_By_Year[[#This Row],[State]]&amp;PassFail_By_Year[[#This Row],[Program Year]]</f>
        <v>Massachusetts2012</v>
      </c>
      <c r="D618" s="11" t="s">
        <v>78</v>
      </c>
      <c r="E618" s="39">
        <v>0.44800000000000001</v>
      </c>
    </row>
    <row r="619" spans="1:5">
      <c r="A619" s="37" t="s">
        <v>26</v>
      </c>
      <c r="B619" s="89" t="s">
        <v>61</v>
      </c>
      <c r="C619" s="38" t="str">
        <f>PassFail_By_Year[[#This Row],[State]]&amp;PassFail_By_Year[[#This Row],[Program Year]]</f>
        <v>Michigan2012</v>
      </c>
      <c r="D619" s="11" t="s">
        <v>78</v>
      </c>
      <c r="E619" s="39">
        <v>0.42799999999999999</v>
      </c>
    </row>
    <row r="620" spans="1:5">
      <c r="A620" s="37" t="s">
        <v>27</v>
      </c>
      <c r="B620" s="89" t="s">
        <v>61</v>
      </c>
      <c r="C620" s="38" t="str">
        <f>PassFail_By_Year[[#This Row],[State]]&amp;PassFail_By_Year[[#This Row],[Program Year]]</f>
        <v>Minnesota2012</v>
      </c>
      <c r="D620" s="11" t="s">
        <v>77</v>
      </c>
      <c r="E620" s="39">
        <v>0.58599999999999997</v>
      </c>
    </row>
    <row r="621" spans="1:5">
      <c r="A621" s="37" t="s">
        <v>28</v>
      </c>
      <c r="B621" s="89" t="s">
        <v>61</v>
      </c>
      <c r="C621" s="38" t="str">
        <f>PassFail_By_Year[[#This Row],[State]]&amp;PassFail_By_Year[[#This Row],[Program Year]]</f>
        <v>Mississippi2012</v>
      </c>
      <c r="D621" s="11" t="s">
        <v>77</v>
      </c>
      <c r="E621" s="39">
        <v>0.50800000000000001</v>
      </c>
    </row>
    <row r="622" spans="1:5">
      <c r="A622" s="37" t="s">
        <v>29</v>
      </c>
      <c r="B622" s="89" t="s">
        <v>61</v>
      </c>
      <c r="C622" s="38" t="str">
        <f>PassFail_By_Year[[#This Row],[State]]&amp;PassFail_By_Year[[#This Row],[Program Year]]</f>
        <v>Missouri2012</v>
      </c>
      <c r="D622" s="11" t="s">
        <v>77</v>
      </c>
      <c r="E622" s="39">
        <v>0.52600000000000002</v>
      </c>
    </row>
    <row r="623" spans="1:5">
      <c r="A623" s="37" t="s">
        <v>30</v>
      </c>
      <c r="B623" s="89" t="s">
        <v>61</v>
      </c>
      <c r="C623" s="38" t="str">
        <f>PassFail_By_Year[[#This Row],[State]]&amp;PassFail_By_Year[[#This Row],[Program Year]]</f>
        <v>Montana2012</v>
      </c>
      <c r="D623" s="11" t="s">
        <v>77</v>
      </c>
      <c r="E623" s="39">
        <v>0.59599999999999997</v>
      </c>
    </row>
    <row r="624" spans="1:5">
      <c r="A624" s="37" t="s">
        <v>32</v>
      </c>
      <c r="B624" s="89" t="s">
        <v>61</v>
      </c>
      <c r="C624" s="38" t="str">
        <f>PassFail_By_Year[[#This Row],[State]]&amp;PassFail_By_Year[[#This Row],[Program Year]]</f>
        <v>Nebraska2012</v>
      </c>
      <c r="D624" s="11" t="s">
        <v>77</v>
      </c>
      <c r="E624" s="39">
        <v>0.59899999999999998</v>
      </c>
    </row>
    <row r="625" spans="1:5">
      <c r="A625" s="37" t="s">
        <v>33</v>
      </c>
      <c r="B625" s="89" t="s">
        <v>61</v>
      </c>
      <c r="C625" s="38" t="str">
        <f>PassFail_By_Year[[#This Row],[State]]&amp;PassFail_By_Year[[#This Row],[Program Year]]</f>
        <v>Nevada2012</v>
      </c>
      <c r="D625" s="11" t="s">
        <v>77</v>
      </c>
      <c r="E625" s="39">
        <v>0.51200000000000001</v>
      </c>
    </row>
    <row r="626" spans="1:5">
      <c r="A626" s="37" t="s">
        <v>34</v>
      </c>
      <c r="B626" s="89" t="s">
        <v>61</v>
      </c>
      <c r="C626" s="38" t="str">
        <f>PassFail_By_Year[[#This Row],[State]]&amp;PassFail_By_Year[[#This Row],[Program Year]]</f>
        <v>New Hampshire2012</v>
      </c>
      <c r="D626" s="11" t="s">
        <v>77</v>
      </c>
      <c r="E626" s="39">
        <v>0.53600000000000003</v>
      </c>
    </row>
    <row r="627" spans="1:5">
      <c r="A627" s="37" t="s">
        <v>35</v>
      </c>
      <c r="B627" s="89" t="s">
        <v>61</v>
      </c>
      <c r="C627" s="38" t="str">
        <f>PassFail_By_Year[[#This Row],[State]]&amp;PassFail_By_Year[[#This Row],[Program Year]]</f>
        <v>New Jersey2012</v>
      </c>
      <c r="D627" s="11" t="s">
        <v>78</v>
      </c>
      <c r="E627" s="39">
        <v>0.42699999999999999</v>
      </c>
    </row>
    <row r="628" spans="1:5">
      <c r="A628" s="37" t="s">
        <v>36</v>
      </c>
      <c r="B628" s="89" t="s">
        <v>61</v>
      </c>
      <c r="C628" s="38" t="str">
        <f>PassFail_By_Year[[#This Row],[State]]&amp;PassFail_By_Year[[#This Row],[Program Year]]</f>
        <v>New Mexico2012</v>
      </c>
      <c r="D628" s="11" t="s">
        <v>78</v>
      </c>
      <c r="E628" s="39">
        <v>0.443</v>
      </c>
    </row>
    <row r="629" spans="1:5">
      <c r="A629" s="37" t="s">
        <v>37</v>
      </c>
      <c r="B629" s="89" t="s">
        <v>61</v>
      </c>
      <c r="C629" s="38" t="str">
        <f>PassFail_By_Year[[#This Row],[State]]&amp;PassFail_By_Year[[#This Row],[Program Year]]</f>
        <v>New York2012</v>
      </c>
      <c r="D629" s="11" t="s">
        <v>77</v>
      </c>
      <c r="E629" s="39">
        <v>0.497</v>
      </c>
    </row>
    <row r="630" spans="1:5">
      <c r="A630" s="37" t="s">
        <v>38</v>
      </c>
      <c r="B630" s="89" t="s">
        <v>61</v>
      </c>
      <c r="C630" s="38" t="str">
        <f>PassFail_By_Year[[#This Row],[State]]&amp;PassFail_By_Year[[#This Row],[Program Year]]</f>
        <v>North Carolina2012</v>
      </c>
      <c r="D630" s="11" t="s">
        <v>77</v>
      </c>
      <c r="E630" s="39">
        <v>0.49099999999999999</v>
      </c>
    </row>
    <row r="631" spans="1:5">
      <c r="A631" s="37" t="s">
        <v>39</v>
      </c>
      <c r="B631" s="89" t="s">
        <v>61</v>
      </c>
      <c r="C631" s="38" t="str">
        <f>PassFail_By_Year[[#This Row],[State]]&amp;PassFail_By_Year[[#This Row],[Program Year]]</f>
        <v>North Dakota2012</v>
      </c>
      <c r="D631" s="11" t="s">
        <v>77</v>
      </c>
      <c r="E631" s="39">
        <v>0.70799999999999996</v>
      </c>
    </row>
    <row r="632" spans="1:5">
      <c r="A632" s="37" t="s">
        <v>40</v>
      </c>
      <c r="B632" s="89" t="s">
        <v>61</v>
      </c>
      <c r="C632" s="38" t="str">
        <f>PassFail_By_Year[[#This Row],[State]]&amp;PassFail_By_Year[[#This Row],[Program Year]]</f>
        <v>Ohio2012</v>
      </c>
      <c r="D632" s="11" t="s">
        <v>77</v>
      </c>
      <c r="E632" s="39">
        <v>0.52900000000000003</v>
      </c>
    </row>
    <row r="633" spans="1:5">
      <c r="A633" s="37" t="s">
        <v>41</v>
      </c>
      <c r="B633" s="89" t="s">
        <v>61</v>
      </c>
      <c r="C633" s="38" t="str">
        <f>PassFail_By_Year[[#This Row],[State]]&amp;PassFail_By_Year[[#This Row],[Program Year]]</f>
        <v>Oklahoma2012</v>
      </c>
      <c r="D633" s="11" t="s">
        <v>77</v>
      </c>
      <c r="E633" s="39">
        <v>0.59099999999999997</v>
      </c>
    </row>
    <row r="634" spans="1:5">
      <c r="A634" s="37" t="s">
        <v>43</v>
      </c>
      <c r="B634" s="89" t="s">
        <v>61</v>
      </c>
      <c r="C634" s="38" t="str">
        <f>PassFail_By_Year[[#This Row],[State]]&amp;PassFail_By_Year[[#This Row],[Program Year]]</f>
        <v>Oregon2012</v>
      </c>
      <c r="D634" s="11" t="s">
        <v>77</v>
      </c>
      <c r="E634" s="39">
        <v>0.48099999999999998</v>
      </c>
    </row>
    <row r="635" spans="1:5">
      <c r="A635" s="37" t="s">
        <v>44</v>
      </c>
      <c r="B635" s="89" t="s">
        <v>61</v>
      </c>
      <c r="C635" s="38" t="str">
        <f>PassFail_By_Year[[#This Row],[State]]&amp;PassFail_By_Year[[#This Row],[Program Year]]</f>
        <v>Pennsylvania2012</v>
      </c>
      <c r="D635" s="11" t="s">
        <v>77</v>
      </c>
      <c r="E635" s="39">
        <v>0.52400000000000002</v>
      </c>
    </row>
    <row r="636" spans="1:5">
      <c r="A636" s="37" t="s">
        <v>45</v>
      </c>
      <c r="B636" s="89" t="s">
        <v>61</v>
      </c>
      <c r="C636" s="38" t="str">
        <f>PassFail_By_Year[[#This Row],[State]]&amp;PassFail_By_Year[[#This Row],[Program Year]]</f>
        <v>Puerto Rico2012</v>
      </c>
      <c r="D636" s="11" t="s">
        <v>78</v>
      </c>
      <c r="E636" s="39">
        <v>0.25900000000000001</v>
      </c>
    </row>
    <row r="637" spans="1:5">
      <c r="A637" s="37" t="s">
        <v>46</v>
      </c>
      <c r="B637" s="89" t="s">
        <v>61</v>
      </c>
      <c r="C637" s="38" t="str">
        <f>PassFail_By_Year[[#This Row],[State]]&amp;PassFail_By_Year[[#This Row],[Program Year]]</f>
        <v>Rhode Island2012</v>
      </c>
      <c r="D637" s="11" t="s">
        <v>77</v>
      </c>
      <c r="E637" s="39">
        <v>0.501</v>
      </c>
    </row>
    <row r="638" spans="1:5">
      <c r="A638" s="37" t="s">
        <v>47</v>
      </c>
      <c r="B638" s="89" t="s">
        <v>61</v>
      </c>
      <c r="C638" s="38" t="str">
        <f>PassFail_By_Year[[#This Row],[State]]&amp;PassFail_By_Year[[#This Row],[Program Year]]</f>
        <v>South Carolina2012</v>
      </c>
      <c r="D638" s="11" t="s">
        <v>77</v>
      </c>
      <c r="E638" s="39">
        <v>0.55200000000000005</v>
      </c>
    </row>
    <row r="639" spans="1:5">
      <c r="A639" s="37" t="s">
        <v>48</v>
      </c>
      <c r="B639" s="89" t="s">
        <v>61</v>
      </c>
      <c r="C639" s="38" t="str">
        <f>PassFail_By_Year[[#This Row],[State]]&amp;PassFail_By_Year[[#This Row],[Program Year]]</f>
        <v>South Dakota2012</v>
      </c>
      <c r="D639" s="11" t="s">
        <v>77</v>
      </c>
      <c r="E639" s="39">
        <v>0.54800000000000004</v>
      </c>
    </row>
    <row r="640" spans="1:5">
      <c r="A640" s="37" t="s">
        <v>49</v>
      </c>
      <c r="B640" s="89" t="s">
        <v>61</v>
      </c>
      <c r="C640" s="38" t="str">
        <f>PassFail_By_Year[[#This Row],[State]]&amp;PassFail_By_Year[[#This Row],[Program Year]]</f>
        <v>Tennessee2012</v>
      </c>
      <c r="D640" s="11" t="s">
        <v>77</v>
      </c>
      <c r="E640" s="39">
        <v>0.54400000000000004</v>
      </c>
    </row>
    <row r="641" spans="1:5">
      <c r="A641" s="37" t="s">
        <v>50</v>
      </c>
      <c r="B641" s="89" t="s">
        <v>61</v>
      </c>
      <c r="C641" s="38" t="str">
        <f>PassFail_By_Year[[#This Row],[State]]&amp;PassFail_By_Year[[#This Row],[Program Year]]</f>
        <v>Texas2012</v>
      </c>
      <c r="D641" s="11" t="s">
        <v>77</v>
      </c>
      <c r="E641" s="39">
        <v>0.53700000000000003</v>
      </c>
    </row>
    <row r="642" spans="1:5">
      <c r="A642" s="37" t="s">
        <v>52</v>
      </c>
      <c r="B642" s="89" t="s">
        <v>61</v>
      </c>
      <c r="C642" s="38" t="str">
        <f>PassFail_By_Year[[#This Row],[State]]&amp;PassFail_By_Year[[#This Row],[Program Year]]</f>
        <v>Utah2012</v>
      </c>
      <c r="D642" s="11" t="s">
        <v>77</v>
      </c>
      <c r="E642" s="39">
        <v>0.54300000000000004</v>
      </c>
    </row>
    <row r="643" spans="1:5">
      <c r="A643" s="37" t="s">
        <v>53</v>
      </c>
      <c r="B643" s="89" t="s">
        <v>61</v>
      </c>
      <c r="C643" s="38" t="str">
        <f>PassFail_By_Year[[#This Row],[State]]&amp;PassFail_By_Year[[#This Row],[Program Year]]</f>
        <v>Vermont2012</v>
      </c>
      <c r="D643" s="11" t="s">
        <v>77</v>
      </c>
      <c r="E643" s="39">
        <v>0.625</v>
      </c>
    </row>
    <row r="644" spans="1:5">
      <c r="A644" s="37" t="s">
        <v>54</v>
      </c>
      <c r="B644" s="89" t="s">
        <v>61</v>
      </c>
      <c r="C644" s="38" t="str">
        <f>PassFail_By_Year[[#This Row],[State]]&amp;PassFail_By_Year[[#This Row],[Program Year]]</f>
        <v>Virgin Islands2012</v>
      </c>
      <c r="D644" s="11" t="s">
        <v>78</v>
      </c>
      <c r="E644" s="39">
        <v>0.30099999999999999</v>
      </c>
    </row>
    <row r="645" spans="1:5">
      <c r="A645" s="37" t="s">
        <v>55</v>
      </c>
      <c r="B645" s="89" t="s">
        <v>61</v>
      </c>
      <c r="C645" s="38" t="str">
        <f>PassFail_By_Year[[#This Row],[State]]&amp;PassFail_By_Year[[#This Row],[Program Year]]</f>
        <v>Virginia2012</v>
      </c>
      <c r="D645" s="11" t="s">
        <v>77</v>
      </c>
      <c r="E645" s="39">
        <v>0.58699999999999997</v>
      </c>
    </row>
    <row r="646" spans="1:5">
      <c r="A646" s="37" t="s">
        <v>56</v>
      </c>
      <c r="B646" s="89" t="s">
        <v>61</v>
      </c>
      <c r="C646" s="38" t="str">
        <f>PassFail_By_Year[[#This Row],[State]]&amp;PassFail_By_Year[[#This Row],[Program Year]]</f>
        <v>Washington2012</v>
      </c>
      <c r="D646" s="11" t="s">
        <v>77</v>
      </c>
      <c r="E646" s="39">
        <v>0.50800000000000001</v>
      </c>
    </row>
    <row r="647" spans="1:5">
      <c r="A647" s="37" t="s">
        <v>57</v>
      </c>
      <c r="B647" s="89" t="s">
        <v>61</v>
      </c>
      <c r="C647" s="38" t="str">
        <f>PassFail_By_Year[[#This Row],[State]]&amp;PassFail_By_Year[[#This Row],[Program Year]]</f>
        <v>West Virginia2012</v>
      </c>
      <c r="D647" s="11" t="s">
        <v>77</v>
      </c>
      <c r="E647" s="39">
        <v>0.53300000000000003</v>
      </c>
    </row>
    <row r="648" spans="1:5">
      <c r="A648" s="37" t="s">
        <v>58</v>
      </c>
      <c r="B648" s="89" t="s">
        <v>61</v>
      </c>
      <c r="C648" s="38" t="str">
        <f>PassFail_By_Year[[#This Row],[State]]&amp;PassFail_By_Year[[#This Row],[Program Year]]</f>
        <v>Wisconsin2012</v>
      </c>
      <c r="D648" s="11" t="s">
        <v>77</v>
      </c>
      <c r="E648" s="39">
        <v>0.55600000000000005</v>
      </c>
    </row>
    <row r="649" spans="1:5">
      <c r="A649" s="11" t="s">
        <v>59</v>
      </c>
      <c r="B649" s="89" t="s">
        <v>61</v>
      </c>
      <c r="C649" s="11" t="str">
        <f>PassFail_By_Year[[#This Row],[State]]&amp;PassFail_By_Year[[#This Row],[Program Year]]</f>
        <v>Wyoming2012</v>
      </c>
      <c r="D649" s="11" t="s">
        <v>77</v>
      </c>
      <c r="E649" s="39">
        <v>0.64600000000000002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187C5-FD9D-4198-8B89-8FF5F107B958}">
  <sheetPr codeName="Sheet6">
    <tabColor theme="9"/>
  </sheetPr>
  <dimension ref="A1:K665"/>
  <sheetViews>
    <sheetView zoomScale="115" zoomScaleNormal="115" workbookViewId="0">
      <selection activeCell="G60" sqref="G60"/>
    </sheetView>
  </sheetViews>
  <sheetFormatPr defaultRowHeight="15"/>
  <cols>
    <col min="1" max="1" width="14.85546875" style="27" customWidth="1"/>
    <col min="2" max="2" width="18.7109375" style="27" customWidth="1"/>
    <col min="3" max="3" width="23.5703125" style="27" customWidth="1"/>
    <col min="4" max="5" width="16.5703125" style="23" customWidth="1"/>
    <col min="6" max="6" width="16.5703125" style="45" customWidth="1"/>
    <col min="7" max="7" width="16.5703125" style="27" customWidth="1"/>
    <col min="8" max="8" width="16.5703125" style="24" customWidth="1"/>
  </cols>
  <sheetData>
    <row r="1" spans="1:8" ht="33.75" customHeight="1">
      <c r="A1" s="33" t="s">
        <v>1</v>
      </c>
      <c r="B1" s="30" t="s">
        <v>0</v>
      </c>
      <c r="C1" s="30" t="s">
        <v>79</v>
      </c>
      <c r="D1" s="83" t="s">
        <v>80</v>
      </c>
      <c r="E1" s="83" t="s">
        <v>81</v>
      </c>
      <c r="F1" s="44" t="s">
        <v>82</v>
      </c>
      <c r="G1" s="32" t="s">
        <v>76</v>
      </c>
      <c r="H1" s="31" t="s">
        <v>51</v>
      </c>
    </row>
    <row r="2" spans="1:8" ht="16.5" customHeight="1">
      <c r="A2" s="90">
        <v>2024</v>
      </c>
      <c r="B2" s="28" t="s">
        <v>83</v>
      </c>
      <c r="C2" s="28" t="str">
        <f>Raw_Data[[#This Row],[State]]&amp;Raw_Data[[#This Row],[Program Year]]</f>
        <v xml:space="preserve"> National2024</v>
      </c>
      <c r="D2" s="60">
        <v>55637</v>
      </c>
      <c r="E2" s="60">
        <v>101441</v>
      </c>
      <c r="F2" s="45">
        <f>Raw_Data[[#This Row],[Entered Employment'[i']]]/Raw_Data[[#This Row],[Exiters'[ii']]]</f>
        <v>0.54846659634664485</v>
      </c>
      <c r="G2" s="61" t="s">
        <v>74</v>
      </c>
      <c r="H2" s="43">
        <f>0.9*Raw_Data[[#This Row],[VEER]]</f>
        <v>0.4936199367119804</v>
      </c>
    </row>
    <row r="3" spans="1:8">
      <c r="A3" s="91">
        <v>2024</v>
      </c>
      <c r="B3" s="51" t="s">
        <v>3</v>
      </c>
      <c r="C3" s="28" t="str">
        <f>Raw_Data[[#This Row],[State]]&amp;Raw_Data[[#This Row],[Program Year]]</f>
        <v>Alabama2024</v>
      </c>
      <c r="D3" s="51">
        <v>1112</v>
      </c>
      <c r="E3" s="51">
        <v>1869</v>
      </c>
      <c r="F3" s="45">
        <f>Raw_Data[[#This Row],[Entered Employment'[i']]]/Raw_Data[[#This Row],[Exiters'[ii']]]</f>
        <v>0.59497057249866236</v>
      </c>
      <c r="G3" s="57" t="s">
        <v>77</v>
      </c>
      <c r="H3" s="84" t="s">
        <v>74</v>
      </c>
    </row>
    <row r="4" spans="1:8">
      <c r="A4" s="91">
        <v>2024</v>
      </c>
      <c r="B4" s="51" t="s">
        <v>4</v>
      </c>
      <c r="C4" s="28" t="str">
        <f>Raw_Data[[#This Row],[State]]&amp;Raw_Data[[#This Row],[Program Year]]</f>
        <v>Alaska2024</v>
      </c>
      <c r="D4" s="51">
        <v>129</v>
      </c>
      <c r="E4" s="51">
        <v>235</v>
      </c>
      <c r="F4" s="45">
        <f>Raw_Data[[#This Row],[Entered Employment'[i']]]/Raw_Data[[#This Row],[Exiters'[ii']]]</f>
        <v>0.54893617021276597</v>
      </c>
      <c r="G4" s="57" t="s">
        <v>77</v>
      </c>
      <c r="H4" s="73" t="s">
        <v>74</v>
      </c>
    </row>
    <row r="5" spans="1:8">
      <c r="A5" s="91">
        <v>2024</v>
      </c>
      <c r="B5" s="51" t="s">
        <v>5</v>
      </c>
      <c r="C5" s="28" t="str">
        <f>Raw_Data[[#This Row],[State]]&amp;Raw_Data[[#This Row],[Program Year]]</f>
        <v>Arizona2024</v>
      </c>
      <c r="D5" s="51">
        <v>1489</v>
      </c>
      <c r="E5" s="51">
        <v>2740</v>
      </c>
      <c r="F5" s="45">
        <f>Raw_Data[[#This Row],[Entered Employment'[i']]]/Raw_Data[[#This Row],[Exiters'[ii']]]</f>
        <v>0.54343065693430659</v>
      </c>
      <c r="G5" s="57" t="s">
        <v>77</v>
      </c>
      <c r="H5" s="72" t="s">
        <v>74</v>
      </c>
    </row>
    <row r="6" spans="1:8">
      <c r="A6" s="91">
        <v>2024</v>
      </c>
      <c r="B6" s="51" t="s">
        <v>6</v>
      </c>
      <c r="C6" s="28" t="str">
        <f>Raw_Data[[#This Row],[State]]&amp;Raw_Data[[#This Row],[Program Year]]</f>
        <v>Arkansas2024</v>
      </c>
      <c r="D6" s="51">
        <v>1222</v>
      </c>
      <c r="E6" s="51">
        <v>2169</v>
      </c>
      <c r="F6" s="45">
        <f>Raw_Data[[#This Row],[Entered Employment'[i']]]/Raw_Data[[#This Row],[Exiters'[ii']]]</f>
        <v>0.56339326878745966</v>
      </c>
      <c r="G6" s="57" t="s">
        <v>77</v>
      </c>
      <c r="H6" s="73" t="s">
        <v>74</v>
      </c>
    </row>
    <row r="7" spans="1:8">
      <c r="A7" s="91">
        <v>2024</v>
      </c>
      <c r="B7" s="51" t="s">
        <v>7</v>
      </c>
      <c r="C7" s="28" t="str">
        <f>Raw_Data[[#This Row],[State]]&amp;Raw_Data[[#This Row],[Program Year]]</f>
        <v>California2024</v>
      </c>
      <c r="D7" s="51">
        <v>2340</v>
      </c>
      <c r="E7" s="51">
        <v>5339</v>
      </c>
      <c r="F7" s="45">
        <f>Raw_Data[[#This Row],[Entered Employment'[i']]]/Raw_Data[[#This Row],[Exiters'[ii']]]</f>
        <v>0.43828432290691138</v>
      </c>
      <c r="G7" s="57" t="s">
        <v>78</v>
      </c>
      <c r="H7" s="72" t="s">
        <v>74</v>
      </c>
    </row>
    <row r="8" spans="1:8">
      <c r="A8" s="91">
        <v>2024</v>
      </c>
      <c r="B8" s="51" t="s">
        <v>8</v>
      </c>
      <c r="C8" s="28" t="str">
        <f>Raw_Data[[#This Row],[State]]&amp;Raw_Data[[#This Row],[Program Year]]</f>
        <v>Colorado2024</v>
      </c>
      <c r="D8" s="51">
        <v>2740</v>
      </c>
      <c r="E8" s="51">
        <v>5146</v>
      </c>
      <c r="F8" s="45">
        <f>Raw_Data[[#This Row],[Entered Employment'[i']]]/Raw_Data[[#This Row],[Exiters'[ii']]]</f>
        <v>0.53245239020598523</v>
      </c>
      <c r="G8" s="57" t="s">
        <v>77</v>
      </c>
      <c r="H8" s="73" t="s">
        <v>74</v>
      </c>
    </row>
    <row r="9" spans="1:8">
      <c r="A9" s="91">
        <v>2024</v>
      </c>
      <c r="B9" s="51" t="s">
        <v>9</v>
      </c>
      <c r="C9" s="28" t="str">
        <f>Raw_Data[[#This Row],[State]]&amp;Raw_Data[[#This Row],[Program Year]]</f>
        <v>Connecticut2024</v>
      </c>
      <c r="D9" s="51">
        <v>298</v>
      </c>
      <c r="E9" s="51">
        <v>572</v>
      </c>
      <c r="F9" s="45">
        <f>Raw_Data[[#This Row],[Entered Employment'[i']]]/Raw_Data[[#This Row],[Exiters'[ii']]]</f>
        <v>0.52097902097902093</v>
      </c>
      <c r="G9" s="57" t="s">
        <v>77</v>
      </c>
      <c r="H9" s="72" t="s">
        <v>74</v>
      </c>
    </row>
    <row r="10" spans="1:8">
      <c r="A10" s="91">
        <v>2024</v>
      </c>
      <c r="B10" s="51" t="s">
        <v>10</v>
      </c>
      <c r="C10" s="28" t="str">
        <f>Raw_Data[[#This Row],[State]]&amp;Raw_Data[[#This Row],[Program Year]]</f>
        <v>Delaware2024</v>
      </c>
      <c r="D10" s="51">
        <v>183</v>
      </c>
      <c r="E10" s="51">
        <v>427</v>
      </c>
      <c r="F10" s="45">
        <f>Raw_Data[[#This Row],[Entered Employment'[i']]]/Raw_Data[[#This Row],[Exiters'[ii']]]</f>
        <v>0.42857142857142855</v>
      </c>
      <c r="G10" s="57" t="s">
        <v>78</v>
      </c>
      <c r="H10" s="73" t="s">
        <v>74</v>
      </c>
    </row>
    <row r="11" spans="1:8">
      <c r="A11" s="91">
        <v>2024</v>
      </c>
      <c r="B11" s="51" t="s">
        <v>11</v>
      </c>
      <c r="C11" s="28" t="str">
        <f>Raw_Data[[#This Row],[State]]&amp;Raw_Data[[#This Row],[Program Year]]</f>
        <v>District Of Columbia2024</v>
      </c>
      <c r="D11" s="51">
        <v>50</v>
      </c>
      <c r="E11" s="51">
        <v>138</v>
      </c>
      <c r="F11" s="45">
        <f>Raw_Data[[#This Row],[Entered Employment'[i']]]/Raw_Data[[#This Row],[Exiters'[ii']]]</f>
        <v>0.36231884057971014</v>
      </c>
      <c r="G11" s="57" t="s">
        <v>78</v>
      </c>
      <c r="H11" s="72" t="s">
        <v>74</v>
      </c>
    </row>
    <row r="12" spans="1:8">
      <c r="A12" s="91">
        <v>2024</v>
      </c>
      <c r="B12" s="51" t="s">
        <v>12</v>
      </c>
      <c r="C12" s="28" t="str">
        <f>Raw_Data[[#This Row],[State]]&amp;Raw_Data[[#This Row],[Program Year]]</f>
        <v>Florida2024</v>
      </c>
      <c r="D12" s="51">
        <v>3439</v>
      </c>
      <c r="E12" s="51">
        <v>6116</v>
      </c>
      <c r="F12" s="45">
        <f>Raw_Data[[#This Row],[Entered Employment'[i']]]/Raw_Data[[#This Row],[Exiters'[ii']]]</f>
        <v>0.56229561805101369</v>
      </c>
      <c r="G12" s="57" t="s">
        <v>77</v>
      </c>
      <c r="H12" s="73" t="s">
        <v>74</v>
      </c>
    </row>
    <row r="13" spans="1:8">
      <c r="A13" s="91">
        <v>2024</v>
      </c>
      <c r="B13" s="51" t="s">
        <v>13</v>
      </c>
      <c r="C13" s="28" t="str">
        <f>Raw_Data[[#This Row],[State]]&amp;Raw_Data[[#This Row],[Program Year]]</f>
        <v>Georgia2024</v>
      </c>
      <c r="D13" s="51">
        <v>1364</v>
      </c>
      <c r="E13" s="51">
        <v>2554</v>
      </c>
      <c r="F13" s="45">
        <f>Raw_Data[[#This Row],[Entered Employment'[i']]]/Raw_Data[[#This Row],[Exiters'[ii']]]</f>
        <v>0.53406421299921691</v>
      </c>
      <c r="G13" s="57" t="s">
        <v>77</v>
      </c>
      <c r="H13" s="72" t="s">
        <v>74</v>
      </c>
    </row>
    <row r="14" spans="1:8">
      <c r="A14" s="91">
        <v>2024</v>
      </c>
      <c r="B14" s="51" t="s">
        <v>14</v>
      </c>
      <c r="C14" s="28" t="str">
        <f>Raw_Data[[#This Row],[State]]&amp;Raw_Data[[#This Row],[Program Year]]</f>
        <v>Guam2024</v>
      </c>
      <c r="D14" s="51">
        <v>19</v>
      </c>
      <c r="E14" s="51">
        <v>49</v>
      </c>
      <c r="F14" s="45">
        <f>Raw_Data[[#This Row],[Entered Employment'[i']]]/Raw_Data[[#This Row],[Exiters'[ii']]]</f>
        <v>0.38775510204081631</v>
      </c>
      <c r="G14" s="57" t="s">
        <v>78</v>
      </c>
      <c r="H14" s="73" t="s">
        <v>74</v>
      </c>
    </row>
    <row r="15" spans="1:8">
      <c r="A15" s="91">
        <v>2024</v>
      </c>
      <c r="B15" s="51" t="s">
        <v>15</v>
      </c>
      <c r="C15" s="28" t="str">
        <f>Raw_Data[[#This Row],[State]]&amp;Raw_Data[[#This Row],[Program Year]]</f>
        <v>Hawaii2024</v>
      </c>
      <c r="D15" s="51">
        <v>127</v>
      </c>
      <c r="E15" s="51">
        <v>261</v>
      </c>
      <c r="F15" s="45">
        <f>Raw_Data[[#This Row],[Entered Employment'[i']]]/Raw_Data[[#This Row],[Exiters'[ii']]]</f>
        <v>0.48659003831417624</v>
      </c>
      <c r="G15" s="57" t="s">
        <v>78</v>
      </c>
      <c r="H15" s="72" t="s">
        <v>74</v>
      </c>
    </row>
    <row r="16" spans="1:8">
      <c r="A16" s="91">
        <v>2024</v>
      </c>
      <c r="B16" s="51" t="s">
        <v>16</v>
      </c>
      <c r="C16" s="28" t="str">
        <f>Raw_Data[[#This Row],[State]]&amp;Raw_Data[[#This Row],[Program Year]]</f>
        <v>Idaho2024</v>
      </c>
      <c r="D16" s="51">
        <v>519</v>
      </c>
      <c r="E16" s="51">
        <v>884</v>
      </c>
      <c r="F16" s="45">
        <f>Raw_Data[[#This Row],[Entered Employment'[i']]]/Raw_Data[[#This Row],[Exiters'[ii']]]</f>
        <v>0.58710407239819007</v>
      </c>
      <c r="G16" s="57" t="s">
        <v>77</v>
      </c>
      <c r="H16" s="73" t="s">
        <v>74</v>
      </c>
    </row>
    <row r="17" spans="1:8">
      <c r="A17" s="91">
        <v>2024</v>
      </c>
      <c r="B17" s="51" t="s">
        <v>17</v>
      </c>
      <c r="C17" s="28" t="str">
        <f>Raw_Data[[#This Row],[State]]&amp;Raw_Data[[#This Row],[Program Year]]</f>
        <v>Illinois2024</v>
      </c>
      <c r="D17" s="51">
        <v>1565</v>
      </c>
      <c r="E17" s="51">
        <v>2819</v>
      </c>
      <c r="F17" s="45">
        <f>Raw_Data[[#This Row],[Entered Employment'[i']]]/Raw_Data[[#This Row],[Exiters'[ii']]]</f>
        <v>0.55516140475345865</v>
      </c>
      <c r="G17" s="57" t="s">
        <v>77</v>
      </c>
      <c r="H17" s="72" t="s">
        <v>74</v>
      </c>
    </row>
    <row r="18" spans="1:8">
      <c r="A18" s="91">
        <v>2024</v>
      </c>
      <c r="B18" s="51" t="s">
        <v>18</v>
      </c>
      <c r="C18" s="28" t="str">
        <f>Raw_Data[[#This Row],[State]]&amp;Raw_Data[[#This Row],[Program Year]]</f>
        <v>Indiana2024</v>
      </c>
      <c r="D18" s="51">
        <v>1373</v>
      </c>
      <c r="E18" s="51">
        <v>2259</v>
      </c>
      <c r="F18" s="45">
        <f>Raw_Data[[#This Row],[Entered Employment'[i']]]/Raw_Data[[#This Row],[Exiters'[ii']]]</f>
        <v>0.60779105799026123</v>
      </c>
      <c r="G18" s="57" t="s">
        <v>77</v>
      </c>
      <c r="H18" s="73" t="s">
        <v>74</v>
      </c>
    </row>
    <row r="19" spans="1:8">
      <c r="A19" s="91">
        <v>2024</v>
      </c>
      <c r="B19" s="51" t="s">
        <v>19</v>
      </c>
      <c r="C19" s="28" t="str">
        <f>Raw_Data[[#This Row],[State]]&amp;Raw_Data[[#This Row],[Program Year]]</f>
        <v>Iowa2024</v>
      </c>
      <c r="D19" s="51">
        <v>1150</v>
      </c>
      <c r="E19" s="51">
        <v>1750</v>
      </c>
      <c r="F19" s="45">
        <f>Raw_Data[[#This Row],[Entered Employment'[i']]]/Raw_Data[[#This Row],[Exiters'[ii']]]</f>
        <v>0.65714285714285714</v>
      </c>
      <c r="G19" s="57" t="s">
        <v>77</v>
      </c>
      <c r="H19" s="72" t="s">
        <v>74</v>
      </c>
    </row>
    <row r="20" spans="1:8">
      <c r="A20" s="91">
        <v>2024</v>
      </c>
      <c r="B20" s="51" t="s">
        <v>20</v>
      </c>
      <c r="C20" s="28" t="str">
        <f>Raw_Data[[#This Row],[State]]&amp;Raw_Data[[#This Row],[Program Year]]</f>
        <v>Kansas2024</v>
      </c>
      <c r="D20" s="51">
        <v>512</v>
      </c>
      <c r="E20" s="51">
        <v>970</v>
      </c>
      <c r="F20" s="45">
        <f>Raw_Data[[#This Row],[Entered Employment'[i']]]/Raw_Data[[#This Row],[Exiters'[ii']]]</f>
        <v>0.52783505154639176</v>
      </c>
      <c r="G20" s="57" t="s">
        <v>77</v>
      </c>
      <c r="H20" s="73" t="s">
        <v>74</v>
      </c>
    </row>
    <row r="21" spans="1:8">
      <c r="A21" s="91">
        <v>2024</v>
      </c>
      <c r="B21" s="51" t="s">
        <v>21</v>
      </c>
      <c r="C21" s="28" t="str">
        <f>Raw_Data[[#This Row],[State]]&amp;Raw_Data[[#This Row],[Program Year]]</f>
        <v>Kentucky2024</v>
      </c>
      <c r="D21" s="51">
        <v>486</v>
      </c>
      <c r="E21" s="51">
        <v>821</v>
      </c>
      <c r="F21" s="45">
        <f>Raw_Data[[#This Row],[Entered Employment'[i']]]/Raw_Data[[#This Row],[Exiters'[ii']]]</f>
        <v>0.59196102314250909</v>
      </c>
      <c r="G21" s="57" t="s">
        <v>77</v>
      </c>
      <c r="H21" s="72" t="s">
        <v>74</v>
      </c>
    </row>
    <row r="22" spans="1:8">
      <c r="A22" s="91">
        <v>2024</v>
      </c>
      <c r="B22" s="51" t="s">
        <v>22</v>
      </c>
      <c r="C22" s="28" t="str">
        <f>Raw_Data[[#This Row],[State]]&amp;Raw_Data[[#This Row],[Program Year]]</f>
        <v>Louisiana2024</v>
      </c>
      <c r="D22" s="51">
        <v>628</v>
      </c>
      <c r="E22" s="51">
        <v>1243</v>
      </c>
      <c r="F22" s="45">
        <f>Raw_Data[[#This Row],[Entered Employment'[i']]]/Raw_Data[[#This Row],[Exiters'[ii']]]</f>
        <v>0.50522928399034595</v>
      </c>
      <c r="G22" s="57" t="s">
        <v>77</v>
      </c>
      <c r="H22" s="73" t="s">
        <v>74</v>
      </c>
    </row>
    <row r="23" spans="1:8">
      <c r="A23" s="91">
        <v>2024</v>
      </c>
      <c r="B23" s="51" t="s">
        <v>23</v>
      </c>
      <c r="C23" s="28" t="str">
        <f>Raw_Data[[#This Row],[State]]&amp;Raw_Data[[#This Row],[Program Year]]</f>
        <v>Maine2024</v>
      </c>
      <c r="D23" s="51">
        <v>213</v>
      </c>
      <c r="E23" s="51">
        <v>432</v>
      </c>
      <c r="F23" s="45">
        <f>Raw_Data[[#This Row],[Entered Employment'[i']]]/Raw_Data[[#This Row],[Exiters'[ii']]]</f>
        <v>0.49305555555555558</v>
      </c>
      <c r="G23" s="57" t="s">
        <v>78</v>
      </c>
      <c r="H23" s="72" t="s">
        <v>74</v>
      </c>
    </row>
    <row r="24" spans="1:8">
      <c r="A24" s="91">
        <v>2024</v>
      </c>
      <c r="B24" s="51" t="s">
        <v>24</v>
      </c>
      <c r="C24" s="28" t="str">
        <f>Raw_Data[[#This Row],[State]]&amp;Raw_Data[[#This Row],[Program Year]]</f>
        <v>Maryland2024</v>
      </c>
      <c r="D24" s="51">
        <v>891</v>
      </c>
      <c r="E24" s="51">
        <v>1714</v>
      </c>
      <c r="F24" s="45">
        <f>Raw_Data[[#This Row],[Entered Employment'[i']]]/Raw_Data[[#This Row],[Exiters'[ii']]]</f>
        <v>0.51983663943990666</v>
      </c>
      <c r="G24" s="57" t="s">
        <v>77</v>
      </c>
      <c r="H24" s="73" t="s">
        <v>74</v>
      </c>
    </row>
    <row r="25" spans="1:8">
      <c r="A25" s="91">
        <v>2024</v>
      </c>
      <c r="B25" s="51" t="s">
        <v>25</v>
      </c>
      <c r="C25" s="28" t="str">
        <f>Raw_Data[[#This Row],[State]]&amp;Raw_Data[[#This Row],[Program Year]]</f>
        <v>Massachusetts2024</v>
      </c>
      <c r="D25" s="51">
        <v>1449</v>
      </c>
      <c r="E25" s="51">
        <v>2893</v>
      </c>
      <c r="F25" s="45">
        <f>Raw_Data[[#This Row],[Entered Employment'[i']]]/Raw_Data[[#This Row],[Exiters'[ii']]]</f>
        <v>0.50086415485655034</v>
      </c>
      <c r="G25" s="57" t="s">
        <v>77</v>
      </c>
      <c r="H25" s="72" t="s">
        <v>74</v>
      </c>
    </row>
    <row r="26" spans="1:8">
      <c r="A26" s="91">
        <v>2024</v>
      </c>
      <c r="B26" s="51" t="s">
        <v>26</v>
      </c>
      <c r="C26" s="28" t="str">
        <f>Raw_Data[[#This Row],[State]]&amp;Raw_Data[[#This Row],[Program Year]]</f>
        <v>Michigan2024</v>
      </c>
      <c r="D26" s="51">
        <v>3229</v>
      </c>
      <c r="E26" s="51">
        <v>5512</v>
      </c>
      <c r="F26" s="45">
        <f>Raw_Data[[#This Row],[Entered Employment'[i']]]/Raw_Data[[#This Row],[Exiters'[ii']]]</f>
        <v>0.58581277213352689</v>
      </c>
      <c r="G26" s="57" t="s">
        <v>77</v>
      </c>
      <c r="H26" s="73" t="s">
        <v>74</v>
      </c>
    </row>
    <row r="27" spans="1:8">
      <c r="A27" s="91">
        <v>2024</v>
      </c>
      <c r="B27" s="51" t="s">
        <v>27</v>
      </c>
      <c r="C27" s="28" t="str">
        <f>Raw_Data[[#This Row],[State]]&amp;Raw_Data[[#This Row],[Program Year]]</f>
        <v>Minnesota2024</v>
      </c>
      <c r="D27" s="51">
        <v>435</v>
      </c>
      <c r="E27" s="51">
        <v>946</v>
      </c>
      <c r="F27" s="45">
        <f>Raw_Data[[#This Row],[Entered Employment'[i']]]/Raw_Data[[#This Row],[Exiters'[ii']]]</f>
        <v>0.45983086680761098</v>
      </c>
      <c r="G27" s="57" t="s">
        <v>78</v>
      </c>
      <c r="H27" s="72" t="s">
        <v>74</v>
      </c>
    </row>
    <row r="28" spans="1:8">
      <c r="A28" s="91">
        <v>2024</v>
      </c>
      <c r="B28" s="51" t="s">
        <v>28</v>
      </c>
      <c r="C28" s="28" t="str">
        <f>Raw_Data[[#This Row],[State]]&amp;Raw_Data[[#This Row],[Program Year]]</f>
        <v>Mississippi2024</v>
      </c>
      <c r="D28" s="51">
        <v>535</v>
      </c>
      <c r="E28" s="51">
        <v>810</v>
      </c>
      <c r="F28" s="45">
        <f>Raw_Data[[#This Row],[Entered Employment'[i']]]/Raw_Data[[#This Row],[Exiters'[ii']]]</f>
        <v>0.66049382716049387</v>
      </c>
      <c r="G28" s="57" t="s">
        <v>77</v>
      </c>
      <c r="H28" s="73" t="s">
        <v>74</v>
      </c>
    </row>
    <row r="29" spans="1:8">
      <c r="A29" s="91">
        <v>2024</v>
      </c>
      <c r="B29" s="51" t="s">
        <v>29</v>
      </c>
      <c r="C29" s="28" t="str">
        <f>Raw_Data[[#This Row],[State]]&amp;Raw_Data[[#This Row],[Program Year]]</f>
        <v>Missouri2024</v>
      </c>
      <c r="D29" s="51">
        <v>1078</v>
      </c>
      <c r="E29" s="51">
        <v>1880</v>
      </c>
      <c r="F29" s="45">
        <f>Raw_Data[[#This Row],[Entered Employment'[i']]]/Raw_Data[[#This Row],[Exiters'[ii']]]</f>
        <v>0.57340425531914896</v>
      </c>
      <c r="G29" s="57" t="s">
        <v>77</v>
      </c>
      <c r="H29" s="72" t="s">
        <v>74</v>
      </c>
    </row>
    <row r="30" spans="1:8">
      <c r="A30" s="91">
        <v>2024</v>
      </c>
      <c r="B30" s="51" t="s">
        <v>30</v>
      </c>
      <c r="C30" s="28" t="str">
        <f>Raw_Data[[#This Row],[State]]&amp;Raw_Data[[#This Row],[Program Year]]</f>
        <v>Montana2024</v>
      </c>
      <c r="D30" s="51">
        <v>63</v>
      </c>
      <c r="E30" s="51">
        <v>177</v>
      </c>
      <c r="F30" s="45">
        <f>Raw_Data[[#This Row],[Entered Employment'[i']]]/Raw_Data[[#This Row],[Exiters'[ii']]]</f>
        <v>0.3559322033898305</v>
      </c>
      <c r="G30" s="57" t="s">
        <v>78</v>
      </c>
      <c r="H30" s="73" t="s">
        <v>74</v>
      </c>
    </row>
    <row r="31" spans="1:8">
      <c r="A31" s="91">
        <v>2024</v>
      </c>
      <c r="B31" s="51" t="s">
        <v>32</v>
      </c>
      <c r="C31" s="28" t="str">
        <f>Raw_Data[[#This Row],[State]]&amp;Raw_Data[[#This Row],[Program Year]]</f>
        <v>Nebraska2024</v>
      </c>
      <c r="D31" s="51">
        <v>340</v>
      </c>
      <c r="E31" s="51">
        <v>609</v>
      </c>
      <c r="F31" s="45">
        <f>Raw_Data[[#This Row],[Entered Employment'[i']]]/Raw_Data[[#This Row],[Exiters'[ii']]]</f>
        <v>0.55829228243021345</v>
      </c>
      <c r="G31" s="57" t="s">
        <v>77</v>
      </c>
      <c r="H31" s="72" t="s">
        <v>74</v>
      </c>
    </row>
    <row r="32" spans="1:8">
      <c r="A32" s="91">
        <v>2024</v>
      </c>
      <c r="B32" s="51" t="s">
        <v>33</v>
      </c>
      <c r="C32" s="28" t="str">
        <f>Raw_Data[[#This Row],[State]]&amp;Raw_Data[[#This Row],[Program Year]]</f>
        <v>Nevada2024</v>
      </c>
      <c r="D32" s="51">
        <v>1008</v>
      </c>
      <c r="E32" s="51">
        <v>1827</v>
      </c>
      <c r="F32" s="45">
        <f>Raw_Data[[#This Row],[Entered Employment'[i']]]/Raw_Data[[#This Row],[Exiters'[ii']]]</f>
        <v>0.55172413793103448</v>
      </c>
      <c r="G32" s="57" t="s">
        <v>77</v>
      </c>
      <c r="H32" s="73" t="s">
        <v>74</v>
      </c>
    </row>
    <row r="33" spans="1:8">
      <c r="A33" s="91">
        <v>2024</v>
      </c>
      <c r="B33" s="51" t="s">
        <v>34</v>
      </c>
      <c r="C33" s="28" t="str">
        <f>Raw_Data[[#This Row],[State]]&amp;Raw_Data[[#This Row],[Program Year]]</f>
        <v>New Hampshire2024</v>
      </c>
      <c r="D33" s="51">
        <v>276</v>
      </c>
      <c r="E33" s="51">
        <v>423</v>
      </c>
      <c r="F33" s="45">
        <f>Raw_Data[[#This Row],[Entered Employment'[i']]]/Raw_Data[[#This Row],[Exiters'[ii']]]</f>
        <v>0.65248226950354615</v>
      </c>
      <c r="G33" s="57" t="s">
        <v>77</v>
      </c>
      <c r="H33" s="72" t="s">
        <v>74</v>
      </c>
    </row>
    <row r="34" spans="1:8">
      <c r="A34" s="91">
        <v>2024</v>
      </c>
      <c r="B34" s="51" t="s">
        <v>35</v>
      </c>
      <c r="C34" s="28" t="str">
        <f>Raw_Data[[#This Row],[State]]&amp;Raw_Data[[#This Row],[Program Year]]</f>
        <v>New Jersey2024</v>
      </c>
      <c r="D34" s="51">
        <v>482</v>
      </c>
      <c r="E34" s="51">
        <v>1117</v>
      </c>
      <c r="F34" s="45">
        <f>Raw_Data[[#This Row],[Entered Employment'[i']]]/Raw_Data[[#This Row],[Exiters'[ii']]]</f>
        <v>0.43151298119964188</v>
      </c>
      <c r="G34" s="57" t="s">
        <v>78</v>
      </c>
      <c r="H34" s="73" t="s">
        <v>74</v>
      </c>
    </row>
    <row r="35" spans="1:8">
      <c r="A35" s="91">
        <v>2024</v>
      </c>
      <c r="B35" s="51" t="s">
        <v>36</v>
      </c>
      <c r="C35" s="28" t="str">
        <f>Raw_Data[[#This Row],[State]]&amp;Raw_Data[[#This Row],[Program Year]]</f>
        <v>New Mexico2024</v>
      </c>
      <c r="D35" s="51">
        <v>541</v>
      </c>
      <c r="E35" s="51">
        <v>1038</v>
      </c>
      <c r="F35" s="45">
        <f>Raw_Data[[#This Row],[Entered Employment'[i']]]/Raw_Data[[#This Row],[Exiters'[ii']]]</f>
        <v>0.52119460500963388</v>
      </c>
      <c r="G35" s="57" t="s">
        <v>77</v>
      </c>
      <c r="H35" s="72" t="s">
        <v>74</v>
      </c>
    </row>
    <row r="36" spans="1:8">
      <c r="A36" s="91">
        <v>2024</v>
      </c>
      <c r="B36" s="51" t="s">
        <v>37</v>
      </c>
      <c r="C36" s="28" t="str">
        <f>Raw_Data[[#This Row],[State]]&amp;Raw_Data[[#This Row],[Program Year]]</f>
        <v>New York2024</v>
      </c>
      <c r="D36" s="51">
        <v>4522</v>
      </c>
      <c r="E36" s="51">
        <v>7757</v>
      </c>
      <c r="F36" s="45">
        <f>Raw_Data[[#This Row],[Entered Employment'[i']]]/Raw_Data[[#This Row],[Exiters'[ii']]]</f>
        <v>0.58295732886425167</v>
      </c>
      <c r="G36" s="57" t="s">
        <v>77</v>
      </c>
      <c r="H36" s="73" t="s">
        <v>74</v>
      </c>
    </row>
    <row r="37" spans="1:8">
      <c r="A37" s="91">
        <v>2024</v>
      </c>
      <c r="B37" s="51" t="s">
        <v>38</v>
      </c>
      <c r="C37" s="28" t="str">
        <f>Raw_Data[[#This Row],[State]]&amp;Raw_Data[[#This Row],[Program Year]]</f>
        <v>North Carolina2024</v>
      </c>
      <c r="D37" s="51">
        <v>2716</v>
      </c>
      <c r="E37" s="51">
        <v>5006</v>
      </c>
      <c r="F37" s="45">
        <f>Raw_Data[[#This Row],[Entered Employment'[i']]]/Raw_Data[[#This Row],[Exiters'[ii']]]</f>
        <v>0.54254894127047548</v>
      </c>
      <c r="G37" s="57" t="s">
        <v>77</v>
      </c>
      <c r="H37" s="72" t="s">
        <v>74</v>
      </c>
    </row>
    <row r="38" spans="1:8">
      <c r="A38" s="91">
        <v>2024</v>
      </c>
      <c r="B38" s="51" t="s">
        <v>39</v>
      </c>
      <c r="C38" s="28" t="str">
        <f>Raw_Data[[#This Row],[State]]&amp;Raw_Data[[#This Row],[Program Year]]</f>
        <v>North Dakota2024</v>
      </c>
      <c r="D38" s="51">
        <v>100</v>
      </c>
      <c r="E38" s="51">
        <v>170</v>
      </c>
      <c r="F38" s="45">
        <f>Raw_Data[[#This Row],[Entered Employment'[i']]]/Raw_Data[[#This Row],[Exiters'[ii']]]</f>
        <v>0.58823529411764708</v>
      </c>
      <c r="G38" s="57" t="s">
        <v>77</v>
      </c>
      <c r="H38" s="73" t="s">
        <v>74</v>
      </c>
    </row>
    <row r="39" spans="1:8">
      <c r="A39" s="91">
        <v>2024</v>
      </c>
      <c r="B39" s="51" t="s">
        <v>40</v>
      </c>
      <c r="C39" s="28" t="str">
        <f>Raw_Data[[#This Row],[State]]&amp;Raw_Data[[#This Row],[Program Year]]</f>
        <v>Ohio2024</v>
      </c>
      <c r="D39" s="51">
        <v>1065</v>
      </c>
      <c r="E39" s="51">
        <v>1813</v>
      </c>
      <c r="F39" s="45">
        <f>Raw_Data[[#This Row],[Entered Employment'[i']]]/Raw_Data[[#This Row],[Exiters'[ii']]]</f>
        <v>0.58742415885273025</v>
      </c>
      <c r="G39" s="57" t="s">
        <v>77</v>
      </c>
      <c r="H39" s="72" t="s">
        <v>74</v>
      </c>
    </row>
    <row r="40" spans="1:8">
      <c r="A40" s="91">
        <v>2024</v>
      </c>
      <c r="B40" s="51" t="s">
        <v>41</v>
      </c>
      <c r="C40" s="28" t="str">
        <f>Raw_Data[[#This Row],[State]]&amp;Raw_Data[[#This Row],[Program Year]]</f>
        <v>Oklahoma2024</v>
      </c>
      <c r="D40" s="76" t="s">
        <v>74</v>
      </c>
      <c r="E40" s="77" t="s">
        <v>74</v>
      </c>
      <c r="F40" s="64" t="s">
        <v>42</v>
      </c>
      <c r="G40" s="57" t="s">
        <v>42</v>
      </c>
      <c r="H40" s="73" t="s">
        <v>74</v>
      </c>
    </row>
    <row r="41" spans="1:8">
      <c r="A41" s="91">
        <v>2024</v>
      </c>
      <c r="B41" s="51" t="s">
        <v>43</v>
      </c>
      <c r="C41" s="28" t="str">
        <f>Raw_Data[[#This Row],[State]]&amp;Raw_Data[[#This Row],[Program Year]]</f>
        <v>Oregon2024</v>
      </c>
      <c r="D41" s="51">
        <v>2507</v>
      </c>
      <c r="E41" s="51">
        <v>4588</v>
      </c>
      <c r="F41" s="45">
        <f>Raw_Data[[#This Row],[Entered Employment'[i']]]/Raw_Data[[#This Row],[Exiters'[ii']]]</f>
        <v>0.54642545771578033</v>
      </c>
      <c r="G41" s="57" t="s">
        <v>77</v>
      </c>
      <c r="H41" s="72" t="s">
        <v>74</v>
      </c>
    </row>
    <row r="42" spans="1:8">
      <c r="A42" s="91">
        <v>2024</v>
      </c>
      <c r="B42" s="51" t="s">
        <v>44</v>
      </c>
      <c r="C42" s="28" t="str">
        <f>Raw_Data[[#This Row],[State]]&amp;Raw_Data[[#This Row],[Program Year]]</f>
        <v>Pennsylvania2024</v>
      </c>
      <c r="D42" s="51">
        <v>920</v>
      </c>
      <c r="E42" s="51">
        <v>1790</v>
      </c>
      <c r="F42" s="45">
        <f>Raw_Data[[#This Row],[Entered Employment'[i']]]/Raw_Data[[#This Row],[Exiters'[ii']]]</f>
        <v>0.51396648044692739</v>
      </c>
      <c r="G42" s="57" t="s">
        <v>77</v>
      </c>
      <c r="H42" s="73" t="s">
        <v>74</v>
      </c>
    </row>
    <row r="43" spans="1:8">
      <c r="A43" s="91">
        <v>2024</v>
      </c>
      <c r="B43" s="51" t="s">
        <v>45</v>
      </c>
      <c r="C43" s="28" t="str">
        <f>Raw_Data[[#This Row],[State]]&amp;Raw_Data[[#This Row],[Program Year]]</f>
        <v>Puerto Rico2024</v>
      </c>
      <c r="D43" s="51">
        <v>23</v>
      </c>
      <c r="E43" s="51">
        <v>91</v>
      </c>
      <c r="F43" s="45">
        <f>Raw_Data[[#This Row],[Entered Employment'[i']]]/Raw_Data[[#This Row],[Exiters'[ii']]]</f>
        <v>0.25274725274725274</v>
      </c>
      <c r="G43" s="57" t="s">
        <v>78</v>
      </c>
      <c r="H43" s="72" t="s">
        <v>74</v>
      </c>
    </row>
    <row r="44" spans="1:8">
      <c r="A44" s="91">
        <v>2024</v>
      </c>
      <c r="B44" s="51" t="s">
        <v>46</v>
      </c>
      <c r="C44" s="28" t="str">
        <f>Raw_Data[[#This Row],[State]]&amp;Raw_Data[[#This Row],[Program Year]]</f>
        <v>Rhode Island2024</v>
      </c>
      <c r="D44" s="51">
        <v>98</v>
      </c>
      <c r="E44" s="51">
        <v>187</v>
      </c>
      <c r="F44" s="45">
        <f>Raw_Data[[#This Row],[Entered Employment'[i']]]/Raw_Data[[#This Row],[Exiters'[ii']]]</f>
        <v>0.52406417112299464</v>
      </c>
      <c r="G44" s="57" t="s">
        <v>77</v>
      </c>
      <c r="H44" s="73" t="s">
        <v>74</v>
      </c>
    </row>
    <row r="45" spans="1:8">
      <c r="A45" s="91">
        <v>2024</v>
      </c>
      <c r="B45" s="51" t="s">
        <v>47</v>
      </c>
      <c r="C45" s="28" t="str">
        <f>Raw_Data[[#This Row],[State]]&amp;Raw_Data[[#This Row],[Program Year]]</f>
        <v>South Carolina2024</v>
      </c>
      <c r="D45" s="51">
        <v>1277</v>
      </c>
      <c r="E45" s="51">
        <v>2197</v>
      </c>
      <c r="F45" s="45">
        <f>Raw_Data[[#This Row],[Entered Employment'[i']]]/Raw_Data[[#This Row],[Exiters'[ii']]]</f>
        <v>0.58124715521165227</v>
      </c>
      <c r="G45" s="57" t="s">
        <v>77</v>
      </c>
      <c r="H45" s="72" t="s">
        <v>74</v>
      </c>
    </row>
    <row r="46" spans="1:8">
      <c r="A46" s="91">
        <v>2024</v>
      </c>
      <c r="B46" s="51" t="s">
        <v>48</v>
      </c>
      <c r="C46" s="28" t="str">
        <f>Raw_Data[[#This Row],[State]]&amp;Raw_Data[[#This Row],[Program Year]]</f>
        <v>South Dakota2024</v>
      </c>
      <c r="D46" s="51">
        <v>206</v>
      </c>
      <c r="E46" s="51">
        <v>413</v>
      </c>
      <c r="F46" s="45">
        <f>Raw_Data[[#This Row],[Entered Employment'[i']]]/Raw_Data[[#This Row],[Exiters'[ii']]]</f>
        <v>0.49878934624697335</v>
      </c>
      <c r="G46" s="57" t="s">
        <v>77</v>
      </c>
      <c r="H46" s="73" t="s">
        <v>74</v>
      </c>
    </row>
    <row r="47" spans="1:8">
      <c r="A47" s="91">
        <v>2024</v>
      </c>
      <c r="B47" s="51" t="s">
        <v>49</v>
      </c>
      <c r="C47" s="28" t="str">
        <f>Raw_Data[[#This Row],[State]]&amp;Raw_Data[[#This Row],[Program Year]]</f>
        <v>Tennessee2024</v>
      </c>
      <c r="D47" s="51">
        <v>1135</v>
      </c>
      <c r="E47" s="51">
        <v>1995</v>
      </c>
      <c r="F47" s="45">
        <f>Raw_Data[[#This Row],[Entered Employment'[i']]]/Raw_Data[[#This Row],[Exiters'[ii']]]</f>
        <v>0.56892230576441105</v>
      </c>
      <c r="G47" s="57" t="s">
        <v>77</v>
      </c>
      <c r="H47" s="72" t="s">
        <v>74</v>
      </c>
    </row>
    <row r="48" spans="1:8">
      <c r="A48" s="91">
        <v>2024</v>
      </c>
      <c r="B48" s="51" t="s">
        <v>50</v>
      </c>
      <c r="C48" s="28" t="str">
        <f>Raw_Data[[#This Row],[State]]&amp;Raw_Data[[#This Row],[Program Year]]</f>
        <v>Texas2024</v>
      </c>
      <c r="D48" s="51">
        <v>4804</v>
      </c>
      <c r="E48" s="51">
        <v>8797</v>
      </c>
      <c r="F48" s="45">
        <f>Raw_Data[[#This Row],[Entered Employment'[i']]]/Raw_Data[[#This Row],[Exiters'[ii']]]</f>
        <v>0.54609525974764128</v>
      </c>
      <c r="G48" s="57" t="s">
        <v>77</v>
      </c>
      <c r="H48" s="73" t="s">
        <v>74</v>
      </c>
    </row>
    <row r="49" spans="1:8">
      <c r="A49" s="91">
        <v>2024</v>
      </c>
      <c r="B49" s="51" t="s">
        <v>52</v>
      </c>
      <c r="C49" s="28" t="str">
        <f>Raw_Data[[#This Row],[State]]&amp;Raw_Data[[#This Row],[Program Year]]</f>
        <v>Utah2024</v>
      </c>
      <c r="D49" s="51">
        <v>775</v>
      </c>
      <c r="E49" s="51">
        <v>1319</v>
      </c>
      <c r="F49" s="45">
        <f>Raw_Data[[#This Row],[Entered Employment'[i']]]/Raw_Data[[#This Row],[Exiters'[ii']]]</f>
        <v>0.58756633813495074</v>
      </c>
      <c r="G49" s="57" t="s">
        <v>77</v>
      </c>
      <c r="H49" s="72" t="s">
        <v>74</v>
      </c>
    </row>
    <row r="50" spans="1:8">
      <c r="A50" s="91">
        <v>2024</v>
      </c>
      <c r="B50" s="51" t="s">
        <v>53</v>
      </c>
      <c r="C50" s="28" t="str">
        <f>Raw_Data[[#This Row],[State]]&amp;Raw_Data[[#This Row],[Program Year]]</f>
        <v>Vermont2024</v>
      </c>
      <c r="D50" s="51">
        <v>59</v>
      </c>
      <c r="E50" s="51">
        <v>106</v>
      </c>
      <c r="F50" s="45">
        <f>Raw_Data[[#This Row],[Entered Employment'[i']]]/Raw_Data[[#This Row],[Exiters'[ii']]]</f>
        <v>0.55660377358490565</v>
      </c>
      <c r="G50" s="57" t="s">
        <v>77</v>
      </c>
      <c r="H50" s="73" t="s">
        <v>74</v>
      </c>
    </row>
    <row r="51" spans="1:8">
      <c r="A51" s="91">
        <v>2024</v>
      </c>
      <c r="B51" s="51" t="s">
        <v>54</v>
      </c>
      <c r="C51" s="28" t="str">
        <f>Raw_Data[[#This Row],[State]]&amp;Raw_Data[[#This Row],[Program Year]]</f>
        <v>Virgin Islands2024</v>
      </c>
      <c r="D51" s="51">
        <v>14</v>
      </c>
      <c r="E51" s="51">
        <v>32</v>
      </c>
      <c r="F51" s="45">
        <f>Raw_Data[[#This Row],[Entered Employment'[i']]]/Raw_Data[[#This Row],[Exiters'[ii']]]</f>
        <v>0.4375</v>
      </c>
      <c r="G51" s="57" t="s">
        <v>78</v>
      </c>
      <c r="H51" s="72" t="s">
        <v>74</v>
      </c>
    </row>
    <row r="52" spans="1:8">
      <c r="A52" s="91">
        <v>2024</v>
      </c>
      <c r="B52" s="51" t="s">
        <v>55</v>
      </c>
      <c r="C52" s="28" t="str">
        <f>Raw_Data[[#This Row],[State]]&amp;Raw_Data[[#This Row],[Program Year]]</f>
        <v>Virginia2024</v>
      </c>
      <c r="D52" s="51">
        <v>1173</v>
      </c>
      <c r="E52" s="51">
        <v>2043</v>
      </c>
      <c r="F52" s="45">
        <f>Raw_Data[[#This Row],[Entered Employment'[i']]]/Raw_Data[[#This Row],[Exiters'[ii']]]</f>
        <v>0.57415565345080766</v>
      </c>
      <c r="G52" s="57" t="s">
        <v>77</v>
      </c>
      <c r="H52" s="73" t="s">
        <v>74</v>
      </c>
    </row>
    <row r="53" spans="1:8">
      <c r="A53" s="91">
        <v>2024</v>
      </c>
      <c r="B53" s="51" t="s">
        <v>56</v>
      </c>
      <c r="C53" s="28" t="str">
        <f>Raw_Data[[#This Row],[State]]&amp;Raw_Data[[#This Row],[Program Year]]</f>
        <v>Washington2024</v>
      </c>
      <c r="D53" s="51">
        <v>1711</v>
      </c>
      <c r="E53" s="51">
        <v>3274</v>
      </c>
      <c r="F53" s="45">
        <f>Raw_Data[[#This Row],[Entered Employment'[i']]]/Raw_Data[[#This Row],[Exiters'[ii']]]</f>
        <v>0.52260232131948692</v>
      </c>
      <c r="G53" s="57" t="s">
        <v>77</v>
      </c>
      <c r="H53" s="72" t="s">
        <v>74</v>
      </c>
    </row>
    <row r="54" spans="1:8">
      <c r="A54" s="91">
        <v>2024</v>
      </c>
      <c r="B54" s="51" t="s">
        <v>57</v>
      </c>
      <c r="C54" s="28" t="str">
        <f>Raw_Data[[#This Row],[State]]&amp;Raw_Data[[#This Row],[Program Year]]</f>
        <v>West Virginia2024</v>
      </c>
      <c r="D54" s="51">
        <v>485</v>
      </c>
      <c r="E54" s="51">
        <v>893</v>
      </c>
      <c r="F54" s="45">
        <f>Raw_Data[[#This Row],[Entered Employment'[i']]]/Raw_Data[[#This Row],[Exiters'[ii']]]</f>
        <v>0.54311310190369544</v>
      </c>
      <c r="G54" s="57" t="s">
        <v>77</v>
      </c>
      <c r="H54" s="73" t="s">
        <v>74</v>
      </c>
    </row>
    <row r="55" spans="1:8">
      <c r="A55" s="91">
        <v>2024</v>
      </c>
      <c r="B55" s="51" t="s">
        <v>58</v>
      </c>
      <c r="C55" s="28" t="str">
        <f>Raw_Data[[#This Row],[State]]&amp;Raw_Data[[#This Row],[Program Year]]</f>
        <v>Wisconsin2024</v>
      </c>
      <c r="D55" s="51">
        <v>712</v>
      </c>
      <c r="E55" s="51">
        <v>1133</v>
      </c>
      <c r="F55" s="45">
        <f>Raw_Data[[#This Row],[Entered Employment'[i']]]/Raw_Data[[#This Row],[Exiters'[ii']]]</f>
        <v>0.62842012356575461</v>
      </c>
      <c r="G55" s="57" t="s">
        <v>77</v>
      </c>
      <c r="H55" s="72" t="s">
        <v>74</v>
      </c>
    </row>
    <row r="56" spans="1:8">
      <c r="A56" s="91">
        <v>2024</v>
      </c>
      <c r="B56" s="51" t="s">
        <v>59</v>
      </c>
      <c r="C56" s="28" t="str">
        <f>Raw_Data[[#This Row],[State]]&amp;Raw_Data[[#This Row],[Program Year]]</f>
        <v>Wyoming2024</v>
      </c>
      <c r="D56" s="51">
        <v>50</v>
      </c>
      <c r="E56" s="51">
        <v>98</v>
      </c>
      <c r="F56" s="45">
        <f>Raw_Data[[#This Row],[Entered Employment'[i']]]/Raw_Data[[#This Row],[Exiters'[ii']]]</f>
        <v>0.51020408163265307</v>
      </c>
      <c r="G56" s="57" t="s">
        <v>77</v>
      </c>
      <c r="H56" s="73" t="s">
        <v>74</v>
      </c>
    </row>
    <row r="57" spans="1:8">
      <c r="A57" s="91">
        <v>2023</v>
      </c>
      <c r="B57" s="28" t="s">
        <v>83</v>
      </c>
      <c r="C57" s="28" t="str">
        <f>Raw_Data[[#This Row],[State]]&amp;Raw_Data[[#This Row],[Program Year]]</f>
        <v xml:space="preserve"> National2023</v>
      </c>
      <c r="D57" s="13">
        <v>56756</v>
      </c>
      <c r="E57" s="13">
        <v>100968</v>
      </c>
      <c r="F57" s="45">
        <f>Raw_Data[[#This Row],[Entered Employment'[i']]]/Raw_Data[[#This Row],[Exiters'[ii']]]</f>
        <v>0.5621186910704381</v>
      </c>
      <c r="G57" s="25" t="s">
        <v>74</v>
      </c>
      <c r="H57" s="43">
        <f>0.9*Raw_Data[[#This Row],[VEER]]</f>
        <v>0.50590682196339432</v>
      </c>
    </row>
    <row r="58" spans="1:8">
      <c r="A58" s="91">
        <v>2023</v>
      </c>
      <c r="B58" s="28" t="s">
        <v>3</v>
      </c>
      <c r="C58" s="28" t="str">
        <f>Raw_Data[[#This Row],[State]]&amp;Raw_Data[[#This Row],[Program Year]]</f>
        <v>Alabama2023</v>
      </c>
      <c r="D58" s="13">
        <v>649</v>
      </c>
      <c r="E58" s="13">
        <v>1631</v>
      </c>
      <c r="F58" s="45">
        <v>0.39677619342839432</v>
      </c>
      <c r="G58" s="25" t="s">
        <v>78</v>
      </c>
      <c r="H58" s="71" t="s">
        <v>74</v>
      </c>
    </row>
    <row r="59" spans="1:8">
      <c r="A59" s="91">
        <v>2023</v>
      </c>
      <c r="B59" s="28" t="s">
        <v>4</v>
      </c>
      <c r="C59" s="28" t="str">
        <f>Raw_Data[[#This Row],[State]]&amp;Raw_Data[[#This Row],[Program Year]]</f>
        <v>Alaska2023</v>
      </c>
      <c r="D59" s="13">
        <v>131</v>
      </c>
      <c r="E59" s="13">
        <v>220</v>
      </c>
      <c r="F59" s="45">
        <v>0.59345794392523366</v>
      </c>
      <c r="G59" s="25" t="s">
        <v>77</v>
      </c>
      <c r="H59" s="75" t="s">
        <v>74</v>
      </c>
    </row>
    <row r="60" spans="1:8">
      <c r="A60" s="91">
        <v>2023</v>
      </c>
      <c r="B60" s="28" t="s">
        <v>5</v>
      </c>
      <c r="C60" s="28" t="str">
        <f>Raw_Data[[#This Row],[State]]&amp;Raw_Data[[#This Row],[Program Year]]</f>
        <v>Arizona2023</v>
      </c>
      <c r="D60" s="13">
        <v>1334</v>
      </c>
      <c r="E60" s="13">
        <v>2645</v>
      </c>
      <c r="F60" s="45">
        <v>0.50616332819722654</v>
      </c>
      <c r="G60" s="25" t="s">
        <v>78</v>
      </c>
      <c r="H60" s="71" t="s">
        <v>74</v>
      </c>
    </row>
    <row r="61" spans="1:8">
      <c r="A61" s="91">
        <v>2023</v>
      </c>
      <c r="B61" s="28" t="s">
        <v>6</v>
      </c>
      <c r="C61" s="28" t="str">
        <f>Raw_Data[[#This Row],[State]]&amp;Raw_Data[[#This Row],[Program Year]]</f>
        <v>Arkansas2023</v>
      </c>
      <c r="D61" s="13">
        <v>1228</v>
      </c>
      <c r="E61" s="13">
        <v>2115</v>
      </c>
      <c r="F61" s="45">
        <v>0.57490272373540852</v>
      </c>
      <c r="G61" s="25" t="s">
        <v>77</v>
      </c>
      <c r="H61" s="75" t="s">
        <v>74</v>
      </c>
    </row>
    <row r="62" spans="1:8">
      <c r="A62" s="91">
        <v>2023</v>
      </c>
      <c r="B62" s="28" t="s">
        <v>7</v>
      </c>
      <c r="C62" s="28" t="str">
        <f>Raw_Data[[#This Row],[State]]&amp;Raw_Data[[#This Row],[Program Year]]</f>
        <v>California2023</v>
      </c>
      <c r="D62" s="13">
        <v>2583</v>
      </c>
      <c r="E62" s="13">
        <v>5763</v>
      </c>
      <c r="F62" s="45">
        <v>0.44797178130511461</v>
      </c>
      <c r="G62" s="25" t="s">
        <v>78</v>
      </c>
      <c r="H62" s="71" t="s">
        <v>74</v>
      </c>
    </row>
    <row r="63" spans="1:8">
      <c r="A63" s="91">
        <v>2023</v>
      </c>
      <c r="B63" s="28" t="s">
        <v>8</v>
      </c>
      <c r="C63" s="28" t="str">
        <f>Raw_Data[[#This Row],[State]]&amp;Raw_Data[[#This Row],[Program Year]]</f>
        <v>Colorado2023</v>
      </c>
      <c r="D63" s="13">
        <v>1643</v>
      </c>
      <c r="E63" s="13">
        <v>3095</v>
      </c>
      <c r="F63" s="45">
        <v>0.52776831345826236</v>
      </c>
      <c r="G63" s="25" t="s">
        <v>77</v>
      </c>
      <c r="H63" s="75" t="s">
        <v>74</v>
      </c>
    </row>
    <row r="64" spans="1:8">
      <c r="A64" s="91">
        <v>2023</v>
      </c>
      <c r="B64" s="28" t="s">
        <v>9</v>
      </c>
      <c r="C64" s="28" t="str">
        <f>Raw_Data[[#This Row],[State]]&amp;Raw_Data[[#This Row],[Program Year]]</f>
        <v>Connecticut2023</v>
      </c>
      <c r="D64" s="13">
        <v>256</v>
      </c>
      <c r="E64" s="13">
        <v>504</v>
      </c>
      <c r="F64" s="45">
        <v>0.50204081632653064</v>
      </c>
      <c r="G64" s="25" t="s">
        <v>77</v>
      </c>
      <c r="H64" s="71" t="s">
        <v>74</v>
      </c>
    </row>
    <row r="65" spans="1:8">
      <c r="A65" s="91">
        <v>2023</v>
      </c>
      <c r="B65" s="28" t="s">
        <v>10</v>
      </c>
      <c r="C65" s="28" t="str">
        <f>Raw_Data[[#This Row],[State]]&amp;Raw_Data[[#This Row],[Program Year]]</f>
        <v>Delaware2023</v>
      </c>
      <c r="D65" s="13">
        <v>205</v>
      </c>
      <c r="E65" s="13">
        <v>473</v>
      </c>
      <c r="F65" s="45">
        <v>0.43487858719646799</v>
      </c>
      <c r="G65" s="25" t="s">
        <v>78</v>
      </c>
      <c r="H65" s="75" t="s">
        <v>74</v>
      </c>
    </row>
    <row r="66" spans="1:8">
      <c r="A66" s="91">
        <v>2023</v>
      </c>
      <c r="B66" s="28" t="s">
        <v>11</v>
      </c>
      <c r="C66" s="28" t="str">
        <f>Raw_Data[[#This Row],[State]]&amp;Raw_Data[[#This Row],[Program Year]]</f>
        <v>District Of Columbia2023</v>
      </c>
      <c r="D66" s="13">
        <v>61</v>
      </c>
      <c r="E66" s="13">
        <v>155</v>
      </c>
      <c r="F66" s="45">
        <v>0.39735099337748342</v>
      </c>
      <c r="G66" s="25" t="s">
        <v>78</v>
      </c>
      <c r="H66" s="71" t="s">
        <v>74</v>
      </c>
    </row>
    <row r="67" spans="1:8">
      <c r="A67" s="91">
        <v>2023</v>
      </c>
      <c r="B67" s="28" t="s">
        <v>12</v>
      </c>
      <c r="C67" s="28" t="str">
        <f>Raw_Data[[#This Row],[State]]&amp;Raw_Data[[#This Row],[Program Year]]</f>
        <v>Florida2023</v>
      </c>
      <c r="D67" s="13">
        <v>3266</v>
      </c>
      <c r="E67" s="13">
        <v>5520</v>
      </c>
      <c r="F67" s="45">
        <v>0.59233449477351918</v>
      </c>
      <c r="G67" s="25" t="s">
        <v>77</v>
      </c>
      <c r="H67" s="75" t="s">
        <v>74</v>
      </c>
    </row>
    <row r="68" spans="1:8">
      <c r="A68" s="91">
        <v>2023</v>
      </c>
      <c r="B68" s="28" t="s">
        <v>13</v>
      </c>
      <c r="C68" s="28" t="str">
        <f>Raw_Data[[#This Row],[State]]&amp;Raw_Data[[#This Row],[Program Year]]</f>
        <v>Georgia2023</v>
      </c>
      <c r="D68" s="13">
        <v>2871</v>
      </c>
      <c r="E68" s="13">
        <v>5042</v>
      </c>
      <c r="F68" s="45">
        <v>0.5675350701402806</v>
      </c>
      <c r="G68" s="25" t="s">
        <v>77</v>
      </c>
      <c r="H68" s="71" t="s">
        <v>74</v>
      </c>
    </row>
    <row r="69" spans="1:8">
      <c r="A69" s="91">
        <v>2023</v>
      </c>
      <c r="B69" s="28" t="s">
        <v>14</v>
      </c>
      <c r="C69" s="28" t="str">
        <f>Raw_Data[[#This Row],[State]]&amp;Raw_Data[[#This Row],[Program Year]]</f>
        <v>Guam2023</v>
      </c>
      <c r="D69" s="13">
        <v>17</v>
      </c>
      <c r="E69" s="13">
        <v>33</v>
      </c>
      <c r="F69" s="45">
        <v>0.5</v>
      </c>
      <c r="G69" s="25" t="s">
        <v>77</v>
      </c>
      <c r="H69" s="75" t="s">
        <v>74</v>
      </c>
    </row>
    <row r="70" spans="1:8">
      <c r="A70" s="91">
        <v>2023</v>
      </c>
      <c r="B70" s="28" t="s">
        <v>15</v>
      </c>
      <c r="C70" s="28" t="str">
        <f>Raw_Data[[#This Row],[State]]&amp;Raw_Data[[#This Row],[Program Year]]</f>
        <v>Hawaii2023</v>
      </c>
      <c r="D70" s="13">
        <v>162</v>
      </c>
      <c r="E70" s="13">
        <v>306</v>
      </c>
      <c r="F70" s="45">
        <v>0.5298013245033113</v>
      </c>
      <c r="G70" s="25" t="s">
        <v>77</v>
      </c>
      <c r="H70" s="71" t="s">
        <v>74</v>
      </c>
    </row>
    <row r="71" spans="1:8">
      <c r="A71" s="91">
        <v>2023</v>
      </c>
      <c r="B71" s="28" t="s">
        <v>16</v>
      </c>
      <c r="C71" s="28" t="str">
        <f>Raw_Data[[#This Row],[State]]&amp;Raw_Data[[#This Row],[Program Year]]</f>
        <v>Idaho2023</v>
      </c>
      <c r="D71" s="13">
        <v>572</v>
      </c>
      <c r="E71" s="13">
        <v>967</v>
      </c>
      <c r="F71" s="45">
        <v>0.5897166841552991</v>
      </c>
      <c r="G71" s="25" t="s">
        <v>77</v>
      </c>
      <c r="H71" s="75" t="s">
        <v>74</v>
      </c>
    </row>
    <row r="72" spans="1:8">
      <c r="A72" s="91">
        <v>2023</v>
      </c>
      <c r="B72" s="28" t="s">
        <v>17</v>
      </c>
      <c r="C72" s="28" t="str">
        <f>Raw_Data[[#This Row],[State]]&amp;Raw_Data[[#This Row],[Program Year]]</f>
        <v>Illinois2023</v>
      </c>
      <c r="D72" s="13">
        <v>1440</v>
      </c>
      <c r="E72" s="13">
        <v>2409</v>
      </c>
      <c r="F72" s="45">
        <v>0.59756609315988252</v>
      </c>
      <c r="G72" s="25" t="s">
        <v>77</v>
      </c>
      <c r="H72" s="71" t="s">
        <v>74</v>
      </c>
    </row>
    <row r="73" spans="1:8">
      <c r="A73" s="91">
        <v>2023</v>
      </c>
      <c r="B73" s="28" t="s">
        <v>18</v>
      </c>
      <c r="C73" s="28" t="str">
        <f>Raw_Data[[#This Row],[State]]&amp;Raw_Data[[#This Row],[Program Year]]</f>
        <v>Indiana2023</v>
      </c>
      <c r="D73" s="13">
        <v>1235</v>
      </c>
      <c r="E73" s="13">
        <v>1903</v>
      </c>
      <c r="F73" s="45">
        <v>0.65149051490514909</v>
      </c>
      <c r="G73" s="25" t="s">
        <v>77</v>
      </c>
      <c r="H73" s="75" t="s">
        <v>74</v>
      </c>
    </row>
    <row r="74" spans="1:8">
      <c r="A74" s="91">
        <v>2023</v>
      </c>
      <c r="B74" s="28" t="s">
        <v>19</v>
      </c>
      <c r="C74" s="28" t="str">
        <f>Raw_Data[[#This Row],[State]]&amp;Raw_Data[[#This Row],[Program Year]]</f>
        <v>Iowa2023</v>
      </c>
      <c r="D74" s="13">
        <v>1056</v>
      </c>
      <c r="E74" s="13">
        <v>1530</v>
      </c>
      <c r="F74" s="45">
        <v>0.68720696584058938</v>
      </c>
      <c r="G74" s="25" t="s">
        <v>77</v>
      </c>
      <c r="H74" s="71" t="s">
        <v>74</v>
      </c>
    </row>
    <row r="75" spans="1:8">
      <c r="A75" s="91">
        <v>2023</v>
      </c>
      <c r="B75" s="28" t="s">
        <v>20</v>
      </c>
      <c r="C75" s="28" t="str">
        <f>Raw_Data[[#This Row],[State]]&amp;Raw_Data[[#This Row],[Program Year]]</f>
        <v>Kansas2023</v>
      </c>
      <c r="D75" s="13">
        <v>502</v>
      </c>
      <c r="E75" s="13">
        <v>820</v>
      </c>
      <c r="F75" s="45">
        <v>0.607773851590106</v>
      </c>
      <c r="G75" s="25" t="s">
        <v>77</v>
      </c>
      <c r="H75" s="75" t="s">
        <v>74</v>
      </c>
    </row>
    <row r="76" spans="1:8">
      <c r="A76" s="91">
        <v>2023</v>
      </c>
      <c r="B76" s="28" t="s">
        <v>21</v>
      </c>
      <c r="C76" s="28" t="str">
        <f>Raw_Data[[#This Row],[State]]&amp;Raw_Data[[#This Row],[Program Year]]</f>
        <v>Kentucky2023</v>
      </c>
      <c r="D76" s="13">
        <v>365</v>
      </c>
      <c r="E76" s="13">
        <v>660</v>
      </c>
      <c r="F76" s="45">
        <v>0.55555555555555558</v>
      </c>
      <c r="G76" s="25" t="s">
        <v>77</v>
      </c>
      <c r="H76" s="71" t="s">
        <v>74</v>
      </c>
    </row>
    <row r="77" spans="1:8">
      <c r="A77" s="91">
        <v>2023</v>
      </c>
      <c r="B77" s="28" t="s">
        <v>22</v>
      </c>
      <c r="C77" s="28" t="str">
        <f>Raw_Data[[#This Row],[State]]&amp;Raw_Data[[#This Row],[Program Year]]</f>
        <v>Louisiana2023</v>
      </c>
      <c r="D77" s="13">
        <v>575</v>
      </c>
      <c r="E77" s="13">
        <v>1099</v>
      </c>
      <c r="F77" s="45">
        <v>0.52411873840445267</v>
      </c>
      <c r="G77" s="25" t="s">
        <v>77</v>
      </c>
      <c r="H77" s="75" t="s">
        <v>74</v>
      </c>
    </row>
    <row r="78" spans="1:8">
      <c r="A78" s="91">
        <v>2023</v>
      </c>
      <c r="B78" s="28" t="s">
        <v>23</v>
      </c>
      <c r="C78" s="28" t="str">
        <f>Raw_Data[[#This Row],[State]]&amp;Raw_Data[[#This Row],[Program Year]]</f>
        <v>Maine2023</v>
      </c>
      <c r="D78" s="13">
        <v>188</v>
      </c>
      <c r="E78" s="13">
        <v>359</v>
      </c>
      <c r="F78" s="45">
        <v>0.52247191011235961</v>
      </c>
      <c r="G78" s="25" t="s">
        <v>77</v>
      </c>
      <c r="H78" s="71" t="s">
        <v>74</v>
      </c>
    </row>
    <row r="79" spans="1:8">
      <c r="A79" s="91">
        <v>2023</v>
      </c>
      <c r="B79" s="28" t="s">
        <v>24</v>
      </c>
      <c r="C79" s="28" t="str">
        <f>Raw_Data[[#This Row],[State]]&amp;Raw_Data[[#This Row],[Program Year]]</f>
        <v>Maryland2023</v>
      </c>
      <c r="D79" s="13">
        <v>790</v>
      </c>
      <c r="E79" s="13">
        <v>1531</v>
      </c>
      <c r="F79" s="45">
        <v>0.51234156104069384</v>
      </c>
      <c r="G79" s="25" t="s">
        <v>77</v>
      </c>
      <c r="H79" s="75" t="s">
        <v>74</v>
      </c>
    </row>
    <row r="80" spans="1:8">
      <c r="A80" s="91">
        <v>2023</v>
      </c>
      <c r="B80" s="28" t="s">
        <v>25</v>
      </c>
      <c r="C80" s="28" t="str">
        <f>Raw_Data[[#This Row],[State]]&amp;Raw_Data[[#This Row],[Program Year]]</f>
        <v>Massachusetts2023</v>
      </c>
      <c r="D80" s="13">
        <v>1405</v>
      </c>
      <c r="E80" s="13">
        <v>2784</v>
      </c>
      <c r="F80" s="45">
        <v>0.504871887405269</v>
      </c>
      <c r="G80" s="25" t="s">
        <v>78</v>
      </c>
      <c r="H80" s="71" t="s">
        <v>74</v>
      </c>
    </row>
    <row r="81" spans="1:8">
      <c r="A81" s="91">
        <v>2023</v>
      </c>
      <c r="B81" s="28" t="s">
        <v>26</v>
      </c>
      <c r="C81" s="28" t="str">
        <f>Raw_Data[[#This Row],[State]]&amp;Raw_Data[[#This Row],[Program Year]]</f>
        <v>Michigan2023</v>
      </c>
      <c r="D81" s="13">
        <v>3114</v>
      </c>
      <c r="E81" s="13">
        <v>5118</v>
      </c>
      <c r="F81" s="45">
        <v>0.60676192392835582</v>
      </c>
      <c r="G81" s="25" t="s">
        <v>77</v>
      </c>
      <c r="H81" s="75" t="s">
        <v>74</v>
      </c>
    </row>
    <row r="82" spans="1:8">
      <c r="A82" s="91">
        <v>2023</v>
      </c>
      <c r="B82" s="28" t="s">
        <v>27</v>
      </c>
      <c r="C82" s="28" t="str">
        <f>Raw_Data[[#This Row],[State]]&amp;Raw_Data[[#This Row],[Program Year]]</f>
        <v>Minnesota2023</v>
      </c>
      <c r="D82" s="13">
        <v>344</v>
      </c>
      <c r="E82" s="13">
        <v>728</v>
      </c>
      <c r="F82" s="45">
        <v>0.49931034482758618</v>
      </c>
      <c r="G82" s="25" t="s">
        <v>78</v>
      </c>
      <c r="H82" s="71" t="s">
        <v>74</v>
      </c>
    </row>
    <row r="83" spans="1:8">
      <c r="A83" s="91">
        <v>2023</v>
      </c>
      <c r="B83" s="28" t="s">
        <v>28</v>
      </c>
      <c r="C83" s="28" t="str">
        <f>Raw_Data[[#This Row],[State]]&amp;Raw_Data[[#This Row],[Program Year]]</f>
        <v>Mississippi2023</v>
      </c>
      <c r="D83" s="13">
        <v>494</v>
      </c>
      <c r="E83" s="13">
        <v>700</v>
      </c>
      <c r="F83" s="45">
        <v>0.70289855072463769</v>
      </c>
      <c r="G83" s="25" t="s">
        <v>77</v>
      </c>
      <c r="H83" s="75" t="s">
        <v>74</v>
      </c>
    </row>
    <row r="84" spans="1:8">
      <c r="A84" s="91">
        <v>2023</v>
      </c>
      <c r="B84" s="28" t="s">
        <v>29</v>
      </c>
      <c r="C84" s="28" t="str">
        <f>Raw_Data[[#This Row],[State]]&amp;Raw_Data[[#This Row],[Program Year]]</f>
        <v>Missouri2023</v>
      </c>
      <c r="D84" s="13">
        <v>1336</v>
      </c>
      <c r="E84" s="13">
        <v>2225</v>
      </c>
      <c r="F84" s="45">
        <v>0.59963269054178148</v>
      </c>
      <c r="G84" s="25" t="s">
        <v>77</v>
      </c>
      <c r="H84" s="71" t="s">
        <v>74</v>
      </c>
    </row>
    <row r="85" spans="1:8">
      <c r="A85" s="91">
        <v>2023</v>
      </c>
      <c r="B85" s="28" t="s">
        <v>30</v>
      </c>
      <c r="C85" s="28" t="str">
        <f>Raw_Data[[#This Row],[State]]&amp;Raw_Data[[#This Row],[Program Year]]</f>
        <v>Montana2023</v>
      </c>
      <c r="D85" s="13">
        <v>249</v>
      </c>
      <c r="E85" s="13">
        <v>624</v>
      </c>
      <c r="F85" s="45">
        <v>0.39677419354838711</v>
      </c>
      <c r="G85" s="25" t="s">
        <v>78</v>
      </c>
      <c r="H85" s="75" t="s">
        <v>74</v>
      </c>
    </row>
    <row r="86" spans="1:8">
      <c r="A86" s="91">
        <v>2023</v>
      </c>
      <c r="B86" s="28" t="s">
        <v>32</v>
      </c>
      <c r="C86" s="28" t="str">
        <f>Raw_Data[[#This Row],[State]]&amp;Raw_Data[[#This Row],[Program Year]]</f>
        <v>Nebraska2023</v>
      </c>
      <c r="D86" s="13">
        <v>208</v>
      </c>
      <c r="E86" s="13">
        <v>342</v>
      </c>
      <c r="F86" s="45">
        <v>0.60119047619047616</v>
      </c>
      <c r="G86" s="25" t="s">
        <v>77</v>
      </c>
      <c r="H86" s="71" t="s">
        <v>74</v>
      </c>
    </row>
    <row r="87" spans="1:8">
      <c r="A87" s="91">
        <v>2023</v>
      </c>
      <c r="B87" s="28" t="s">
        <v>33</v>
      </c>
      <c r="C87" s="28" t="str">
        <f>Raw_Data[[#This Row],[State]]&amp;Raw_Data[[#This Row],[Program Year]]</f>
        <v>Nevada2023</v>
      </c>
      <c r="D87" s="13">
        <v>1069</v>
      </c>
      <c r="E87" s="13">
        <v>1813</v>
      </c>
      <c r="F87" s="45">
        <v>0.59055118110236215</v>
      </c>
      <c r="G87" s="25" t="s">
        <v>77</v>
      </c>
      <c r="H87" s="75" t="s">
        <v>74</v>
      </c>
    </row>
    <row r="88" spans="1:8">
      <c r="A88" s="91">
        <v>2023</v>
      </c>
      <c r="B88" s="28" t="s">
        <v>34</v>
      </c>
      <c r="C88" s="28" t="str">
        <f>Raw_Data[[#This Row],[State]]&amp;Raw_Data[[#This Row],[Program Year]]</f>
        <v>New Hampshire2023</v>
      </c>
      <c r="D88" s="13">
        <v>266</v>
      </c>
      <c r="E88" s="13">
        <v>364</v>
      </c>
      <c r="F88" s="45">
        <v>0.72303206997084546</v>
      </c>
      <c r="G88" s="25" t="s">
        <v>77</v>
      </c>
      <c r="H88" s="71" t="s">
        <v>74</v>
      </c>
    </row>
    <row r="89" spans="1:8">
      <c r="A89" s="91">
        <v>2023</v>
      </c>
      <c r="B89" s="28" t="s">
        <v>35</v>
      </c>
      <c r="C89" s="28" t="str">
        <f>Raw_Data[[#This Row],[State]]&amp;Raw_Data[[#This Row],[Program Year]]</f>
        <v>New Jersey2023</v>
      </c>
      <c r="D89" s="13">
        <v>516</v>
      </c>
      <c r="E89" s="13">
        <v>1045</v>
      </c>
      <c r="F89" s="45">
        <v>0.49370764762826719</v>
      </c>
      <c r="G89" s="25" t="s">
        <v>78</v>
      </c>
      <c r="H89" s="75" t="s">
        <v>74</v>
      </c>
    </row>
    <row r="90" spans="1:8">
      <c r="A90" s="91">
        <v>2023</v>
      </c>
      <c r="B90" s="28" t="s">
        <v>36</v>
      </c>
      <c r="C90" s="28" t="str">
        <f>Raw_Data[[#This Row],[State]]&amp;Raw_Data[[#This Row],[Program Year]]</f>
        <v>New Mexico2023</v>
      </c>
      <c r="D90" s="13">
        <v>570</v>
      </c>
      <c r="E90" s="13">
        <v>1009</v>
      </c>
      <c r="F90" s="45">
        <v>0.56338028169014087</v>
      </c>
      <c r="G90" s="25" t="s">
        <v>77</v>
      </c>
      <c r="H90" s="71" t="s">
        <v>74</v>
      </c>
    </row>
    <row r="91" spans="1:8">
      <c r="A91" s="91">
        <v>2023</v>
      </c>
      <c r="B91" s="28" t="s">
        <v>37</v>
      </c>
      <c r="C91" s="28" t="str">
        <f>Raw_Data[[#This Row],[State]]&amp;Raw_Data[[#This Row],[Program Year]]</f>
        <v>New York2023</v>
      </c>
      <c r="D91" s="13">
        <v>4955</v>
      </c>
      <c r="E91" s="13">
        <v>8243</v>
      </c>
      <c r="F91" s="45">
        <v>0.59851907630522083</v>
      </c>
      <c r="G91" s="25" t="s">
        <v>77</v>
      </c>
      <c r="H91" s="75" t="s">
        <v>74</v>
      </c>
    </row>
    <row r="92" spans="1:8">
      <c r="A92" s="91">
        <v>2023</v>
      </c>
      <c r="B92" s="28" t="s">
        <v>38</v>
      </c>
      <c r="C92" s="28" t="str">
        <f>Raw_Data[[#This Row],[State]]&amp;Raw_Data[[#This Row],[Program Year]]</f>
        <v>North Carolina2023</v>
      </c>
      <c r="D92" s="13">
        <v>2739</v>
      </c>
      <c r="E92" s="13">
        <v>4760</v>
      </c>
      <c r="F92" s="45">
        <v>0.57425953547837205</v>
      </c>
      <c r="G92" s="25" t="s">
        <v>77</v>
      </c>
      <c r="H92" s="71" t="s">
        <v>74</v>
      </c>
    </row>
    <row r="93" spans="1:8">
      <c r="A93" s="91">
        <v>2023</v>
      </c>
      <c r="B93" s="28" t="s">
        <v>39</v>
      </c>
      <c r="C93" s="28" t="str">
        <f>Raw_Data[[#This Row],[State]]&amp;Raw_Data[[#This Row],[Program Year]]</f>
        <v>North Dakota2023</v>
      </c>
      <c r="D93" s="13">
        <v>84</v>
      </c>
      <c r="E93" s="13">
        <v>151</v>
      </c>
      <c r="F93" s="45">
        <v>0.55629139072847678</v>
      </c>
      <c r="G93" s="25" t="s">
        <v>77</v>
      </c>
      <c r="H93" s="75" t="s">
        <v>74</v>
      </c>
    </row>
    <row r="94" spans="1:8">
      <c r="A94" s="91">
        <v>2023</v>
      </c>
      <c r="B94" s="28" t="s">
        <v>40</v>
      </c>
      <c r="C94" s="28" t="str">
        <f>Raw_Data[[#This Row],[State]]&amp;Raw_Data[[#This Row],[Program Year]]</f>
        <v>Ohio2023</v>
      </c>
      <c r="D94" s="13">
        <v>742</v>
      </c>
      <c r="E94" s="13">
        <v>1327</v>
      </c>
      <c r="F94" s="45">
        <v>0.55851063829787229</v>
      </c>
      <c r="G94" s="25" t="s">
        <v>77</v>
      </c>
      <c r="H94" s="71" t="s">
        <v>74</v>
      </c>
    </row>
    <row r="95" spans="1:8">
      <c r="A95" s="91">
        <v>2023</v>
      </c>
      <c r="B95" s="28" t="s">
        <v>41</v>
      </c>
      <c r="C95" s="28" t="str">
        <f>Raw_Data[[#This Row],[State]]&amp;Raw_Data[[#This Row],[Program Year]]</f>
        <v>Oklahoma2023</v>
      </c>
      <c r="D95" s="13">
        <v>667</v>
      </c>
      <c r="E95" s="13">
        <v>1256</v>
      </c>
      <c r="F95" s="45">
        <v>0.53231017770597733</v>
      </c>
      <c r="G95" s="25" t="s">
        <v>77</v>
      </c>
      <c r="H95" s="75" t="s">
        <v>74</v>
      </c>
    </row>
    <row r="96" spans="1:8">
      <c r="A96" s="91">
        <v>2023</v>
      </c>
      <c r="B96" s="28" t="s">
        <v>43</v>
      </c>
      <c r="C96" s="28" t="str">
        <f>Raw_Data[[#This Row],[State]]&amp;Raw_Data[[#This Row],[Program Year]]</f>
        <v>Oregon2023</v>
      </c>
      <c r="D96" s="13">
        <v>2353</v>
      </c>
      <c r="E96" s="13">
        <v>4319</v>
      </c>
      <c r="F96" s="45">
        <v>0.54421127092666821</v>
      </c>
      <c r="G96" s="25" t="s">
        <v>77</v>
      </c>
      <c r="H96" s="71" t="s">
        <v>74</v>
      </c>
    </row>
    <row r="97" spans="1:8">
      <c r="A97" s="91">
        <v>2023</v>
      </c>
      <c r="B97" s="28" t="s">
        <v>44</v>
      </c>
      <c r="C97" s="28" t="str">
        <f>Raw_Data[[#This Row],[State]]&amp;Raw_Data[[#This Row],[Program Year]]</f>
        <v>Pennsylvania2023</v>
      </c>
      <c r="D97" s="13">
        <v>965</v>
      </c>
      <c r="E97" s="13">
        <v>1641</v>
      </c>
      <c r="F97" s="45">
        <v>0.58672798948751648</v>
      </c>
      <c r="G97" s="25" t="s">
        <v>77</v>
      </c>
      <c r="H97" s="75" t="s">
        <v>74</v>
      </c>
    </row>
    <row r="98" spans="1:8">
      <c r="A98" s="91">
        <v>2023</v>
      </c>
      <c r="B98" s="28" t="s">
        <v>45</v>
      </c>
      <c r="C98" s="28" t="str">
        <f>Raw_Data[[#This Row],[State]]&amp;Raw_Data[[#This Row],[Program Year]]</f>
        <v>Puerto Rico2023</v>
      </c>
      <c r="D98" s="13">
        <v>55</v>
      </c>
      <c r="E98" s="13">
        <v>113</v>
      </c>
      <c r="F98" s="45">
        <v>0.51041666666666663</v>
      </c>
      <c r="G98" s="25" t="s">
        <v>78</v>
      </c>
      <c r="H98" s="71" t="s">
        <v>74</v>
      </c>
    </row>
    <row r="99" spans="1:8">
      <c r="A99" s="91">
        <v>2023</v>
      </c>
      <c r="B99" s="28" t="s">
        <v>46</v>
      </c>
      <c r="C99" s="28" t="str">
        <f>Raw_Data[[#This Row],[State]]&amp;Raw_Data[[#This Row],[Program Year]]</f>
        <v>Rhode Island2023</v>
      </c>
      <c r="D99" s="13">
        <v>74</v>
      </c>
      <c r="E99" s="13">
        <v>153</v>
      </c>
      <c r="F99" s="45">
        <v>0.49664429530201343</v>
      </c>
      <c r="G99" s="25" t="s">
        <v>78</v>
      </c>
      <c r="H99" s="75" t="s">
        <v>74</v>
      </c>
    </row>
    <row r="100" spans="1:8">
      <c r="A100" s="91">
        <v>2023</v>
      </c>
      <c r="B100" s="28" t="s">
        <v>47</v>
      </c>
      <c r="C100" s="28" t="str">
        <f>Raw_Data[[#This Row],[State]]&amp;Raw_Data[[#This Row],[Program Year]]</f>
        <v>South Carolina2023</v>
      </c>
      <c r="D100" s="13">
        <v>1300</v>
      </c>
      <c r="E100" s="13">
        <v>2134</v>
      </c>
      <c r="F100" s="45">
        <v>0.60888252148997135</v>
      </c>
      <c r="G100" s="25" t="s">
        <v>77</v>
      </c>
      <c r="H100" s="71" t="s">
        <v>74</v>
      </c>
    </row>
    <row r="101" spans="1:8">
      <c r="A101" s="91">
        <v>2023</v>
      </c>
      <c r="B101" s="28" t="s">
        <v>48</v>
      </c>
      <c r="C101" s="28" t="str">
        <f>Raw_Data[[#This Row],[State]]&amp;Raw_Data[[#This Row],[Program Year]]</f>
        <v>South Dakota2023</v>
      </c>
      <c r="D101" s="13">
        <v>239</v>
      </c>
      <c r="E101" s="13">
        <v>411</v>
      </c>
      <c r="F101" s="45">
        <v>0.58620689655172409</v>
      </c>
      <c r="G101" s="25" t="s">
        <v>77</v>
      </c>
      <c r="H101" s="75" t="s">
        <v>74</v>
      </c>
    </row>
    <row r="102" spans="1:8">
      <c r="A102" s="91">
        <v>2023</v>
      </c>
      <c r="B102" s="28" t="s">
        <v>49</v>
      </c>
      <c r="C102" s="28" t="str">
        <f>Raw_Data[[#This Row],[State]]&amp;Raw_Data[[#This Row],[Program Year]]</f>
        <v>Tennessee2023</v>
      </c>
      <c r="D102" s="13">
        <v>1058</v>
      </c>
      <c r="E102" s="13">
        <v>1795</v>
      </c>
      <c r="F102" s="45">
        <v>0.58706749858196261</v>
      </c>
      <c r="G102" s="25" t="s">
        <v>77</v>
      </c>
      <c r="H102" s="71" t="s">
        <v>74</v>
      </c>
    </row>
    <row r="103" spans="1:8">
      <c r="A103" s="91">
        <v>2023</v>
      </c>
      <c r="B103" s="28" t="s">
        <v>50</v>
      </c>
      <c r="C103" s="28" t="str">
        <f>Raw_Data[[#This Row],[State]]&amp;Raw_Data[[#This Row],[Program Year]]</f>
        <v>Texas2023</v>
      </c>
      <c r="D103" s="13">
        <v>6203</v>
      </c>
      <c r="E103" s="13">
        <v>11148</v>
      </c>
      <c r="F103" s="45">
        <v>0.55713239333455411</v>
      </c>
      <c r="G103" s="25" t="s">
        <v>77</v>
      </c>
      <c r="H103" s="75" t="s">
        <v>74</v>
      </c>
    </row>
    <row r="104" spans="1:8">
      <c r="A104" s="91">
        <v>2023</v>
      </c>
      <c r="B104" s="28" t="s">
        <v>52</v>
      </c>
      <c r="C104" s="28" t="str">
        <f>Raw_Data[[#This Row],[State]]&amp;Raw_Data[[#This Row],[Program Year]]</f>
        <v>Utah2023</v>
      </c>
      <c r="D104" s="13">
        <v>596</v>
      </c>
      <c r="E104" s="13">
        <v>1009</v>
      </c>
      <c r="F104" s="45">
        <v>0.59177532597793381</v>
      </c>
      <c r="G104" s="25" t="s">
        <v>77</v>
      </c>
      <c r="H104" s="71" t="s">
        <v>74</v>
      </c>
    </row>
    <row r="105" spans="1:8">
      <c r="A105" s="91">
        <v>2023</v>
      </c>
      <c r="B105" s="28" t="s">
        <v>53</v>
      </c>
      <c r="C105" s="28" t="str">
        <f>Raw_Data[[#This Row],[State]]&amp;Raw_Data[[#This Row],[Program Year]]</f>
        <v>Vermont2023</v>
      </c>
      <c r="D105" s="13">
        <v>50</v>
      </c>
      <c r="E105" s="13">
        <v>106</v>
      </c>
      <c r="F105" s="45">
        <v>0.46601941747572817</v>
      </c>
      <c r="G105" s="25" t="s">
        <v>78</v>
      </c>
      <c r="H105" s="75" t="s">
        <v>74</v>
      </c>
    </row>
    <row r="106" spans="1:8">
      <c r="A106" s="91">
        <v>2023</v>
      </c>
      <c r="B106" s="28" t="s">
        <v>54</v>
      </c>
      <c r="C106" s="28" t="str">
        <f>Raw_Data[[#This Row],[State]]&amp;Raw_Data[[#This Row],[Program Year]]</f>
        <v>Virgin Islands2023</v>
      </c>
      <c r="D106" s="13">
        <v>16</v>
      </c>
      <c r="E106" s="13">
        <v>34</v>
      </c>
      <c r="F106" s="45">
        <v>0.47058823529411764</v>
      </c>
      <c r="G106" s="25" t="s">
        <v>78</v>
      </c>
      <c r="H106" s="71" t="s">
        <v>74</v>
      </c>
    </row>
    <row r="107" spans="1:8">
      <c r="A107" s="91">
        <v>2023</v>
      </c>
      <c r="B107" s="28" t="s">
        <v>55</v>
      </c>
      <c r="C107" s="28" t="str">
        <f>Raw_Data[[#This Row],[State]]&amp;Raw_Data[[#This Row],[Program Year]]</f>
        <v>Virginia2023</v>
      </c>
      <c r="D107" s="13">
        <v>1046</v>
      </c>
      <c r="E107" s="13">
        <v>1744</v>
      </c>
      <c r="F107" s="45">
        <v>0.60104834012813046</v>
      </c>
      <c r="G107" s="25" t="s">
        <v>77</v>
      </c>
      <c r="H107" s="75" t="s">
        <v>74</v>
      </c>
    </row>
    <row r="108" spans="1:8">
      <c r="A108" s="91">
        <v>2023</v>
      </c>
      <c r="B108" s="28" t="s">
        <v>56</v>
      </c>
      <c r="C108" s="28" t="str">
        <f>Raw_Data[[#This Row],[State]]&amp;Raw_Data[[#This Row],[Program Year]]</f>
        <v>Washington2023</v>
      </c>
      <c r="D108" s="13">
        <v>1718</v>
      </c>
      <c r="E108" s="13">
        <v>3046</v>
      </c>
      <c r="F108" s="45">
        <v>0.56517412935323386</v>
      </c>
      <c r="G108" s="25" t="s">
        <v>77</v>
      </c>
      <c r="H108" s="71" t="s">
        <v>74</v>
      </c>
    </row>
    <row r="109" spans="1:8">
      <c r="A109" s="91">
        <v>2023</v>
      </c>
      <c r="B109" s="28" t="s">
        <v>57</v>
      </c>
      <c r="C109" s="28" t="str">
        <f>Raw_Data[[#This Row],[State]]&amp;Raw_Data[[#This Row],[Program Year]]</f>
        <v>West Virginia2023</v>
      </c>
      <c r="D109" s="13">
        <v>454</v>
      </c>
      <c r="E109" s="13">
        <v>786</v>
      </c>
      <c r="F109" s="45">
        <v>0.58088235294117652</v>
      </c>
      <c r="G109" s="25" t="s">
        <v>77</v>
      </c>
      <c r="H109" s="75" t="s">
        <v>74</v>
      </c>
    </row>
    <row r="110" spans="1:8">
      <c r="A110" s="91">
        <v>2023</v>
      </c>
      <c r="B110" s="28" t="s">
        <v>58</v>
      </c>
      <c r="C110" s="28" t="str">
        <f>Raw_Data[[#This Row],[State]]&amp;Raw_Data[[#This Row],[Program Year]]</f>
        <v>Wisconsin2023</v>
      </c>
      <c r="D110" s="13">
        <v>707</v>
      </c>
      <c r="E110" s="13">
        <v>1041</v>
      </c>
      <c r="F110" s="45">
        <v>0.67776689520078359</v>
      </c>
      <c r="G110" s="25" t="s">
        <v>77</v>
      </c>
      <c r="H110" s="71" t="s">
        <v>74</v>
      </c>
    </row>
    <row r="111" spans="1:8">
      <c r="A111" s="91">
        <v>2023</v>
      </c>
      <c r="B111" s="28" t="s">
        <v>59</v>
      </c>
      <c r="C111" s="28" t="str">
        <f>Raw_Data[[#This Row],[State]]&amp;Raw_Data[[#This Row],[Program Year]]</f>
        <v>Wyoming2023</v>
      </c>
      <c r="D111" s="13">
        <v>35</v>
      </c>
      <c r="E111" s="13">
        <v>219</v>
      </c>
      <c r="F111" s="45">
        <v>0.15277777777777779</v>
      </c>
      <c r="G111" s="25" t="s">
        <v>78</v>
      </c>
      <c r="H111" s="75" t="s">
        <v>74</v>
      </c>
    </row>
    <row r="112" spans="1:8">
      <c r="A112" s="91">
        <v>2022</v>
      </c>
      <c r="B112" s="28" t="s">
        <v>83</v>
      </c>
      <c r="C112" s="28" t="str">
        <f>Raw_Data[[#This Row],[State]]&amp;Raw_Data[[#This Row],[Program Year]]</f>
        <v xml:space="preserve"> National2022</v>
      </c>
      <c r="D112" s="13">
        <v>56474</v>
      </c>
      <c r="E112" s="13">
        <v>97007</v>
      </c>
      <c r="F112" s="46">
        <v>0.58199999999999996</v>
      </c>
      <c r="G112" s="25" t="s">
        <v>74</v>
      </c>
      <c r="H112" s="69">
        <f>0.9*Raw_Data[[#This Row],[VEER]]</f>
        <v>0.52379999999999993</v>
      </c>
    </row>
    <row r="113" spans="1:8">
      <c r="A113" s="91">
        <v>2022</v>
      </c>
      <c r="B113" s="28" t="s">
        <v>3</v>
      </c>
      <c r="C113" s="28" t="str">
        <f>Raw_Data[[#This Row],[State]]&amp;Raw_Data[[#This Row],[Program Year]]</f>
        <v>Alabama2022</v>
      </c>
      <c r="D113" s="12">
        <v>935</v>
      </c>
      <c r="E113" s="13">
        <v>1518</v>
      </c>
      <c r="F113" s="46">
        <v>0.61599999999999999</v>
      </c>
      <c r="G113" s="26" t="s">
        <v>77</v>
      </c>
      <c r="H113" s="72" t="s">
        <v>74</v>
      </c>
    </row>
    <row r="114" spans="1:8">
      <c r="A114" s="91">
        <v>2022</v>
      </c>
      <c r="B114" s="28" t="s">
        <v>4</v>
      </c>
      <c r="C114" s="28" t="str">
        <f>Raw_Data[[#This Row],[State]]&amp;Raw_Data[[#This Row],[Program Year]]</f>
        <v>Alaska2022</v>
      </c>
      <c r="D114" s="12">
        <v>209</v>
      </c>
      <c r="E114" s="12">
        <v>383</v>
      </c>
      <c r="F114" s="46">
        <v>0.54600000000000004</v>
      </c>
      <c r="G114" s="26" t="s">
        <v>77</v>
      </c>
      <c r="H114" s="73" t="s">
        <v>74</v>
      </c>
    </row>
    <row r="115" spans="1:8">
      <c r="A115" s="91">
        <v>2022</v>
      </c>
      <c r="B115" s="28" t="s">
        <v>5</v>
      </c>
      <c r="C115" s="28" t="str">
        <f>Raw_Data[[#This Row],[State]]&amp;Raw_Data[[#This Row],[Program Year]]</f>
        <v>Arizona2022</v>
      </c>
      <c r="D115" s="13">
        <v>1394</v>
      </c>
      <c r="E115" s="13">
        <v>2458</v>
      </c>
      <c r="F115" s="46">
        <v>0.56699999999999995</v>
      </c>
      <c r="G115" s="26" t="s">
        <v>77</v>
      </c>
      <c r="H115" s="72" t="s">
        <v>74</v>
      </c>
    </row>
    <row r="116" spans="1:8">
      <c r="A116" s="91">
        <v>2022</v>
      </c>
      <c r="B116" s="28" t="s">
        <v>6</v>
      </c>
      <c r="C116" s="28" t="str">
        <f>Raw_Data[[#This Row],[State]]&amp;Raw_Data[[#This Row],[Program Year]]</f>
        <v>Arkansas2022</v>
      </c>
      <c r="D116" s="13">
        <v>1042</v>
      </c>
      <c r="E116" s="13">
        <v>1763</v>
      </c>
      <c r="F116" s="46">
        <v>0.59099999999999997</v>
      </c>
      <c r="G116" s="26" t="s">
        <v>77</v>
      </c>
      <c r="H116" s="73" t="s">
        <v>74</v>
      </c>
    </row>
    <row r="117" spans="1:8">
      <c r="A117" s="91">
        <v>2022</v>
      </c>
      <c r="B117" s="28" t="s">
        <v>7</v>
      </c>
      <c r="C117" s="28" t="str">
        <f>Raw_Data[[#This Row],[State]]&amp;Raw_Data[[#This Row],[Program Year]]</f>
        <v>California2022</v>
      </c>
      <c r="D117" s="13">
        <v>2059</v>
      </c>
      <c r="E117" s="13">
        <v>4473</v>
      </c>
      <c r="F117" s="46">
        <v>0.46</v>
      </c>
      <c r="G117" s="26" t="s">
        <v>78</v>
      </c>
      <c r="H117" s="72" t="s">
        <v>74</v>
      </c>
    </row>
    <row r="118" spans="1:8">
      <c r="A118" s="91">
        <v>2022</v>
      </c>
      <c r="B118" s="28" t="s">
        <v>8</v>
      </c>
      <c r="C118" s="28" t="str">
        <f>Raw_Data[[#This Row],[State]]&amp;Raw_Data[[#This Row],[Program Year]]</f>
        <v>Colorado2022</v>
      </c>
      <c r="D118" s="13">
        <v>1451</v>
      </c>
      <c r="E118" s="13">
        <v>2599</v>
      </c>
      <c r="F118" s="46">
        <v>0.55800000000000005</v>
      </c>
      <c r="G118" s="26" t="s">
        <v>77</v>
      </c>
      <c r="H118" s="73" t="s">
        <v>74</v>
      </c>
    </row>
    <row r="119" spans="1:8">
      <c r="A119" s="91">
        <v>2022</v>
      </c>
      <c r="B119" s="28" t="s">
        <v>9</v>
      </c>
      <c r="C119" s="28" t="str">
        <f>Raw_Data[[#This Row],[State]]&amp;Raw_Data[[#This Row],[Program Year]]</f>
        <v>Connecticut2022</v>
      </c>
      <c r="D119" s="12">
        <v>318</v>
      </c>
      <c r="E119" s="12">
        <v>569</v>
      </c>
      <c r="F119" s="46">
        <v>0.55900000000000005</v>
      </c>
      <c r="G119" s="26" t="s">
        <v>77</v>
      </c>
      <c r="H119" s="72" t="s">
        <v>74</v>
      </c>
    </row>
    <row r="120" spans="1:8">
      <c r="A120" s="91">
        <v>2022</v>
      </c>
      <c r="B120" s="28" t="s">
        <v>10</v>
      </c>
      <c r="C120" s="28" t="str">
        <f>Raw_Data[[#This Row],[State]]&amp;Raw_Data[[#This Row],[Program Year]]</f>
        <v>Delaware2022</v>
      </c>
      <c r="D120" s="12">
        <v>146</v>
      </c>
      <c r="E120" s="12">
        <v>251</v>
      </c>
      <c r="F120" s="46">
        <v>0.58199999999999996</v>
      </c>
      <c r="G120" s="26" t="s">
        <v>77</v>
      </c>
      <c r="H120" s="73" t="s">
        <v>74</v>
      </c>
    </row>
    <row r="121" spans="1:8">
      <c r="A121" s="91">
        <v>2022</v>
      </c>
      <c r="B121" s="28" t="s">
        <v>11</v>
      </c>
      <c r="C121" s="28" t="str">
        <f>Raw_Data[[#This Row],[State]]&amp;Raw_Data[[#This Row],[Program Year]]</f>
        <v>District Of Columbia2022</v>
      </c>
      <c r="D121" s="12">
        <v>82</v>
      </c>
      <c r="E121" s="12">
        <v>186</v>
      </c>
      <c r="F121" s="46">
        <v>0.441</v>
      </c>
      <c r="G121" s="26" t="s">
        <v>78</v>
      </c>
      <c r="H121" s="72" t="s">
        <v>74</v>
      </c>
    </row>
    <row r="122" spans="1:8">
      <c r="A122" s="91">
        <v>2022</v>
      </c>
      <c r="B122" s="28" t="s">
        <v>12</v>
      </c>
      <c r="C122" s="28" t="str">
        <f>Raw_Data[[#This Row],[State]]&amp;Raw_Data[[#This Row],[Program Year]]</f>
        <v>Florida2022</v>
      </c>
      <c r="D122" s="13">
        <v>3071</v>
      </c>
      <c r="E122" s="13">
        <v>5098</v>
      </c>
      <c r="F122" s="46">
        <v>0.60199999999999998</v>
      </c>
      <c r="G122" s="26" t="s">
        <v>77</v>
      </c>
      <c r="H122" s="73" t="s">
        <v>74</v>
      </c>
    </row>
    <row r="123" spans="1:8">
      <c r="A123" s="91">
        <v>2022</v>
      </c>
      <c r="B123" s="28" t="s">
        <v>13</v>
      </c>
      <c r="C123" s="28" t="str">
        <f>Raw_Data[[#This Row],[State]]&amp;Raw_Data[[#This Row],[Program Year]]</f>
        <v>Georgia2022</v>
      </c>
      <c r="D123" s="13">
        <v>3511</v>
      </c>
      <c r="E123" s="13">
        <v>6007</v>
      </c>
      <c r="F123" s="46">
        <v>0.58399999999999996</v>
      </c>
      <c r="G123" s="26" t="s">
        <v>77</v>
      </c>
      <c r="H123" s="72" t="s">
        <v>74</v>
      </c>
    </row>
    <row r="124" spans="1:8">
      <c r="A124" s="91">
        <v>2022</v>
      </c>
      <c r="B124" s="28" t="s">
        <v>14</v>
      </c>
      <c r="C124" s="28" t="str">
        <f>Raw_Data[[#This Row],[State]]&amp;Raw_Data[[#This Row],[Program Year]]</f>
        <v>Guam2022</v>
      </c>
      <c r="D124" s="12">
        <v>12</v>
      </c>
      <c r="E124" s="12">
        <v>33</v>
      </c>
      <c r="F124" s="46">
        <v>0.36399999999999999</v>
      </c>
      <c r="G124" s="26" t="s">
        <v>78</v>
      </c>
      <c r="H124" s="73" t="s">
        <v>74</v>
      </c>
    </row>
    <row r="125" spans="1:8">
      <c r="A125" s="91">
        <v>2022</v>
      </c>
      <c r="B125" s="28" t="s">
        <v>15</v>
      </c>
      <c r="C125" s="28" t="str">
        <f>Raw_Data[[#This Row],[State]]&amp;Raw_Data[[#This Row],[Program Year]]</f>
        <v>Hawaii2022</v>
      </c>
      <c r="D125" s="12">
        <v>130</v>
      </c>
      <c r="E125" s="12">
        <v>272</v>
      </c>
      <c r="F125" s="46">
        <v>0.47799999999999998</v>
      </c>
      <c r="G125" s="26" t="s">
        <v>78</v>
      </c>
      <c r="H125" s="72" t="s">
        <v>74</v>
      </c>
    </row>
    <row r="126" spans="1:8">
      <c r="A126" s="91">
        <v>2022</v>
      </c>
      <c r="B126" s="28" t="s">
        <v>16</v>
      </c>
      <c r="C126" s="28" t="str">
        <f>Raw_Data[[#This Row],[State]]&amp;Raw_Data[[#This Row],[Program Year]]</f>
        <v>Idaho2022</v>
      </c>
      <c r="D126" s="12">
        <v>484</v>
      </c>
      <c r="E126" s="12">
        <v>793</v>
      </c>
      <c r="F126" s="46">
        <v>0.61</v>
      </c>
      <c r="G126" s="26" t="s">
        <v>77</v>
      </c>
      <c r="H126" s="73" t="s">
        <v>74</v>
      </c>
    </row>
    <row r="127" spans="1:8">
      <c r="A127" s="91">
        <v>2022</v>
      </c>
      <c r="B127" s="28" t="s">
        <v>17</v>
      </c>
      <c r="C127" s="28" t="str">
        <f>Raw_Data[[#This Row],[State]]&amp;Raw_Data[[#This Row],[Program Year]]</f>
        <v>Illinois2022</v>
      </c>
      <c r="D127" s="13">
        <v>1204</v>
      </c>
      <c r="E127" s="13">
        <v>1895</v>
      </c>
      <c r="F127" s="46">
        <v>0.63500000000000001</v>
      </c>
      <c r="G127" s="26" t="s">
        <v>77</v>
      </c>
      <c r="H127" s="72" t="s">
        <v>74</v>
      </c>
    </row>
    <row r="128" spans="1:8">
      <c r="A128" s="91">
        <v>2022</v>
      </c>
      <c r="B128" s="28" t="s">
        <v>18</v>
      </c>
      <c r="C128" s="28" t="str">
        <f>Raw_Data[[#This Row],[State]]&amp;Raw_Data[[#This Row],[Program Year]]</f>
        <v>Indiana2022</v>
      </c>
      <c r="D128" s="12">
        <v>997</v>
      </c>
      <c r="E128" s="13">
        <v>1533</v>
      </c>
      <c r="F128" s="46">
        <v>0.65</v>
      </c>
      <c r="G128" s="26" t="s">
        <v>77</v>
      </c>
      <c r="H128" s="73" t="s">
        <v>74</v>
      </c>
    </row>
    <row r="129" spans="1:8">
      <c r="A129" s="91">
        <v>2022</v>
      </c>
      <c r="B129" s="28" t="s">
        <v>19</v>
      </c>
      <c r="C129" s="28" t="str">
        <f>Raw_Data[[#This Row],[State]]&amp;Raw_Data[[#This Row],[Program Year]]</f>
        <v>Iowa2022</v>
      </c>
      <c r="D129" s="12">
        <v>823</v>
      </c>
      <c r="E129" s="13">
        <v>1226</v>
      </c>
      <c r="F129" s="46">
        <v>0.67100000000000004</v>
      </c>
      <c r="G129" s="26" t="s">
        <v>77</v>
      </c>
      <c r="H129" s="72" t="s">
        <v>74</v>
      </c>
    </row>
    <row r="130" spans="1:8">
      <c r="A130" s="91">
        <v>2022</v>
      </c>
      <c r="B130" s="28" t="s">
        <v>20</v>
      </c>
      <c r="C130" s="28" t="str">
        <f>Raw_Data[[#This Row],[State]]&amp;Raw_Data[[#This Row],[Program Year]]</f>
        <v>Kansas2022</v>
      </c>
      <c r="D130" s="12">
        <v>549</v>
      </c>
      <c r="E130" s="12">
        <v>902</v>
      </c>
      <c r="F130" s="46">
        <v>0.60899999999999999</v>
      </c>
      <c r="G130" s="26" t="s">
        <v>77</v>
      </c>
      <c r="H130" s="73" t="s">
        <v>74</v>
      </c>
    </row>
    <row r="131" spans="1:8">
      <c r="A131" s="91">
        <v>2022</v>
      </c>
      <c r="B131" s="28" t="s">
        <v>21</v>
      </c>
      <c r="C131" s="28" t="str">
        <f>Raw_Data[[#This Row],[State]]&amp;Raw_Data[[#This Row],[Program Year]]</f>
        <v>Kentucky2022</v>
      </c>
      <c r="D131" s="12">
        <v>180</v>
      </c>
      <c r="E131" s="12">
        <v>347</v>
      </c>
      <c r="F131" s="46">
        <v>0.51900000000000002</v>
      </c>
      <c r="G131" s="26" t="s">
        <v>78</v>
      </c>
      <c r="H131" s="72" t="s">
        <v>74</v>
      </c>
    </row>
    <row r="132" spans="1:8">
      <c r="A132" s="91">
        <v>2022</v>
      </c>
      <c r="B132" s="28" t="s">
        <v>22</v>
      </c>
      <c r="C132" s="28" t="str">
        <f>Raw_Data[[#This Row],[State]]&amp;Raw_Data[[#This Row],[Program Year]]</f>
        <v>Louisiana2022</v>
      </c>
      <c r="D132" s="12">
        <v>552</v>
      </c>
      <c r="E132" s="12">
        <v>985</v>
      </c>
      <c r="F132" s="46">
        <v>0.56000000000000005</v>
      </c>
      <c r="G132" s="26" t="s">
        <v>77</v>
      </c>
      <c r="H132" s="73" t="s">
        <v>74</v>
      </c>
    </row>
    <row r="133" spans="1:8">
      <c r="A133" s="91">
        <v>2022</v>
      </c>
      <c r="B133" s="28" t="s">
        <v>23</v>
      </c>
      <c r="C133" s="28" t="str">
        <f>Raw_Data[[#This Row],[State]]&amp;Raw_Data[[#This Row],[Program Year]]</f>
        <v>Maine2022</v>
      </c>
      <c r="D133" s="12">
        <v>242</v>
      </c>
      <c r="E133" s="12">
        <v>411</v>
      </c>
      <c r="F133" s="46">
        <v>0.58899999999999997</v>
      </c>
      <c r="G133" s="26" t="s">
        <v>77</v>
      </c>
      <c r="H133" s="72" t="s">
        <v>74</v>
      </c>
    </row>
    <row r="134" spans="1:8">
      <c r="A134" s="91">
        <v>2022</v>
      </c>
      <c r="B134" s="28" t="s">
        <v>24</v>
      </c>
      <c r="C134" s="28" t="str">
        <f>Raw_Data[[#This Row],[State]]&amp;Raw_Data[[#This Row],[Program Year]]</f>
        <v>Maryland2022</v>
      </c>
      <c r="D134" s="12">
        <v>670</v>
      </c>
      <c r="E134" s="13">
        <v>1356</v>
      </c>
      <c r="F134" s="46">
        <v>0.49399999999999999</v>
      </c>
      <c r="G134" s="26" t="s">
        <v>78</v>
      </c>
      <c r="H134" s="73" t="s">
        <v>74</v>
      </c>
    </row>
    <row r="135" spans="1:8">
      <c r="A135" s="91">
        <v>2022</v>
      </c>
      <c r="B135" s="28" t="s">
        <v>25</v>
      </c>
      <c r="C135" s="28" t="str">
        <f>Raw_Data[[#This Row],[State]]&amp;Raw_Data[[#This Row],[Program Year]]</f>
        <v>Massachusetts2022</v>
      </c>
      <c r="D135" s="13">
        <v>1365</v>
      </c>
      <c r="E135" s="13">
        <v>2431</v>
      </c>
      <c r="F135" s="46">
        <v>0.56100000000000005</v>
      </c>
      <c r="G135" s="26" t="s">
        <v>77</v>
      </c>
      <c r="H135" s="72" t="s">
        <v>74</v>
      </c>
    </row>
    <row r="136" spans="1:8">
      <c r="A136" s="91">
        <v>2022</v>
      </c>
      <c r="B136" s="28" t="s">
        <v>26</v>
      </c>
      <c r="C136" s="28" t="str">
        <f>Raw_Data[[#This Row],[State]]&amp;Raw_Data[[#This Row],[Program Year]]</f>
        <v>Michigan2022</v>
      </c>
      <c r="D136" s="13">
        <v>2926</v>
      </c>
      <c r="E136" s="13">
        <v>5058</v>
      </c>
      <c r="F136" s="46">
        <v>0.57799999999999996</v>
      </c>
      <c r="G136" s="26" t="s">
        <v>77</v>
      </c>
      <c r="H136" s="73" t="s">
        <v>74</v>
      </c>
    </row>
    <row r="137" spans="1:8">
      <c r="A137" s="91">
        <v>2022</v>
      </c>
      <c r="B137" s="28" t="s">
        <v>27</v>
      </c>
      <c r="C137" s="28" t="str">
        <f>Raw_Data[[#This Row],[State]]&amp;Raw_Data[[#This Row],[Program Year]]</f>
        <v>Minnesota2022</v>
      </c>
      <c r="D137" s="12">
        <v>370</v>
      </c>
      <c r="E137" s="12">
        <v>691</v>
      </c>
      <c r="F137" s="46">
        <v>0.53500000000000003</v>
      </c>
      <c r="G137" s="26" t="s">
        <v>77</v>
      </c>
      <c r="H137" s="72" t="s">
        <v>74</v>
      </c>
    </row>
    <row r="138" spans="1:8">
      <c r="A138" s="91">
        <v>2022</v>
      </c>
      <c r="B138" s="28" t="s">
        <v>28</v>
      </c>
      <c r="C138" s="28" t="str">
        <f>Raw_Data[[#This Row],[State]]&amp;Raw_Data[[#This Row],[Program Year]]</f>
        <v>Mississippi2022</v>
      </c>
      <c r="D138" s="12">
        <v>561</v>
      </c>
      <c r="E138" s="12">
        <v>808</v>
      </c>
      <c r="F138" s="46">
        <v>0.69399999999999995</v>
      </c>
      <c r="G138" s="26" t="s">
        <v>77</v>
      </c>
      <c r="H138" s="73" t="s">
        <v>74</v>
      </c>
    </row>
    <row r="139" spans="1:8">
      <c r="A139" s="91">
        <v>2022</v>
      </c>
      <c r="B139" s="28" t="s">
        <v>29</v>
      </c>
      <c r="C139" s="28" t="str">
        <f>Raw_Data[[#This Row],[State]]&amp;Raw_Data[[#This Row],[Program Year]]</f>
        <v>Missouri2022</v>
      </c>
      <c r="D139" s="13">
        <v>1194</v>
      </c>
      <c r="E139" s="13">
        <v>1860</v>
      </c>
      <c r="F139" s="46">
        <v>0.64200000000000002</v>
      </c>
      <c r="G139" s="26" t="s">
        <v>77</v>
      </c>
      <c r="H139" s="72" t="s">
        <v>74</v>
      </c>
    </row>
    <row r="140" spans="1:8">
      <c r="A140" s="91">
        <v>2022</v>
      </c>
      <c r="B140" s="28" t="s">
        <v>30</v>
      </c>
      <c r="C140" s="28" t="str">
        <f>Raw_Data[[#This Row],[State]]&amp;Raw_Data[[#This Row],[Program Year]]</f>
        <v>Montana2022</v>
      </c>
      <c r="D140" s="12">
        <v>46</v>
      </c>
      <c r="E140" s="12">
        <v>67</v>
      </c>
      <c r="F140" s="46">
        <v>0.68700000000000006</v>
      </c>
      <c r="G140" s="26" t="s">
        <v>77</v>
      </c>
      <c r="H140" s="73" t="s">
        <v>74</v>
      </c>
    </row>
    <row r="141" spans="1:8">
      <c r="A141" s="91">
        <v>2022</v>
      </c>
      <c r="B141" s="28" t="s">
        <v>32</v>
      </c>
      <c r="C141" s="28" t="str">
        <f>Raw_Data[[#This Row],[State]]&amp;Raw_Data[[#This Row],[Program Year]]</f>
        <v>Nebraska2022</v>
      </c>
      <c r="D141" s="12">
        <v>239</v>
      </c>
      <c r="E141" s="12">
        <v>419</v>
      </c>
      <c r="F141" s="46">
        <v>0.56999999999999995</v>
      </c>
      <c r="G141" s="26" t="s">
        <v>77</v>
      </c>
      <c r="H141" s="72" t="s">
        <v>74</v>
      </c>
    </row>
    <row r="142" spans="1:8">
      <c r="A142" s="91">
        <v>2022</v>
      </c>
      <c r="B142" s="28" t="s">
        <v>33</v>
      </c>
      <c r="C142" s="28" t="str">
        <f>Raw_Data[[#This Row],[State]]&amp;Raw_Data[[#This Row],[Program Year]]</f>
        <v>Nevada2022</v>
      </c>
      <c r="D142" s="12">
        <v>827</v>
      </c>
      <c r="E142" s="13">
        <v>1444</v>
      </c>
      <c r="F142" s="46">
        <v>0.57299999999999995</v>
      </c>
      <c r="G142" s="26" t="s">
        <v>77</v>
      </c>
      <c r="H142" s="73" t="s">
        <v>74</v>
      </c>
    </row>
    <row r="143" spans="1:8">
      <c r="A143" s="91">
        <v>2022</v>
      </c>
      <c r="B143" s="28" t="s">
        <v>34</v>
      </c>
      <c r="C143" s="28" t="str">
        <f>Raw_Data[[#This Row],[State]]&amp;Raw_Data[[#This Row],[Program Year]]</f>
        <v>New Hampshire2022</v>
      </c>
      <c r="D143" s="12">
        <v>105</v>
      </c>
      <c r="E143" s="12">
        <v>151</v>
      </c>
      <c r="F143" s="46">
        <v>0.69499999999999995</v>
      </c>
      <c r="G143" s="26" t="s">
        <v>77</v>
      </c>
      <c r="H143" s="72" t="s">
        <v>74</v>
      </c>
    </row>
    <row r="144" spans="1:8">
      <c r="A144" s="91">
        <v>2022</v>
      </c>
      <c r="B144" s="28" t="s">
        <v>35</v>
      </c>
      <c r="C144" s="28" t="str">
        <f>Raw_Data[[#This Row],[State]]&amp;Raw_Data[[#This Row],[Program Year]]</f>
        <v>New Jersey2022</v>
      </c>
      <c r="D144" s="12">
        <v>443</v>
      </c>
      <c r="E144" s="12">
        <v>921</v>
      </c>
      <c r="F144" s="46">
        <v>0.48099999999999998</v>
      </c>
      <c r="G144" s="26" t="s">
        <v>78</v>
      </c>
      <c r="H144" s="73" t="s">
        <v>74</v>
      </c>
    </row>
    <row r="145" spans="1:8">
      <c r="A145" s="91">
        <v>2022</v>
      </c>
      <c r="B145" s="28" t="s">
        <v>36</v>
      </c>
      <c r="C145" s="28" t="str">
        <f>Raw_Data[[#This Row],[State]]&amp;Raw_Data[[#This Row],[Program Year]]</f>
        <v>New Mexico2022</v>
      </c>
      <c r="D145" s="12">
        <v>377</v>
      </c>
      <c r="E145" s="12">
        <v>733</v>
      </c>
      <c r="F145" s="46">
        <v>0.51400000000000001</v>
      </c>
      <c r="G145" s="26" t="s">
        <v>78</v>
      </c>
      <c r="H145" s="72" t="s">
        <v>74</v>
      </c>
    </row>
    <row r="146" spans="1:8">
      <c r="A146" s="91">
        <v>2022</v>
      </c>
      <c r="B146" s="28" t="s">
        <v>37</v>
      </c>
      <c r="C146" s="28" t="str">
        <f>Raw_Data[[#This Row],[State]]&amp;Raw_Data[[#This Row],[Program Year]]</f>
        <v>New York2022</v>
      </c>
      <c r="D146" s="13">
        <v>5257</v>
      </c>
      <c r="E146" s="13">
        <v>8551</v>
      </c>
      <c r="F146" s="46">
        <v>0.61499999999999999</v>
      </c>
      <c r="G146" s="26" t="s">
        <v>77</v>
      </c>
      <c r="H146" s="73" t="s">
        <v>74</v>
      </c>
    </row>
    <row r="147" spans="1:8">
      <c r="A147" s="91">
        <v>2022</v>
      </c>
      <c r="B147" s="28" t="s">
        <v>38</v>
      </c>
      <c r="C147" s="28" t="str">
        <f>Raw_Data[[#This Row],[State]]&amp;Raw_Data[[#This Row],[Program Year]]</f>
        <v>North Carolina2022</v>
      </c>
      <c r="D147" s="13">
        <v>2460</v>
      </c>
      <c r="E147" s="13">
        <v>4313</v>
      </c>
      <c r="F147" s="46">
        <v>0.56999999999999995</v>
      </c>
      <c r="G147" s="26" t="s">
        <v>77</v>
      </c>
      <c r="H147" s="72" t="s">
        <v>74</v>
      </c>
    </row>
    <row r="148" spans="1:8">
      <c r="A148" s="91">
        <v>2022</v>
      </c>
      <c r="B148" s="28" t="s">
        <v>39</v>
      </c>
      <c r="C148" s="28" t="str">
        <f>Raw_Data[[#This Row],[State]]&amp;Raw_Data[[#This Row],[Program Year]]</f>
        <v>North Dakota2022</v>
      </c>
      <c r="D148" s="12">
        <v>82</v>
      </c>
      <c r="E148" s="12">
        <v>131</v>
      </c>
      <c r="F148" s="46">
        <v>0.626</v>
      </c>
      <c r="G148" s="26" t="s">
        <v>77</v>
      </c>
      <c r="H148" s="73" t="s">
        <v>74</v>
      </c>
    </row>
    <row r="149" spans="1:8">
      <c r="A149" s="91">
        <v>2022</v>
      </c>
      <c r="B149" s="28" t="s">
        <v>40</v>
      </c>
      <c r="C149" s="28" t="str">
        <f>Raw_Data[[#This Row],[State]]&amp;Raw_Data[[#This Row],[Program Year]]</f>
        <v>Ohio2022</v>
      </c>
      <c r="D149" s="12">
        <v>608</v>
      </c>
      <c r="E149" s="12">
        <v>933</v>
      </c>
      <c r="F149" s="46">
        <v>0.65200000000000002</v>
      </c>
      <c r="G149" s="26" t="s">
        <v>77</v>
      </c>
      <c r="H149" s="72" t="s">
        <v>74</v>
      </c>
    </row>
    <row r="150" spans="1:8">
      <c r="A150" s="91">
        <v>2022</v>
      </c>
      <c r="B150" s="28" t="s">
        <v>41</v>
      </c>
      <c r="C150" s="28" t="str">
        <f>Raw_Data[[#This Row],[State]]&amp;Raw_Data[[#This Row],[Program Year]]</f>
        <v>Oklahoma2022</v>
      </c>
      <c r="D150" s="12">
        <v>533</v>
      </c>
      <c r="E150" s="13">
        <v>1009</v>
      </c>
      <c r="F150" s="46">
        <v>0.52800000000000002</v>
      </c>
      <c r="G150" s="26" t="s">
        <v>77</v>
      </c>
      <c r="H150" s="73" t="s">
        <v>74</v>
      </c>
    </row>
    <row r="151" spans="1:8">
      <c r="A151" s="91">
        <v>2022</v>
      </c>
      <c r="B151" s="28" t="s">
        <v>43</v>
      </c>
      <c r="C151" s="28" t="str">
        <f>Raw_Data[[#This Row],[State]]&amp;Raw_Data[[#This Row],[Program Year]]</f>
        <v>Oregon2022</v>
      </c>
      <c r="D151" s="13">
        <v>1826</v>
      </c>
      <c r="E151" s="13">
        <v>3108</v>
      </c>
      <c r="F151" s="46">
        <v>0.58799999999999997</v>
      </c>
      <c r="G151" s="26" t="s">
        <v>77</v>
      </c>
      <c r="H151" s="72" t="s">
        <v>74</v>
      </c>
    </row>
    <row r="152" spans="1:8">
      <c r="A152" s="91">
        <v>2022</v>
      </c>
      <c r="B152" s="28" t="s">
        <v>44</v>
      </c>
      <c r="C152" s="28" t="str">
        <f>Raw_Data[[#This Row],[State]]&amp;Raw_Data[[#This Row],[Program Year]]</f>
        <v>Pennsylvania2022</v>
      </c>
      <c r="D152" s="12">
        <v>926</v>
      </c>
      <c r="E152" s="13">
        <v>1504</v>
      </c>
      <c r="F152" s="46">
        <v>0.61599999999999999</v>
      </c>
      <c r="G152" s="26" t="s">
        <v>77</v>
      </c>
      <c r="H152" s="73" t="s">
        <v>74</v>
      </c>
    </row>
    <row r="153" spans="1:8">
      <c r="A153" s="91">
        <v>2022</v>
      </c>
      <c r="B153" s="28" t="s">
        <v>45</v>
      </c>
      <c r="C153" s="28" t="str">
        <f>Raw_Data[[#This Row],[State]]&amp;Raw_Data[[#This Row],[Program Year]]</f>
        <v>Puerto Rico2022</v>
      </c>
      <c r="D153" s="12">
        <v>13</v>
      </c>
      <c r="E153" s="12">
        <v>64</v>
      </c>
      <c r="F153" s="46">
        <v>0.20300000000000001</v>
      </c>
      <c r="G153" s="26" t="s">
        <v>78</v>
      </c>
      <c r="H153" s="72" t="s">
        <v>74</v>
      </c>
    </row>
    <row r="154" spans="1:8">
      <c r="A154" s="91">
        <v>2022</v>
      </c>
      <c r="B154" s="28" t="s">
        <v>46</v>
      </c>
      <c r="C154" s="28" t="str">
        <f>Raw_Data[[#This Row],[State]]&amp;Raw_Data[[#This Row],[Program Year]]</f>
        <v>Rhode Island2022</v>
      </c>
      <c r="D154" s="12">
        <v>121</v>
      </c>
      <c r="E154" s="12">
        <v>210</v>
      </c>
      <c r="F154" s="46">
        <v>0.57599999999999996</v>
      </c>
      <c r="G154" s="26" t="s">
        <v>77</v>
      </c>
      <c r="H154" s="73" t="s">
        <v>74</v>
      </c>
    </row>
    <row r="155" spans="1:8">
      <c r="A155" s="91">
        <v>2022</v>
      </c>
      <c r="B155" s="28" t="s">
        <v>47</v>
      </c>
      <c r="C155" s="28" t="str">
        <f>Raw_Data[[#This Row],[State]]&amp;Raw_Data[[#This Row],[Program Year]]</f>
        <v>South Carolina2022</v>
      </c>
      <c r="D155" s="12">
        <v>930</v>
      </c>
      <c r="E155" s="13">
        <v>1507</v>
      </c>
      <c r="F155" s="46">
        <v>0.61699999999999999</v>
      </c>
      <c r="G155" s="26" t="s">
        <v>77</v>
      </c>
      <c r="H155" s="72" t="s">
        <v>74</v>
      </c>
    </row>
    <row r="156" spans="1:8">
      <c r="A156" s="91">
        <v>2022</v>
      </c>
      <c r="B156" s="28" t="s">
        <v>48</v>
      </c>
      <c r="C156" s="28" t="str">
        <f>Raw_Data[[#This Row],[State]]&amp;Raw_Data[[#This Row],[Program Year]]</f>
        <v>South Dakota2022</v>
      </c>
      <c r="D156" s="12">
        <v>203</v>
      </c>
      <c r="E156" s="12">
        <v>310</v>
      </c>
      <c r="F156" s="46">
        <v>0.65500000000000003</v>
      </c>
      <c r="G156" s="26" t="s">
        <v>77</v>
      </c>
      <c r="H156" s="73" t="s">
        <v>74</v>
      </c>
    </row>
    <row r="157" spans="1:8">
      <c r="A157" s="91">
        <v>2022</v>
      </c>
      <c r="B157" s="28" t="s">
        <v>49</v>
      </c>
      <c r="C157" s="28" t="str">
        <f>Raw_Data[[#This Row],[State]]&amp;Raw_Data[[#This Row],[Program Year]]</f>
        <v>Tennessee2022</v>
      </c>
      <c r="D157" s="12">
        <v>788</v>
      </c>
      <c r="E157" s="13">
        <v>1286</v>
      </c>
      <c r="F157" s="46">
        <v>0.61299999999999999</v>
      </c>
      <c r="G157" s="26" t="s">
        <v>77</v>
      </c>
      <c r="H157" s="72" t="s">
        <v>74</v>
      </c>
    </row>
    <row r="158" spans="1:8">
      <c r="A158" s="91">
        <v>2022</v>
      </c>
      <c r="B158" s="28" t="s">
        <v>50</v>
      </c>
      <c r="C158" s="28" t="str">
        <f>Raw_Data[[#This Row],[State]]&amp;Raw_Data[[#This Row],[Program Year]]</f>
        <v>Texas2022</v>
      </c>
      <c r="D158" s="13">
        <v>8977</v>
      </c>
      <c r="E158" s="13">
        <v>15374</v>
      </c>
      <c r="F158" s="46">
        <v>0.58399999999999996</v>
      </c>
      <c r="G158" s="26" t="s">
        <v>77</v>
      </c>
      <c r="H158" s="73" t="s">
        <v>74</v>
      </c>
    </row>
    <row r="159" spans="1:8">
      <c r="A159" s="91">
        <v>2022</v>
      </c>
      <c r="B159" s="28" t="s">
        <v>52</v>
      </c>
      <c r="C159" s="28" t="str">
        <f>Raw_Data[[#This Row],[State]]&amp;Raw_Data[[#This Row],[Program Year]]</f>
        <v>Utah2022</v>
      </c>
      <c r="D159" s="13">
        <v>1429</v>
      </c>
      <c r="E159" s="13">
        <v>2422</v>
      </c>
      <c r="F159" s="46">
        <v>0.59</v>
      </c>
      <c r="G159" s="26" t="s">
        <v>77</v>
      </c>
      <c r="H159" s="72" t="s">
        <v>74</v>
      </c>
    </row>
    <row r="160" spans="1:8">
      <c r="A160" s="91">
        <v>2022</v>
      </c>
      <c r="B160" s="28" t="s">
        <v>53</v>
      </c>
      <c r="C160" s="28" t="str">
        <f>Raw_Data[[#This Row],[State]]&amp;Raw_Data[[#This Row],[Program Year]]</f>
        <v>Vermont2022</v>
      </c>
      <c r="D160" s="12">
        <v>92</v>
      </c>
      <c r="E160" s="12">
        <v>144</v>
      </c>
      <c r="F160" s="46">
        <v>0.63900000000000001</v>
      </c>
      <c r="G160" s="26" t="s">
        <v>77</v>
      </c>
      <c r="H160" s="73" t="s">
        <v>74</v>
      </c>
    </row>
    <row r="161" spans="1:8">
      <c r="A161" s="91">
        <v>2022</v>
      </c>
      <c r="B161" s="28" t="s">
        <v>54</v>
      </c>
      <c r="C161" s="28" t="str">
        <f>Raw_Data[[#This Row],[State]]&amp;Raw_Data[[#This Row],[Program Year]]</f>
        <v>Virgin Islands2022</v>
      </c>
      <c r="D161" s="12">
        <v>19</v>
      </c>
      <c r="E161" s="12">
        <v>30</v>
      </c>
      <c r="F161" s="46">
        <v>0.63300000000000001</v>
      </c>
      <c r="G161" s="26" t="s">
        <v>77</v>
      </c>
      <c r="H161" s="72" t="s">
        <v>74</v>
      </c>
    </row>
    <row r="162" spans="1:8">
      <c r="A162" s="91">
        <v>2022</v>
      </c>
      <c r="B162" s="28" t="s">
        <v>55</v>
      </c>
      <c r="C162" s="28" t="str">
        <f>Raw_Data[[#This Row],[State]]&amp;Raw_Data[[#This Row],[Program Year]]</f>
        <v>Virginia2022</v>
      </c>
      <c r="D162" s="12">
        <v>863</v>
      </c>
      <c r="E162" s="13">
        <v>1435</v>
      </c>
      <c r="F162" s="46">
        <v>0.60099999999999998</v>
      </c>
      <c r="G162" s="26" t="s">
        <v>77</v>
      </c>
      <c r="H162" s="73" t="s">
        <v>74</v>
      </c>
    </row>
    <row r="163" spans="1:8">
      <c r="A163" s="91">
        <v>2022</v>
      </c>
      <c r="B163" s="28" t="s">
        <v>56</v>
      </c>
      <c r="C163" s="28" t="str">
        <f>Raw_Data[[#This Row],[State]]&amp;Raw_Data[[#This Row],[Program Year]]</f>
        <v>Washington2022</v>
      </c>
      <c r="D163" s="13">
        <v>1611</v>
      </c>
      <c r="E163" s="13">
        <v>3057</v>
      </c>
      <c r="F163" s="46">
        <v>0.52700000000000002</v>
      </c>
      <c r="G163" s="26" t="s">
        <v>77</v>
      </c>
      <c r="H163" s="72" t="s">
        <v>74</v>
      </c>
    </row>
    <row r="164" spans="1:8">
      <c r="A164" s="91">
        <v>2022</v>
      </c>
      <c r="B164" s="28" t="s">
        <v>57</v>
      </c>
      <c r="C164" s="28" t="str">
        <f>Raw_Data[[#This Row],[State]]&amp;Raw_Data[[#This Row],[Program Year]]</f>
        <v>West Virginia2022</v>
      </c>
      <c r="D164" s="12">
        <v>388</v>
      </c>
      <c r="E164" s="12">
        <v>747</v>
      </c>
      <c r="F164" s="46">
        <v>0.51900000000000002</v>
      </c>
      <c r="G164" s="26" t="s">
        <v>78</v>
      </c>
      <c r="H164" s="73" t="s">
        <v>74</v>
      </c>
    </row>
    <row r="165" spans="1:8">
      <c r="A165" s="91">
        <v>2022</v>
      </c>
      <c r="B165" s="28" t="s">
        <v>58</v>
      </c>
      <c r="C165" s="28" t="str">
        <f>Raw_Data[[#This Row],[State]]&amp;Raw_Data[[#This Row],[Program Year]]</f>
        <v>Wisconsin2022</v>
      </c>
      <c r="D165" s="12">
        <v>694</v>
      </c>
      <c r="E165" s="13">
        <v>1022</v>
      </c>
      <c r="F165" s="46">
        <v>0.67900000000000005</v>
      </c>
      <c r="G165" s="26" t="s">
        <v>77</v>
      </c>
      <c r="H165" s="72" t="s">
        <v>74</v>
      </c>
    </row>
    <row r="166" spans="1:8">
      <c r="A166" s="91">
        <v>2022</v>
      </c>
      <c r="B166" s="28" t="s">
        <v>59</v>
      </c>
      <c r="C166" s="28" t="str">
        <f>Raw_Data[[#This Row],[State]]&amp;Raw_Data[[#This Row],[Program Year]]</f>
        <v>Wyoming2022</v>
      </c>
      <c r="D166" s="12">
        <v>140</v>
      </c>
      <c r="E166" s="12">
        <v>209</v>
      </c>
      <c r="F166" s="46">
        <v>0.67</v>
      </c>
      <c r="G166" s="26" t="s">
        <v>77</v>
      </c>
      <c r="H166" s="73" t="s">
        <v>74</v>
      </c>
    </row>
    <row r="167" spans="1:8">
      <c r="A167" s="91">
        <v>2021</v>
      </c>
      <c r="B167" s="28" t="s">
        <v>83</v>
      </c>
      <c r="C167" s="28" t="str">
        <f>Raw_Data[[#This Row],[State]]&amp;Raw_Data[[#This Row],[Program Year]]</f>
        <v xml:space="preserve"> National2021</v>
      </c>
      <c r="D167" s="13">
        <v>57243</v>
      </c>
      <c r="E167" s="13">
        <v>109941</v>
      </c>
      <c r="F167" s="46">
        <v>0.52100000000000002</v>
      </c>
      <c r="G167" s="25" t="s">
        <v>74</v>
      </c>
      <c r="H167" s="69">
        <f>0.9*Raw_Data[[#This Row],[VEER]]</f>
        <v>0.46890000000000004</v>
      </c>
    </row>
    <row r="168" spans="1:8">
      <c r="A168" s="91">
        <v>2021</v>
      </c>
      <c r="B168" s="28" t="s">
        <v>3</v>
      </c>
      <c r="C168" s="28" t="str">
        <f>Raw_Data[[#This Row],[State]]&amp;Raw_Data[[#This Row],[Program Year]]</f>
        <v>Alabama2021</v>
      </c>
      <c r="D168" s="12">
        <v>249</v>
      </c>
      <c r="E168" s="13">
        <v>1662</v>
      </c>
      <c r="F168" s="46">
        <v>0.15</v>
      </c>
      <c r="G168" s="26" t="s">
        <v>78</v>
      </c>
      <c r="H168" s="71" t="s">
        <v>74</v>
      </c>
    </row>
    <row r="169" spans="1:8">
      <c r="A169" s="91">
        <v>2021</v>
      </c>
      <c r="B169" s="28" t="s">
        <v>4</v>
      </c>
      <c r="C169" s="28" t="str">
        <f>Raw_Data[[#This Row],[State]]&amp;Raw_Data[[#This Row],[Program Year]]</f>
        <v>Alaska2021</v>
      </c>
      <c r="D169" s="12">
        <v>135</v>
      </c>
      <c r="E169" s="12">
        <v>243</v>
      </c>
      <c r="F169" s="46">
        <v>0.55600000000000005</v>
      </c>
      <c r="G169" s="26" t="s">
        <v>77</v>
      </c>
      <c r="H169" s="75" t="s">
        <v>74</v>
      </c>
    </row>
    <row r="170" spans="1:8">
      <c r="A170" s="91">
        <v>2021</v>
      </c>
      <c r="B170" s="28" t="s">
        <v>5</v>
      </c>
      <c r="C170" s="28" t="str">
        <f>Raw_Data[[#This Row],[State]]&amp;Raw_Data[[#This Row],[Program Year]]</f>
        <v>Arizona2021</v>
      </c>
      <c r="D170" s="12">
        <v>948</v>
      </c>
      <c r="E170" s="13">
        <v>1752</v>
      </c>
      <c r="F170" s="46">
        <v>0.54100000000000004</v>
      </c>
      <c r="G170" s="26" t="s">
        <v>77</v>
      </c>
      <c r="H170" s="71" t="s">
        <v>74</v>
      </c>
    </row>
    <row r="171" spans="1:8">
      <c r="A171" s="91">
        <v>2021</v>
      </c>
      <c r="B171" s="28" t="s">
        <v>6</v>
      </c>
      <c r="C171" s="28" t="str">
        <f>Raw_Data[[#This Row],[State]]&amp;Raw_Data[[#This Row],[Program Year]]</f>
        <v>Arkansas2021</v>
      </c>
      <c r="D171" s="13">
        <v>1310</v>
      </c>
      <c r="E171" s="13">
        <v>2404</v>
      </c>
      <c r="F171" s="46">
        <v>0.54500000000000004</v>
      </c>
      <c r="G171" s="26" t="s">
        <v>77</v>
      </c>
      <c r="H171" s="75" t="s">
        <v>74</v>
      </c>
    </row>
    <row r="172" spans="1:8">
      <c r="A172" s="91">
        <v>2021</v>
      </c>
      <c r="B172" s="28" t="s">
        <v>7</v>
      </c>
      <c r="C172" s="28" t="str">
        <f>Raw_Data[[#This Row],[State]]&amp;Raw_Data[[#This Row],[Program Year]]</f>
        <v>California2021</v>
      </c>
      <c r="D172" s="13">
        <v>1206</v>
      </c>
      <c r="E172" s="13">
        <v>2720</v>
      </c>
      <c r="F172" s="46">
        <v>0.443</v>
      </c>
      <c r="G172" s="26" t="s">
        <v>78</v>
      </c>
      <c r="H172" s="71" t="s">
        <v>74</v>
      </c>
    </row>
    <row r="173" spans="1:8">
      <c r="A173" s="91">
        <v>2021</v>
      </c>
      <c r="B173" s="28" t="s">
        <v>8</v>
      </c>
      <c r="C173" s="28" t="str">
        <f>Raw_Data[[#This Row],[State]]&amp;Raw_Data[[#This Row],[Program Year]]</f>
        <v>Colorado2021</v>
      </c>
      <c r="D173" s="13">
        <v>1851</v>
      </c>
      <c r="E173" s="13">
        <v>4200</v>
      </c>
      <c r="F173" s="46">
        <v>0.441</v>
      </c>
      <c r="G173" s="26" t="s">
        <v>78</v>
      </c>
      <c r="H173" s="75" t="s">
        <v>74</v>
      </c>
    </row>
    <row r="174" spans="1:8">
      <c r="A174" s="91">
        <v>2021</v>
      </c>
      <c r="B174" s="28" t="s">
        <v>9</v>
      </c>
      <c r="C174" s="28" t="str">
        <f>Raw_Data[[#This Row],[State]]&amp;Raw_Data[[#This Row],[Program Year]]</f>
        <v>Connecticut2021</v>
      </c>
      <c r="D174" s="12">
        <v>397</v>
      </c>
      <c r="E174" s="12">
        <v>909</v>
      </c>
      <c r="F174" s="46">
        <v>0.437</v>
      </c>
      <c r="G174" s="26" t="s">
        <v>78</v>
      </c>
      <c r="H174" s="71" t="s">
        <v>74</v>
      </c>
    </row>
    <row r="175" spans="1:8">
      <c r="A175" s="91">
        <v>2021</v>
      </c>
      <c r="B175" s="28" t="s">
        <v>10</v>
      </c>
      <c r="C175" s="28" t="str">
        <f>Raw_Data[[#This Row],[State]]&amp;Raw_Data[[#This Row],[Program Year]]</f>
        <v>Delaware2021</v>
      </c>
      <c r="D175" s="12">
        <v>124</v>
      </c>
      <c r="E175" s="12">
        <v>275</v>
      </c>
      <c r="F175" s="46">
        <v>0.45100000000000001</v>
      </c>
      <c r="G175" s="26" t="s">
        <v>78</v>
      </c>
      <c r="H175" s="75" t="s">
        <v>74</v>
      </c>
    </row>
    <row r="176" spans="1:8">
      <c r="A176" s="91">
        <v>2021</v>
      </c>
      <c r="B176" s="28" t="s">
        <v>11</v>
      </c>
      <c r="C176" s="28" t="str">
        <f>Raw_Data[[#This Row],[State]]&amp;Raw_Data[[#This Row],[Program Year]]</f>
        <v>District Of Columbia2021</v>
      </c>
      <c r="D176" s="12">
        <v>65</v>
      </c>
      <c r="E176" s="12">
        <v>159</v>
      </c>
      <c r="F176" s="46">
        <v>0.40899999999999997</v>
      </c>
      <c r="G176" s="26" t="s">
        <v>78</v>
      </c>
      <c r="H176" s="71" t="s">
        <v>74</v>
      </c>
    </row>
    <row r="177" spans="1:8">
      <c r="A177" s="91">
        <v>2021</v>
      </c>
      <c r="B177" s="28" t="s">
        <v>12</v>
      </c>
      <c r="C177" s="28" t="str">
        <f>Raw_Data[[#This Row],[State]]&amp;Raw_Data[[#This Row],[Program Year]]</f>
        <v>Florida2021</v>
      </c>
      <c r="D177" s="13">
        <v>2891</v>
      </c>
      <c r="E177" s="13">
        <v>5554</v>
      </c>
      <c r="F177" s="46">
        <v>0.52100000000000002</v>
      </c>
      <c r="G177" s="26" t="s">
        <v>77</v>
      </c>
      <c r="H177" s="75" t="s">
        <v>74</v>
      </c>
    </row>
    <row r="178" spans="1:8">
      <c r="A178" s="91">
        <v>2021</v>
      </c>
      <c r="B178" s="28" t="s">
        <v>13</v>
      </c>
      <c r="C178" s="28" t="str">
        <f>Raw_Data[[#This Row],[State]]&amp;Raw_Data[[#This Row],[Program Year]]</f>
        <v>Georgia2021</v>
      </c>
      <c r="D178" s="13">
        <v>3182</v>
      </c>
      <c r="E178" s="13">
        <v>6026</v>
      </c>
      <c r="F178" s="46">
        <v>0.52800000000000002</v>
      </c>
      <c r="G178" s="26" t="s">
        <v>77</v>
      </c>
      <c r="H178" s="71" t="s">
        <v>74</v>
      </c>
    </row>
    <row r="179" spans="1:8">
      <c r="A179" s="91">
        <v>2021</v>
      </c>
      <c r="B179" s="28" t="s">
        <v>14</v>
      </c>
      <c r="C179" s="28" t="str">
        <f>Raw_Data[[#This Row],[State]]&amp;Raw_Data[[#This Row],[Program Year]]</f>
        <v>Guam2021</v>
      </c>
      <c r="D179" s="12">
        <v>8</v>
      </c>
      <c r="E179" s="12">
        <v>13</v>
      </c>
      <c r="F179" s="46">
        <v>0.61499999999999999</v>
      </c>
      <c r="G179" s="26" t="s">
        <v>77</v>
      </c>
      <c r="H179" s="75" t="s">
        <v>74</v>
      </c>
    </row>
    <row r="180" spans="1:8">
      <c r="A180" s="91">
        <v>2021</v>
      </c>
      <c r="B180" s="28" t="s">
        <v>15</v>
      </c>
      <c r="C180" s="28" t="str">
        <f>Raw_Data[[#This Row],[State]]&amp;Raw_Data[[#This Row],[Program Year]]</f>
        <v>Hawaii2021</v>
      </c>
      <c r="D180" s="12">
        <v>101</v>
      </c>
      <c r="E180" s="12">
        <v>254</v>
      </c>
      <c r="F180" s="46">
        <v>0.39800000000000002</v>
      </c>
      <c r="G180" s="26" t="s">
        <v>78</v>
      </c>
      <c r="H180" s="71" t="s">
        <v>74</v>
      </c>
    </row>
    <row r="181" spans="1:8">
      <c r="A181" s="91">
        <v>2021</v>
      </c>
      <c r="B181" s="28" t="s">
        <v>16</v>
      </c>
      <c r="C181" s="28" t="str">
        <f>Raw_Data[[#This Row],[State]]&amp;Raw_Data[[#This Row],[Program Year]]</f>
        <v>Idaho2021</v>
      </c>
      <c r="D181" s="12">
        <v>454</v>
      </c>
      <c r="E181" s="12">
        <v>800</v>
      </c>
      <c r="F181" s="46">
        <v>0.56799999999999995</v>
      </c>
      <c r="G181" s="26" t="s">
        <v>77</v>
      </c>
      <c r="H181" s="75" t="s">
        <v>74</v>
      </c>
    </row>
    <row r="182" spans="1:8">
      <c r="A182" s="91">
        <v>2021</v>
      </c>
      <c r="B182" s="28" t="s">
        <v>17</v>
      </c>
      <c r="C182" s="28" t="str">
        <f>Raw_Data[[#This Row],[State]]&amp;Raw_Data[[#This Row],[Program Year]]</f>
        <v>Illinois2021</v>
      </c>
      <c r="D182" s="12">
        <v>558</v>
      </c>
      <c r="E182" s="13">
        <v>1075</v>
      </c>
      <c r="F182" s="46">
        <v>0.51900000000000002</v>
      </c>
      <c r="G182" s="26" t="s">
        <v>77</v>
      </c>
      <c r="H182" s="71" t="s">
        <v>74</v>
      </c>
    </row>
    <row r="183" spans="1:8">
      <c r="A183" s="91">
        <v>2021</v>
      </c>
      <c r="B183" s="28" t="s">
        <v>18</v>
      </c>
      <c r="C183" s="28" t="str">
        <f>Raw_Data[[#This Row],[State]]&amp;Raw_Data[[#This Row],[Program Year]]</f>
        <v>Indiana2021</v>
      </c>
      <c r="D183" s="13">
        <v>1097</v>
      </c>
      <c r="E183" s="13">
        <v>1880</v>
      </c>
      <c r="F183" s="46">
        <v>0.58399999999999996</v>
      </c>
      <c r="G183" s="26" t="s">
        <v>77</v>
      </c>
      <c r="H183" s="75" t="s">
        <v>74</v>
      </c>
    </row>
    <row r="184" spans="1:8">
      <c r="A184" s="91">
        <v>2021</v>
      </c>
      <c r="B184" s="28" t="s">
        <v>19</v>
      </c>
      <c r="C184" s="28" t="str">
        <f>Raw_Data[[#This Row],[State]]&amp;Raw_Data[[#This Row],[Program Year]]</f>
        <v>Iowa2021</v>
      </c>
      <c r="D184" s="12">
        <v>312</v>
      </c>
      <c r="E184" s="12">
        <v>551</v>
      </c>
      <c r="F184" s="46">
        <v>0.56599999999999995</v>
      </c>
      <c r="G184" s="26" t="s">
        <v>77</v>
      </c>
      <c r="H184" s="71" t="s">
        <v>74</v>
      </c>
    </row>
    <row r="185" spans="1:8">
      <c r="A185" s="91">
        <v>2021</v>
      </c>
      <c r="B185" s="28" t="s">
        <v>20</v>
      </c>
      <c r="C185" s="28" t="str">
        <f>Raw_Data[[#This Row],[State]]&amp;Raw_Data[[#This Row],[Program Year]]</f>
        <v>Kansas2021</v>
      </c>
      <c r="D185" s="12">
        <v>562</v>
      </c>
      <c r="E185" s="13">
        <v>1005</v>
      </c>
      <c r="F185" s="46">
        <v>0.55900000000000005</v>
      </c>
      <c r="G185" s="26" t="s">
        <v>77</v>
      </c>
      <c r="H185" s="75" t="s">
        <v>74</v>
      </c>
    </row>
    <row r="186" spans="1:8">
      <c r="A186" s="91">
        <v>2021</v>
      </c>
      <c r="B186" s="28" t="s">
        <v>21</v>
      </c>
      <c r="C186" s="28" t="str">
        <f>Raw_Data[[#This Row],[State]]&amp;Raw_Data[[#This Row],[Program Year]]</f>
        <v>Kentucky2021</v>
      </c>
      <c r="D186" s="12">
        <v>57</v>
      </c>
      <c r="E186" s="12">
        <v>93</v>
      </c>
      <c r="F186" s="46">
        <v>0.61299999999999999</v>
      </c>
      <c r="G186" s="26" t="s">
        <v>77</v>
      </c>
      <c r="H186" s="71" t="s">
        <v>74</v>
      </c>
    </row>
    <row r="187" spans="1:8">
      <c r="A187" s="91">
        <v>2021</v>
      </c>
      <c r="B187" s="28" t="s">
        <v>22</v>
      </c>
      <c r="C187" s="28" t="str">
        <f>Raw_Data[[#This Row],[State]]&amp;Raw_Data[[#This Row],[Program Year]]</f>
        <v>Louisiana2021</v>
      </c>
      <c r="D187" s="12">
        <v>452</v>
      </c>
      <c r="E187" s="12">
        <v>918</v>
      </c>
      <c r="F187" s="46">
        <v>0.49199999999999999</v>
      </c>
      <c r="G187" s="26" t="s">
        <v>77</v>
      </c>
      <c r="H187" s="75" t="s">
        <v>74</v>
      </c>
    </row>
    <row r="188" spans="1:8">
      <c r="A188" s="91">
        <v>2021</v>
      </c>
      <c r="B188" s="28" t="s">
        <v>23</v>
      </c>
      <c r="C188" s="28" t="str">
        <f>Raw_Data[[#This Row],[State]]&amp;Raw_Data[[#This Row],[Program Year]]</f>
        <v>Maine2021</v>
      </c>
      <c r="D188" s="12">
        <v>135</v>
      </c>
      <c r="E188" s="12">
        <v>282</v>
      </c>
      <c r="F188" s="46">
        <v>0.47899999999999998</v>
      </c>
      <c r="G188" s="26" t="s">
        <v>77</v>
      </c>
      <c r="H188" s="71" t="s">
        <v>74</v>
      </c>
    </row>
    <row r="189" spans="1:8">
      <c r="A189" s="91">
        <v>2021</v>
      </c>
      <c r="B189" s="28" t="s">
        <v>24</v>
      </c>
      <c r="C189" s="28" t="str">
        <f>Raw_Data[[#This Row],[State]]&amp;Raw_Data[[#This Row],[Program Year]]</f>
        <v>Maryland2021</v>
      </c>
      <c r="D189" s="12">
        <v>506</v>
      </c>
      <c r="E189" s="13">
        <v>1021</v>
      </c>
      <c r="F189" s="46">
        <v>0.496</v>
      </c>
      <c r="G189" s="26" t="s">
        <v>77</v>
      </c>
      <c r="H189" s="75" t="s">
        <v>74</v>
      </c>
    </row>
    <row r="190" spans="1:8">
      <c r="A190" s="91">
        <v>2021</v>
      </c>
      <c r="B190" s="28" t="s">
        <v>25</v>
      </c>
      <c r="C190" s="28" t="str">
        <f>Raw_Data[[#This Row],[State]]&amp;Raw_Data[[#This Row],[Program Year]]</f>
        <v>Massachusetts2021</v>
      </c>
      <c r="D190" s="13">
        <v>1394</v>
      </c>
      <c r="E190" s="13">
        <v>2694</v>
      </c>
      <c r="F190" s="46">
        <v>0.51700000000000002</v>
      </c>
      <c r="G190" s="26" t="s">
        <v>77</v>
      </c>
      <c r="H190" s="71" t="s">
        <v>74</v>
      </c>
    </row>
    <row r="191" spans="1:8">
      <c r="A191" s="91">
        <v>2021</v>
      </c>
      <c r="B191" s="28" t="s">
        <v>26</v>
      </c>
      <c r="C191" s="28" t="str">
        <f>Raw_Data[[#This Row],[State]]&amp;Raw_Data[[#This Row],[Program Year]]</f>
        <v>Michigan2021</v>
      </c>
      <c r="D191" s="12">
        <v>574</v>
      </c>
      <c r="E191" s="13">
        <v>1102</v>
      </c>
      <c r="F191" s="46">
        <v>0.52100000000000002</v>
      </c>
      <c r="G191" s="26" t="s">
        <v>77</v>
      </c>
      <c r="H191" s="75" t="s">
        <v>74</v>
      </c>
    </row>
    <row r="192" spans="1:8">
      <c r="A192" s="91">
        <v>2021</v>
      </c>
      <c r="B192" s="28" t="s">
        <v>27</v>
      </c>
      <c r="C192" s="28" t="str">
        <f>Raw_Data[[#This Row],[State]]&amp;Raw_Data[[#This Row],[Program Year]]</f>
        <v>Minnesota2021</v>
      </c>
      <c r="D192" s="12">
        <v>337</v>
      </c>
      <c r="E192" s="12">
        <v>684</v>
      </c>
      <c r="F192" s="46">
        <v>0.49299999999999999</v>
      </c>
      <c r="G192" s="26" t="s">
        <v>77</v>
      </c>
      <c r="H192" s="71" t="s">
        <v>74</v>
      </c>
    </row>
    <row r="193" spans="1:8">
      <c r="A193" s="91">
        <v>2021</v>
      </c>
      <c r="B193" s="28" t="s">
        <v>28</v>
      </c>
      <c r="C193" s="28" t="str">
        <f>Raw_Data[[#This Row],[State]]&amp;Raw_Data[[#This Row],[Program Year]]</f>
        <v>Mississippi2021</v>
      </c>
      <c r="D193" s="12">
        <v>524</v>
      </c>
      <c r="E193" s="12">
        <v>794</v>
      </c>
      <c r="F193" s="46">
        <v>0.66</v>
      </c>
      <c r="G193" s="26" t="s">
        <v>77</v>
      </c>
      <c r="H193" s="75" t="s">
        <v>74</v>
      </c>
    </row>
    <row r="194" spans="1:8">
      <c r="A194" s="91">
        <v>2021</v>
      </c>
      <c r="B194" s="28" t="s">
        <v>29</v>
      </c>
      <c r="C194" s="28" t="str">
        <f>Raw_Data[[#This Row],[State]]&amp;Raw_Data[[#This Row],[Program Year]]</f>
        <v>Missouri2021</v>
      </c>
      <c r="D194" s="12">
        <v>793</v>
      </c>
      <c r="E194" s="13">
        <v>1507</v>
      </c>
      <c r="F194" s="46">
        <v>0.52600000000000002</v>
      </c>
      <c r="G194" s="26" t="s">
        <v>77</v>
      </c>
      <c r="H194" s="71" t="s">
        <v>74</v>
      </c>
    </row>
    <row r="195" spans="1:8">
      <c r="A195" s="91">
        <v>2021</v>
      </c>
      <c r="B195" s="28" t="s">
        <v>30</v>
      </c>
      <c r="C195" s="28" t="str">
        <f>Raw_Data[[#This Row],[State]]&amp;Raw_Data[[#This Row],[Program Year]]</f>
        <v>Montana2021</v>
      </c>
      <c r="D195" s="12">
        <v>566</v>
      </c>
      <c r="E195" s="13">
        <v>1057</v>
      </c>
      <c r="F195" s="46">
        <v>0.53500000000000003</v>
      </c>
      <c r="G195" s="26" t="s">
        <v>77</v>
      </c>
      <c r="H195" s="75" t="s">
        <v>74</v>
      </c>
    </row>
    <row r="196" spans="1:8">
      <c r="A196" s="91">
        <v>2021</v>
      </c>
      <c r="B196" s="28" t="s">
        <v>32</v>
      </c>
      <c r="C196" s="28" t="str">
        <f>Raw_Data[[#This Row],[State]]&amp;Raw_Data[[#This Row],[Program Year]]</f>
        <v>Nebraska2021</v>
      </c>
      <c r="D196" s="12">
        <v>306</v>
      </c>
      <c r="E196" s="12">
        <v>504</v>
      </c>
      <c r="F196" s="46">
        <v>0.60699999999999998</v>
      </c>
      <c r="G196" s="26" t="s">
        <v>77</v>
      </c>
      <c r="H196" s="71" t="s">
        <v>74</v>
      </c>
    </row>
    <row r="197" spans="1:8">
      <c r="A197" s="91">
        <v>2021</v>
      </c>
      <c r="B197" s="28" t="s">
        <v>33</v>
      </c>
      <c r="C197" s="28" t="str">
        <f>Raw_Data[[#This Row],[State]]&amp;Raw_Data[[#This Row],[Program Year]]</f>
        <v>Nevada2021</v>
      </c>
      <c r="D197" s="12">
        <v>387</v>
      </c>
      <c r="E197" s="12">
        <v>717</v>
      </c>
      <c r="F197" s="46">
        <v>0.54</v>
      </c>
      <c r="G197" s="26" t="s">
        <v>77</v>
      </c>
      <c r="H197" s="75" t="s">
        <v>74</v>
      </c>
    </row>
    <row r="198" spans="1:8">
      <c r="A198" s="91">
        <v>2021</v>
      </c>
      <c r="B198" s="28" t="s">
        <v>34</v>
      </c>
      <c r="C198" s="28" t="str">
        <f>Raw_Data[[#This Row],[State]]&amp;Raw_Data[[#This Row],[Program Year]]</f>
        <v>New Hampshire2021</v>
      </c>
      <c r="D198" s="12">
        <v>15</v>
      </c>
      <c r="E198" s="12">
        <v>47</v>
      </c>
      <c r="F198" s="46">
        <v>0.31900000000000001</v>
      </c>
      <c r="G198" s="26" t="s">
        <v>78</v>
      </c>
      <c r="H198" s="71" t="s">
        <v>74</v>
      </c>
    </row>
    <row r="199" spans="1:8">
      <c r="A199" s="91">
        <v>2021</v>
      </c>
      <c r="B199" s="28" t="s">
        <v>35</v>
      </c>
      <c r="C199" s="28" t="str">
        <f>Raw_Data[[#This Row],[State]]&amp;Raw_Data[[#This Row],[Program Year]]</f>
        <v>New Jersey2021</v>
      </c>
      <c r="D199" s="12">
        <v>489</v>
      </c>
      <c r="E199" s="13">
        <v>1144</v>
      </c>
      <c r="F199" s="46">
        <v>0.42699999999999999</v>
      </c>
      <c r="G199" s="26" t="s">
        <v>78</v>
      </c>
      <c r="H199" s="75" t="s">
        <v>74</v>
      </c>
    </row>
    <row r="200" spans="1:8">
      <c r="A200" s="91">
        <v>2021</v>
      </c>
      <c r="B200" s="28" t="s">
        <v>36</v>
      </c>
      <c r="C200" s="28" t="str">
        <f>Raw_Data[[#This Row],[State]]&amp;Raw_Data[[#This Row],[Program Year]]</f>
        <v>New Mexico2021</v>
      </c>
      <c r="D200" s="12">
        <v>273</v>
      </c>
      <c r="E200" s="12">
        <v>584</v>
      </c>
      <c r="F200" s="46">
        <v>0.46700000000000003</v>
      </c>
      <c r="G200" s="26" t="s">
        <v>78</v>
      </c>
      <c r="H200" s="71" t="s">
        <v>74</v>
      </c>
    </row>
    <row r="201" spans="1:8">
      <c r="A201" s="91">
        <v>2021</v>
      </c>
      <c r="B201" s="28" t="s">
        <v>37</v>
      </c>
      <c r="C201" s="28" t="str">
        <f>Raw_Data[[#This Row],[State]]&amp;Raw_Data[[#This Row],[Program Year]]</f>
        <v>New York2021</v>
      </c>
      <c r="D201" s="13">
        <v>3656</v>
      </c>
      <c r="E201" s="13">
        <v>6914</v>
      </c>
      <c r="F201" s="46">
        <v>0.52900000000000003</v>
      </c>
      <c r="G201" s="26" t="s">
        <v>77</v>
      </c>
      <c r="H201" s="75" t="s">
        <v>74</v>
      </c>
    </row>
    <row r="202" spans="1:8">
      <c r="A202" s="91">
        <v>2021</v>
      </c>
      <c r="B202" s="28" t="s">
        <v>38</v>
      </c>
      <c r="C202" s="28" t="str">
        <f>Raw_Data[[#This Row],[State]]&amp;Raw_Data[[#This Row],[Program Year]]</f>
        <v>North Carolina2021</v>
      </c>
      <c r="D202" s="13">
        <v>2899</v>
      </c>
      <c r="E202" s="13">
        <v>5788</v>
      </c>
      <c r="F202" s="46">
        <v>0.501</v>
      </c>
      <c r="G202" s="26" t="s">
        <v>77</v>
      </c>
      <c r="H202" s="71" t="s">
        <v>74</v>
      </c>
    </row>
    <row r="203" spans="1:8">
      <c r="A203" s="91">
        <v>2021</v>
      </c>
      <c r="B203" s="28" t="s">
        <v>39</v>
      </c>
      <c r="C203" s="28" t="str">
        <f>Raw_Data[[#This Row],[State]]&amp;Raw_Data[[#This Row],[Program Year]]</f>
        <v>North Dakota2021</v>
      </c>
      <c r="D203" s="12">
        <v>92</v>
      </c>
      <c r="E203" s="12">
        <v>182</v>
      </c>
      <c r="F203" s="46">
        <v>0.505</v>
      </c>
      <c r="G203" s="26" t="s">
        <v>77</v>
      </c>
      <c r="H203" s="75" t="s">
        <v>74</v>
      </c>
    </row>
    <row r="204" spans="1:8">
      <c r="A204" s="91">
        <v>2021</v>
      </c>
      <c r="B204" s="28" t="s">
        <v>40</v>
      </c>
      <c r="C204" s="28" t="str">
        <f>Raw_Data[[#This Row],[State]]&amp;Raw_Data[[#This Row],[Program Year]]</f>
        <v>Ohio2021</v>
      </c>
      <c r="D204" s="12">
        <v>15</v>
      </c>
      <c r="E204" s="12">
        <v>30</v>
      </c>
      <c r="F204" s="46">
        <v>0.5</v>
      </c>
      <c r="G204" s="26" t="s">
        <v>77</v>
      </c>
      <c r="H204" s="71" t="s">
        <v>74</v>
      </c>
    </row>
    <row r="205" spans="1:8">
      <c r="A205" s="91">
        <v>2021</v>
      </c>
      <c r="B205" s="28" t="s">
        <v>41</v>
      </c>
      <c r="C205" s="28" t="str">
        <f>Raw_Data[[#This Row],[State]]&amp;Raw_Data[[#This Row],[Program Year]]</f>
        <v>Oklahoma2021</v>
      </c>
      <c r="D205" s="12">
        <v>375</v>
      </c>
      <c r="E205" s="12">
        <v>787</v>
      </c>
      <c r="F205" s="46">
        <v>0.47599999999999998</v>
      </c>
      <c r="G205" s="26" t="s">
        <v>77</v>
      </c>
      <c r="H205" s="75" t="s">
        <v>74</v>
      </c>
    </row>
    <row r="206" spans="1:8">
      <c r="A206" s="91">
        <v>2021</v>
      </c>
      <c r="B206" s="28" t="s">
        <v>43</v>
      </c>
      <c r="C206" s="28" t="str">
        <f>Raw_Data[[#This Row],[State]]&amp;Raw_Data[[#This Row],[Program Year]]</f>
        <v>Oregon2021</v>
      </c>
      <c r="D206" s="12">
        <v>976</v>
      </c>
      <c r="E206" s="13">
        <v>2125</v>
      </c>
      <c r="F206" s="46">
        <v>0.45900000000000002</v>
      </c>
      <c r="G206" s="26" t="s">
        <v>78</v>
      </c>
      <c r="H206" s="71" t="s">
        <v>74</v>
      </c>
    </row>
    <row r="207" spans="1:8">
      <c r="A207" s="91">
        <v>2021</v>
      </c>
      <c r="B207" s="28" t="s">
        <v>44</v>
      </c>
      <c r="C207" s="28" t="str">
        <f>Raw_Data[[#This Row],[State]]&amp;Raw_Data[[#This Row],[Program Year]]</f>
        <v>Pennsylvania2021</v>
      </c>
      <c r="D207" s="12">
        <v>716</v>
      </c>
      <c r="E207" s="13">
        <v>1304</v>
      </c>
      <c r="F207" s="46">
        <v>0.54900000000000004</v>
      </c>
      <c r="G207" s="26" t="s">
        <v>77</v>
      </c>
      <c r="H207" s="75" t="s">
        <v>74</v>
      </c>
    </row>
    <row r="208" spans="1:8">
      <c r="A208" s="91">
        <v>2021</v>
      </c>
      <c r="B208" s="28" t="s">
        <v>45</v>
      </c>
      <c r="C208" s="28" t="str">
        <f>Raw_Data[[#This Row],[State]]&amp;Raw_Data[[#This Row],[Program Year]]</f>
        <v>Puerto Rico2021</v>
      </c>
      <c r="D208" s="12">
        <v>5</v>
      </c>
      <c r="E208" s="12">
        <v>25</v>
      </c>
      <c r="F208" s="46">
        <v>0.2</v>
      </c>
      <c r="G208" s="26" t="s">
        <v>78</v>
      </c>
      <c r="H208" s="71" t="s">
        <v>74</v>
      </c>
    </row>
    <row r="209" spans="1:8">
      <c r="A209" s="91">
        <v>2021</v>
      </c>
      <c r="B209" s="28" t="s">
        <v>46</v>
      </c>
      <c r="C209" s="28" t="str">
        <f>Raw_Data[[#This Row],[State]]&amp;Raw_Data[[#This Row],[Program Year]]</f>
        <v>Rhode Island2021</v>
      </c>
      <c r="D209" s="12">
        <v>85</v>
      </c>
      <c r="E209" s="12">
        <v>164</v>
      </c>
      <c r="F209" s="46">
        <v>0.51800000000000002</v>
      </c>
      <c r="G209" s="26" t="s">
        <v>77</v>
      </c>
      <c r="H209" s="75" t="s">
        <v>74</v>
      </c>
    </row>
    <row r="210" spans="1:8">
      <c r="A210" s="91">
        <v>2021</v>
      </c>
      <c r="B210" s="28" t="s">
        <v>47</v>
      </c>
      <c r="C210" s="28" t="str">
        <f>Raw_Data[[#This Row],[State]]&amp;Raw_Data[[#This Row],[Program Year]]</f>
        <v>South Carolina2021</v>
      </c>
      <c r="D210" s="12">
        <v>695</v>
      </c>
      <c r="E210" s="13">
        <v>1263</v>
      </c>
      <c r="F210" s="46">
        <v>0.55000000000000004</v>
      </c>
      <c r="G210" s="26" t="s">
        <v>77</v>
      </c>
      <c r="H210" s="71" t="s">
        <v>74</v>
      </c>
    </row>
    <row r="211" spans="1:8">
      <c r="A211" s="91">
        <v>2021</v>
      </c>
      <c r="B211" s="28" t="s">
        <v>48</v>
      </c>
      <c r="C211" s="28" t="str">
        <f>Raw_Data[[#This Row],[State]]&amp;Raw_Data[[#This Row],[Program Year]]</f>
        <v>South Dakota2021</v>
      </c>
      <c r="D211" s="12">
        <v>122</v>
      </c>
      <c r="E211" s="12">
        <v>193</v>
      </c>
      <c r="F211" s="46">
        <v>0.63200000000000001</v>
      </c>
      <c r="G211" s="26" t="s">
        <v>77</v>
      </c>
      <c r="H211" s="75" t="s">
        <v>74</v>
      </c>
    </row>
    <row r="212" spans="1:8">
      <c r="A212" s="91">
        <v>2021</v>
      </c>
      <c r="B212" s="28" t="s">
        <v>49</v>
      </c>
      <c r="C212" s="28" t="str">
        <f>Raw_Data[[#This Row],[State]]&amp;Raw_Data[[#This Row],[Program Year]]</f>
        <v>Tennessee2021</v>
      </c>
      <c r="D212" s="12">
        <v>505</v>
      </c>
      <c r="E212" s="12">
        <v>961</v>
      </c>
      <c r="F212" s="46">
        <v>0.52500000000000002</v>
      </c>
      <c r="G212" s="26" t="s">
        <v>77</v>
      </c>
      <c r="H212" s="71" t="s">
        <v>74</v>
      </c>
    </row>
    <row r="213" spans="1:8">
      <c r="A213" s="91">
        <v>2021</v>
      </c>
      <c r="B213" s="28" t="s">
        <v>50</v>
      </c>
      <c r="C213" s="28" t="str">
        <f>Raw_Data[[#This Row],[State]]&amp;Raw_Data[[#This Row],[Program Year]]</f>
        <v>Texas2021</v>
      </c>
      <c r="D213" s="13">
        <v>10017</v>
      </c>
      <c r="E213" s="13">
        <v>19463</v>
      </c>
      <c r="F213" s="46">
        <v>0.51500000000000001</v>
      </c>
      <c r="G213" s="26" t="s">
        <v>77</v>
      </c>
      <c r="H213" s="75" t="s">
        <v>74</v>
      </c>
    </row>
    <row r="214" spans="1:8">
      <c r="A214" s="91">
        <v>2021</v>
      </c>
      <c r="B214" s="28" t="s">
        <v>52</v>
      </c>
      <c r="C214" s="28" t="str">
        <f>Raw_Data[[#This Row],[State]]&amp;Raw_Data[[#This Row],[Program Year]]</f>
        <v>Utah2021</v>
      </c>
      <c r="D214" s="13">
        <v>11793</v>
      </c>
      <c r="E214" s="13">
        <v>20239</v>
      </c>
      <c r="F214" s="46">
        <v>0.58299999999999996</v>
      </c>
      <c r="G214" s="26" t="s">
        <v>77</v>
      </c>
      <c r="H214" s="71" t="s">
        <v>74</v>
      </c>
    </row>
    <row r="215" spans="1:8">
      <c r="A215" s="91">
        <v>2021</v>
      </c>
      <c r="B215" s="28" t="s">
        <v>53</v>
      </c>
      <c r="C215" s="28" t="str">
        <f>Raw_Data[[#This Row],[State]]&amp;Raw_Data[[#This Row],[Program Year]]</f>
        <v>Vermont2021</v>
      </c>
      <c r="D215" s="12">
        <v>62</v>
      </c>
      <c r="E215" s="12">
        <v>131</v>
      </c>
      <c r="F215" s="46">
        <v>0.47299999999999998</v>
      </c>
      <c r="G215" s="26" t="s">
        <v>77</v>
      </c>
      <c r="H215" s="75" t="s">
        <v>74</v>
      </c>
    </row>
    <row r="216" spans="1:8">
      <c r="A216" s="91">
        <v>2021</v>
      </c>
      <c r="B216" s="28" t="s">
        <v>54</v>
      </c>
      <c r="C216" s="28" t="str">
        <f>Raw_Data[[#This Row],[State]]&amp;Raw_Data[[#This Row],[Program Year]]</f>
        <v>Virgin Islands2021</v>
      </c>
      <c r="D216" s="12">
        <v>15</v>
      </c>
      <c r="E216" s="12">
        <v>57</v>
      </c>
      <c r="F216" s="46">
        <v>0.26300000000000001</v>
      </c>
      <c r="G216" s="26" t="s">
        <v>78</v>
      </c>
      <c r="H216" s="71" t="s">
        <v>74</v>
      </c>
    </row>
    <row r="217" spans="1:8">
      <c r="A217" s="91">
        <v>2021</v>
      </c>
      <c r="B217" s="28" t="s">
        <v>55</v>
      </c>
      <c r="C217" s="28" t="str">
        <f>Raw_Data[[#This Row],[State]]&amp;Raw_Data[[#This Row],[Program Year]]</f>
        <v>Virginia2021</v>
      </c>
      <c r="D217" s="12">
        <v>780</v>
      </c>
      <c r="E217" s="13">
        <v>1418</v>
      </c>
      <c r="F217" s="46">
        <v>0.55000000000000004</v>
      </c>
      <c r="G217" s="26" t="s">
        <v>77</v>
      </c>
      <c r="H217" s="75" t="s">
        <v>74</v>
      </c>
    </row>
    <row r="218" spans="1:8">
      <c r="A218" s="91">
        <v>2021</v>
      </c>
      <c r="B218" s="28" t="s">
        <v>56</v>
      </c>
      <c r="C218" s="28" t="str">
        <f>Raw_Data[[#This Row],[State]]&amp;Raw_Data[[#This Row],[Program Year]]</f>
        <v>Washington2021</v>
      </c>
      <c r="D218" s="13">
        <v>1142</v>
      </c>
      <c r="E218" s="13">
        <v>2469</v>
      </c>
      <c r="F218" s="46">
        <v>0.46300000000000002</v>
      </c>
      <c r="G218" s="26" t="s">
        <v>78</v>
      </c>
      <c r="H218" s="71" t="s">
        <v>74</v>
      </c>
    </row>
    <row r="219" spans="1:8">
      <c r="A219" s="91">
        <v>2021</v>
      </c>
      <c r="B219" s="28" t="s">
        <v>57</v>
      </c>
      <c r="C219" s="28" t="str">
        <f>Raw_Data[[#This Row],[State]]&amp;Raw_Data[[#This Row],[Program Year]]</f>
        <v>West Virginia2021</v>
      </c>
      <c r="D219" s="12">
        <v>286</v>
      </c>
      <c r="E219" s="12">
        <v>489</v>
      </c>
      <c r="F219" s="46">
        <v>0.58499999999999996</v>
      </c>
      <c r="G219" s="26" t="s">
        <v>77</v>
      </c>
      <c r="H219" s="75" t="s">
        <v>74</v>
      </c>
    </row>
    <row r="220" spans="1:8">
      <c r="A220" s="91">
        <v>2021</v>
      </c>
      <c r="B220" s="28" t="s">
        <v>58</v>
      </c>
      <c r="C220" s="28" t="str">
        <f>Raw_Data[[#This Row],[State]]&amp;Raw_Data[[#This Row],[Program Year]]</f>
        <v>Wisconsin2021</v>
      </c>
      <c r="D220" s="12">
        <v>575</v>
      </c>
      <c r="E220" s="12">
        <v>979</v>
      </c>
      <c r="F220" s="46">
        <v>0.58699999999999997</v>
      </c>
      <c r="G220" s="26" t="s">
        <v>77</v>
      </c>
      <c r="H220" s="71" t="s">
        <v>74</v>
      </c>
    </row>
    <row r="221" spans="1:8">
      <c r="A221" s="91">
        <v>2021</v>
      </c>
      <c r="B221" s="28" t="s">
        <v>59</v>
      </c>
      <c r="C221" s="28" t="str">
        <f>Raw_Data[[#This Row],[State]]&amp;Raw_Data[[#This Row],[Program Year]]</f>
        <v>Wyoming2021</v>
      </c>
      <c r="D221" s="12">
        <v>174</v>
      </c>
      <c r="E221" s="12">
        <v>330</v>
      </c>
      <c r="F221" s="46">
        <v>0.52700000000000002</v>
      </c>
      <c r="G221" s="26" t="s">
        <v>77</v>
      </c>
      <c r="H221" s="75" t="s">
        <v>74</v>
      </c>
    </row>
    <row r="222" spans="1:8">
      <c r="A222" s="91">
        <v>2020</v>
      </c>
      <c r="B222" s="28" t="s">
        <v>83</v>
      </c>
      <c r="C222" s="28" t="str">
        <f>Raw_Data[[#This Row],[State]]&amp;Raw_Data[[#This Row],[Program Year]]</f>
        <v xml:space="preserve"> National2020</v>
      </c>
      <c r="D222" s="13">
        <v>79322</v>
      </c>
      <c r="E222" s="13">
        <v>151212</v>
      </c>
      <c r="F222" s="46">
        <v>0.52500000000000002</v>
      </c>
      <c r="G222" s="25" t="s">
        <v>74</v>
      </c>
      <c r="H222" s="69">
        <f>0.9*Raw_Data[[#This Row],[VEER]]</f>
        <v>0.47250000000000003</v>
      </c>
    </row>
    <row r="223" spans="1:8">
      <c r="A223" s="91">
        <v>2020</v>
      </c>
      <c r="B223" s="28" t="s">
        <v>3</v>
      </c>
      <c r="C223" s="28" t="str">
        <f>Raw_Data[[#This Row],[State]]&amp;Raw_Data[[#This Row],[Program Year]]</f>
        <v>Alabama2020</v>
      </c>
      <c r="D223" s="13">
        <v>1227</v>
      </c>
      <c r="E223" s="13">
        <v>2453</v>
      </c>
      <c r="F223" s="46">
        <v>0.5</v>
      </c>
      <c r="G223" s="26" t="s">
        <v>77</v>
      </c>
      <c r="H223" s="72" t="s">
        <v>74</v>
      </c>
    </row>
    <row r="224" spans="1:8">
      <c r="A224" s="91">
        <v>2020</v>
      </c>
      <c r="B224" s="28" t="s">
        <v>4</v>
      </c>
      <c r="C224" s="28" t="str">
        <f>Raw_Data[[#This Row],[State]]&amp;Raw_Data[[#This Row],[Program Year]]</f>
        <v>Alaska2020</v>
      </c>
      <c r="D224" s="12">
        <v>347</v>
      </c>
      <c r="E224" s="12">
        <v>634</v>
      </c>
      <c r="F224" s="46">
        <v>0.54700000000000004</v>
      </c>
      <c r="G224" s="26" t="s">
        <v>77</v>
      </c>
      <c r="H224" s="73" t="s">
        <v>74</v>
      </c>
    </row>
    <row r="225" spans="1:8">
      <c r="A225" s="91">
        <v>2020</v>
      </c>
      <c r="B225" s="28" t="s">
        <v>5</v>
      </c>
      <c r="C225" s="28" t="str">
        <f>Raw_Data[[#This Row],[State]]&amp;Raw_Data[[#This Row],[Program Year]]</f>
        <v>Arizona2020</v>
      </c>
      <c r="D225" s="13">
        <v>1603</v>
      </c>
      <c r="E225" s="13">
        <v>3095</v>
      </c>
      <c r="F225" s="46">
        <v>0.51800000000000002</v>
      </c>
      <c r="G225" s="26" t="s">
        <v>77</v>
      </c>
      <c r="H225" s="72" t="s">
        <v>74</v>
      </c>
    </row>
    <row r="226" spans="1:8">
      <c r="A226" s="91">
        <v>2020</v>
      </c>
      <c r="B226" s="28" t="s">
        <v>6</v>
      </c>
      <c r="C226" s="28" t="str">
        <f>Raw_Data[[#This Row],[State]]&amp;Raw_Data[[#This Row],[Program Year]]</f>
        <v>Arkansas2020</v>
      </c>
      <c r="D226" s="13">
        <v>1930</v>
      </c>
      <c r="E226" s="13">
        <v>3477</v>
      </c>
      <c r="F226" s="46">
        <v>0.55500000000000005</v>
      </c>
      <c r="G226" s="26" t="s">
        <v>77</v>
      </c>
      <c r="H226" s="73" t="s">
        <v>74</v>
      </c>
    </row>
    <row r="227" spans="1:8">
      <c r="A227" s="91">
        <v>2020</v>
      </c>
      <c r="B227" s="28" t="s">
        <v>7</v>
      </c>
      <c r="C227" s="28" t="str">
        <f>Raw_Data[[#This Row],[State]]&amp;Raw_Data[[#This Row],[Program Year]]</f>
        <v>California2020</v>
      </c>
      <c r="D227" s="13">
        <v>2646</v>
      </c>
      <c r="E227" s="13">
        <v>6179</v>
      </c>
      <c r="F227" s="46">
        <v>0.42799999999999999</v>
      </c>
      <c r="G227" s="26" t="s">
        <v>78</v>
      </c>
      <c r="H227" s="72" t="s">
        <v>74</v>
      </c>
    </row>
    <row r="228" spans="1:8">
      <c r="A228" s="91">
        <v>2020</v>
      </c>
      <c r="B228" s="28" t="s">
        <v>8</v>
      </c>
      <c r="C228" s="28" t="str">
        <f>Raw_Data[[#This Row],[State]]&amp;Raw_Data[[#This Row],[Program Year]]</f>
        <v>Colorado2020</v>
      </c>
      <c r="D228" s="13">
        <v>3085</v>
      </c>
      <c r="E228" s="13">
        <v>5147</v>
      </c>
      <c r="F228" s="46">
        <v>0.59899999999999998</v>
      </c>
      <c r="G228" s="26" t="s">
        <v>77</v>
      </c>
      <c r="H228" s="73" t="s">
        <v>74</v>
      </c>
    </row>
    <row r="229" spans="1:8">
      <c r="A229" s="91">
        <v>2020</v>
      </c>
      <c r="B229" s="28" t="s">
        <v>9</v>
      </c>
      <c r="C229" s="28" t="str">
        <f>Raw_Data[[#This Row],[State]]&amp;Raw_Data[[#This Row],[Program Year]]</f>
        <v>Connecticut2020</v>
      </c>
      <c r="D229" s="12">
        <v>293</v>
      </c>
      <c r="E229" s="12">
        <v>741</v>
      </c>
      <c r="F229" s="46">
        <v>0.39500000000000002</v>
      </c>
      <c r="G229" s="26" t="s">
        <v>78</v>
      </c>
      <c r="H229" s="72" t="s">
        <v>74</v>
      </c>
    </row>
    <row r="230" spans="1:8">
      <c r="A230" s="91">
        <v>2020</v>
      </c>
      <c r="B230" s="28" t="s">
        <v>10</v>
      </c>
      <c r="C230" s="28" t="str">
        <f>Raw_Data[[#This Row],[State]]&amp;Raw_Data[[#This Row],[Program Year]]</f>
        <v>Delaware2020</v>
      </c>
      <c r="D230" s="12">
        <v>238</v>
      </c>
      <c r="E230" s="12">
        <v>468</v>
      </c>
      <c r="F230" s="46">
        <v>0.50900000000000001</v>
      </c>
      <c r="G230" s="26" t="s">
        <v>77</v>
      </c>
      <c r="H230" s="73" t="s">
        <v>74</v>
      </c>
    </row>
    <row r="231" spans="1:8">
      <c r="A231" s="91">
        <v>2020</v>
      </c>
      <c r="B231" s="28" t="s">
        <v>11</v>
      </c>
      <c r="C231" s="28" t="str">
        <f>Raw_Data[[#This Row],[State]]&amp;Raw_Data[[#This Row],[Program Year]]</f>
        <v>District Of Columbia2020</v>
      </c>
      <c r="D231" s="12">
        <v>134</v>
      </c>
      <c r="E231" s="12">
        <v>235</v>
      </c>
      <c r="F231" s="46">
        <v>0.56999999999999995</v>
      </c>
      <c r="G231" s="26" t="s">
        <v>77</v>
      </c>
      <c r="H231" s="72" t="s">
        <v>74</v>
      </c>
    </row>
    <row r="232" spans="1:8">
      <c r="A232" s="91">
        <v>2020</v>
      </c>
      <c r="B232" s="28" t="s">
        <v>12</v>
      </c>
      <c r="C232" s="28" t="str">
        <f>Raw_Data[[#This Row],[State]]&amp;Raw_Data[[#This Row],[Program Year]]</f>
        <v>Florida2020</v>
      </c>
      <c r="D232" s="13">
        <v>3762</v>
      </c>
      <c r="E232" s="13">
        <v>7532</v>
      </c>
      <c r="F232" s="46">
        <v>0.499</v>
      </c>
      <c r="G232" s="26" t="s">
        <v>77</v>
      </c>
      <c r="H232" s="73" t="s">
        <v>74</v>
      </c>
    </row>
    <row r="233" spans="1:8">
      <c r="A233" s="91">
        <v>2020</v>
      </c>
      <c r="B233" s="28" t="s">
        <v>13</v>
      </c>
      <c r="C233" s="28" t="str">
        <f>Raw_Data[[#This Row],[State]]&amp;Raw_Data[[#This Row],[Program Year]]</f>
        <v>Georgia2020</v>
      </c>
      <c r="D233" s="13">
        <v>4264</v>
      </c>
      <c r="E233" s="13">
        <v>8254</v>
      </c>
      <c r="F233" s="46">
        <v>0.51700000000000002</v>
      </c>
      <c r="G233" s="26" t="s">
        <v>77</v>
      </c>
      <c r="H233" s="72" t="s">
        <v>74</v>
      </c>
    </row>
    <row r="234" spans="1:8">
      <c r="A234" s="91">
        <v>2020</v>
      </c>
      <c r="B234" s="28" t="s">
        <v>14</v>
      </c>
      <c r="C234" s="28" t="str">
        <f>Raw_Data[[#This Row],[State]]&amp;Raw_Data[[#This Row],[Program Year]]</f>
        <v>Guam2020</v>
      </c>
      <c r="D234" s="12">
        <v>10</v>
      </c>
      <c r="E234" s="12">
        <v>23</v>
      </c>
      <c r="F234" s="46">
        <v>0.435</v>
      </c>
      <c r="G234" s="26" t="s">
        <v>78</v>
      </c>
      <c r="H234" s="73" t="s">
        <v>74</v>
      </c>
    </row>
    <row r="235" spans="1:8">
      <c r="A235" s="91">
        <v>2020</v>
      </c>
      <c r="B235" s="28" t="s">
        <v>15</v>
      </c>
      <c r="C235" s="28" t="str">
        <f>Raw_Data[[#This Row],[State]]&amp;Raw_Data[[#This Row],[Program Year]]</f>
        <v>Hawaii2020</v>
      </c>
      <c r="D235" s="12">
        <v>109</v>
      </c>
      <c r="E235" s="12">
        <v>257</v>
      </c>
      <c r="F235" s="46">
        <v>0.42399999999999999</v>
      </c>
      <c r="G235" s="26" t="s">
        <v>78</v>
      </c>
      <c r="H235" s="72" t="s">
        <v>74</v>
      </c>
    </row>
    <row r="236" spans="1:8">
      <c r="A236" s="91">
        <v>2020</v>
      </c>
      <c r="B236" s="28" t="s">
        <v>16</v>
      </c>
      <c r="C236" s="28" t="str">
        <f>Raw_Data[[#This Row],[State]]&amp;Raw_Data[[#This Row],[Program Year]]</f>
        <v>Idaho2020</v>
      </c>
      <c r="D236" s="12">
        <v>499</v>
      </c>
      <c r="E236" s="12">
        <v>892</v>
      </c>
      <c r="F236" s="46">
        <v>0.55900000000000005</v>
      </c>
      <c r="G236" s="26" t="s">
        <v>77</v>
      </c>
      <c r="H236" s="73" t="s">
        <v>74</v>
      </c>
    </row>
    <row r="237" spans="1:8">
      <c r="A237" s="91">
        <v>2020</v>
      </c>
      <c r="B237" s="28" t="s">
        <v>17</v>
      </c>
      <c r="C237" s="28" t="str">
        <f>Raw_Data[[#This Row],[State]]&amp;Raw_Data[[#This Row],[Program Year]]</f>
        <v>Illinois2020</v>
      </c>
      <c r="D237" s="13">
        <v>2338</v>
      </c>
      <c r="E237" s="13">
        <v>4273</v>
      </c>
      <c r="F237" s="46">
        <v>0.54700000000000004</v>
      </c>
      <c r="G237" s="26" t="s">
        <v>77</v>
      </c>
      <c r="H237" s="72" t="s">
        <v>74</v>
      </c>
    </row>
    <row r="238" spans="1:8">
      <c r="A238" s="91">
        <v>2020</v>
      </c>
      <c r="B238" s="28" t="s">
        <v>18</v>
      </c>
      <c r="C238" s="28" t="str">
        <f>Raw_Data[[#This Row],[State]]&amp;Raw_Data[[#This Row],[Program Year]]</f>
        <v>Indiana2020</v>
      </c>
      <c r="D238" s="13">
        <v>6064</v>
      </c>
      <c r="E238" s="13">
        <v>8446</v>
      </c>
      <c r="F238" s="46">
        <v>0.71799999999999997</v>
      </c>
      <c r="G238" s="26" t="s">
        <v>77</v>
      </c>
      <c r="H238" s="73" t="s">
        <v>74</v>
      </c>
    </row>
    <row r="239" spans="1:8">
      <c r="A239" s="91">
        <v>2020</v>
      </c>
      <c r="B239" s="28" t="s">
        <v>19</v>
      </c>
      <c r="C239" s="28" t="str">
        <f>Raw_Data[[#This Row],[State]]&amp;Raw_Data[[#This Row],[Program Year]]</f>
        <v>Iowa2020</v>
      </c>
      <c r="D239" s="12">
        <v>466</v>
      </c>
      <c r="E239" s="12">
        <v>934</v>
      </c>
      <c r="F239" s="46">
        <v>0.499</v>
      </c>
      <c r="G239" s="26" t="s">
        <v>77</v>
      </c>
      <c r="H239" s="72" t="s">
        <v>74</v>
      </c>
    </row>
    <row r="240" spans="1:8">
      <c r="A240" s="91">
        <v>2020</v>
      </c>
      <c r="B240" s="28" t="s">
        <v>20</v>
      </c>
      <c r="C240" s="28" t="str">
        <f>Raw_Data[[#This Row],[State]]&amp;Raw_Data[[#This Row],[Program Year]]</f>
        <v>Kansas2020</v>
      </c>
      <c r="D240" s="12">
        <v>808</v>
      </c>
      <c r="E240" s="13">
        <v>1371</v>
      </c>
      <c r="F240" s="46">
        <v>0.58899999999999997</v>
      </c>
      <c r="G240" s="26" t="s">
        <v>77</v>
      </c>
      <c r="H240" s="73" t="s">
        <v>74</v>
      </c>
    </row>
    <row r="241" spans="1:8">
      <c r="A241" s="91">
        <v>2020</v>
      </c>
      <c r="B241" s="28" t="s">
        <v>21</v>
      </c>
      <c r="C241" s="28" t="str">
        <f>Raw_Data[[#This Row],[State]]&amp;Raw_Data[[#This Row],[Program Year]]</f>
        <v>Kentucky2020</v>
      </c>
      <c r="D241" s="12">
        <v>168</v>
      </c>
      <c r="E241" s="12">
        <v>316</v>
      </c>
      <c r="F241" s="46">
        <v>0.53200000000000003</v>
      </c>
      <c r="G241" s="26" t="s">
        <v>77</v>
      </c>
      <c r="H241" s="72" t="s">
        <v>74</v>
      </c>
    </row>
    <row r="242" spans="1:8">
      <c r="A242" s="91">
        <v>2020</v>
      </c>
      <c r="B242" s="28" t="s">
        <v>22</v>
      </c>
      <c r="C242" s="28" t="str">
        <f>Raw_Data[[#This Row],[State]]&amp;Raw_Data[[#This Row],[Program Year]]</f>
        <v>Louisiana2020</v>
      </c>
      <c r="D242" s="12">
        <v>578</v>
      </c>
      <c r="E242" s="13">
        <v>1383</v>
      </c>
      <c r="F242" s="46">
        <v>0.41799999999999998</v>
      </c>
      <c r="G242" s="26" t="s">
        <v>78</v>
      </c>
      <c r="H242" s="73" t="s">
        <v>74</v>
      </c>
    </row>
    <row r="243" spans="1:8">
      <c r="A243" s="91">
        <v>2020</v>
      </c>
      <c r="B243" s="28" t="s">
        <v>23</v>
      </c>
      <c r="C243" s="28" t="str">
        <f>Raw_Data[[#This Row],[State]]&amp;Raw_Data[[#This Row],[Program Year]]</f>
        <v>Maine2020</v>
      </c>
      <c r="D243" s="12">
        <v>147</v>
      </c>
      <c r="E243" s="12">
        <v>326</v>
      </c>
      <c r="F243" s="46">
        <v>0.45100000000000001</v>
      </c>
      <c r="G243" s="26" t="s">
        <v>78</v>
      </c>
      <c r="H243" s="72" t="s">
        <v>74</v>
      </c>
    </row>
    <row r="244" spans="1:8">
      <c r="A244" s="91">
        <v>2020</v>
      </c>
      <c r="B244" s="28" t="s">
        <v>24</v>
      </c>
      <c r="C244" s="28" t="str">
        <f>Raw_Data[[#This Row],[State]]&amp;Raw_Data[[#This Row],[Program Year]]</f>
        <v>Maryland2020</v>
      </c>
      <c r="D244" s="13">
        <v>1172</v>
      </c>
      <c r="E244" s="13">
        <v>2506</v>
      </c>
      <c r="F244" s="46">
        <v>0.46800000000000003</v>
      </c>
      <c r="G244" s="26" t="s">
        <v>78</v>
      </c>
      <c r="H244" s="73" t="s">
        <v>74</v>
      </c>
    </row>
    <row r="245" spans="1:8">
      <c r="A245" s="91">
        <v>2020</v>
      </c>
      <c r="B245" s="28" t="s">
        <v>25</v>
      </c>
      <c r="C245" s="28" t="str">
        <f>Raw_Data[[#This Row],[State]]&amp;Raw_Data[[#This Row],[Program Year]]</f>
        <v>Massachusetts2020</v>
      </c>
      <c r="D245" s="13">
        <v>1633</v>
      </c>
      <c r="E245" s="13">
        <v>3436</v>
      </c>
      <c r="F245" s="46">
        <v>0.47499999999999998</v>
      </c>
      <c r="G245" s="26" t="s">
        <v>77</v>
      </c>
      <c r="H245" s="72" t="s">
        <v>74</v>
      </c>
    </row>
    <row r="246" spans="1:8">
      <c r="A246" s="91">
        <v>2020</v>
      </c>
      <c r="B246" s="28" t="s">
        <v>26</v>
      </c>
      <c r="C246" s="28" t="str">
        <f>Raw_Data[[#This Row],[State]]&amp;Raw_Data[[#This Row],[Program Year]]</f>
        <v>Michigan2020</v>
      </c>
      <c r="D246" s="13">
        <v>1876</v>
      </c>
      <c r="E246" s="13">
        <v>3835</v>
      </c>
      <c r="F246" s="46">
        <v>0.48899999999999999</v>
      </c>
      <c r="G246" s="26" t="s">
        <v>77</v>
      </c>
      <c r="H246" s="73" t="s">
        <v>74</v>
      </c>
    </row>
    <row r="247" spans="1:8">
      <c r="A247" s="91">
        <v>2020</v>
      </c>
      <c r="B247" s="28" t="s">
        <v>27</v>
      </c>
      <c r="C247" s="28" t="str">
        <f>Raw_Data[[#This Row],[State]]&amp;Raw_Data[[#This Row],[Program Year]]</f>
        <v>Minnesota2020</v>
      </c>
      <c r="D247" s="12">
        <v>718</v>
      </c>
      <c r="E247" s="13">
        <v>1446</v>
      </c>
      <c r="F247" s="46">
        <v>0.497</v>
      </c>
      <c r="G247" s="26" t="s">
        <v>77</v>
      </c>
      <c r="H247" s="72" t="s">
        <v>74</v>
      </c>
    </row>
    <row r="248" spans="1:8">
      <c r="A248" s="91">
        <v>2020</v>
      </c>
      <c r="B248" s="28" t="s">
        <v>28</v>
      </c>
      <c r="C248" s="28" t="str">
        <f>Raw_Data[[#This Row],[State]]&amp;Raw_Data[[#This Row],[Program Year]]</f>
        <v>Mississippi2020</v>
      </c>
      <c r="D248" s="12">
        <v>754</v>
      </c>
      <c r="E248" s="13">
        <v>1153</v>
      </c>
      <c r="F248" s="46">
        <v>0.65400000000000003</v>
      </c>
      <c r="G248" s="26" t="s">
        <v>77</v>
      </c>
      <c r="H248" s="73" t="s">
        <v>74</v>
      </c>
    </row>
    <row r="249" spans="1:8">
      <c r="A249" s="91">
        <v>2020</v>
      </c>
      <c r="B249" s="28" t="s">
        <v>29</v>
      </c>
      <c r="C249" s="28" t="str">
        <f>Raw_Data[[#This Row],[State]]&amp;Raw_Data[[#This Row],[Program Year]]</f>
        <v>Missouri2020</v>
      </c>
      <c r="D249" s="13">
        <v>1237</v>
      </c>
      <c r="E249" s="13">
        <v>2326</v>
      </c>
      <c r="F249" s="46">
        <v>0.53200000000000003</v>
      </c>
      <c r="G249" s="26" t="s">
        <v>77</v>
      </c>
      <c r="H249" s="72" t="s">
        <v>74</v>
      </c>
    </row>
    <row r="250" spans="1:8">
      <c r="A250" s="91">
        <v>2020</v>
      </c>
      <c r="B250" s="28" t="s">
        <v>30</v>
      </c>
      <c r="C250" s="28" t="str">
        <f>Raw_Data[[#This Row],[State]]&amp;Raw_Data[[#This Row],[Program Year]]</f>
        <v>Montana2020</v>
      </c>
      <c r="D250" s="12">
        <v>740</v>
      </c>
      <c r="E250" s="13">
        <v>1358</v>
      </c>
      <c r="F250" s="46">
        <v>0.54500000000000004</v>
      </c>
      <c r="G250" s="26" t="s">
        <v>77</v>
      </c>
      <c r="H250" s="73" t="s">
        <v>74</v>
      </c>
    </row>
    <row r="251" spans="1:8">
      <c r="A251" s="91">
        <v>2020</v>
      </c>
      <c r="B251" s="28" t="s">
        <v>32</v>
      </c>
      <c r="C251" s="28" t="str">
        <f>Raw_Data[[#This Row],[State]]&amp;Raw_Data[[#This Row],[Program Year]]</f>
        <v>Nebraska2020</v>
      </c>
      <c r="D251" s="12">
        <v>372</v>
      </c>
      <c r="E251" s="12">
        <v>614</v>
      </c>
      <c r="F251" s="46">
        <v>0.60599999999999998</v>
      </c>
      <c r="G251" s="26" t="s">
        <v>77</v>
      </c>
      <c r="H251" s="72" t="s">
        <v>74</v>
      </c>
    </row>
    <row r="252" spans="1:8">
      <c r="A252" s="91">
        <v>2020</v>
      </c>
      <c r="B252" s="28" t="s">
        <v>33</v>
      </c>
      <c r="C252" s="28" t="str">
        <f>Raw_Data[[#This Row],[State]]&amp;Raw_Data[[#This Row],[Program Year]]</f>
        <v>Nevada2020</v>
      </c>
      <c r="D252" s="13">
        <v>1123</v>
      </c>
      <c r="E252" s="13">
        <v>2159</v>
      </c>
      <c r="F252" s="46">
        <v>0.52</v>
      </c>
      <c r="G252" s="26" t="s">
        <v>77</v>
      </c>
      <c r="H252" s="73" t="s">
        <v>74</v>
      </c>
    </row>
    <row r="253" spans="1:8">
      <c r="A253" s="91">
        <v>2020</v>
      </c>
      <c r="B253" s="28" t="s">
        <v>34</v>
      </c>
      <c r="C253" s="28" t="str">
        <f>Raw_Data[[#This Row],[State]]&amp;Raw_Data[[#This Row],[Program Year]]</f>
        <v>New Hampshire2020</v>
      </c>
      <c r="D253" s="12">
        <v>233</v>
      </c>
      <c r="E253" s="12">
        <v>419</v>
      </c>
      <c r="F253" s="46">
        <v>0.55600000000000005</v>
      </c>
      <c r="G253" s="26" t="s">
        <v>77</v>
      </c>
      <c r="H253" s="72" t="s">
        <v>74</v>
      </c>
    </row>
    <row r="254" spans="1:8">
      <c r="A254" s="91">
        <v>2020</v>
      </c>
      <c r="B254" s="28" t="s">
        <v>35</v>
      </c>
      <c r="C254" s="28" t="str">
        <f>Raw_Data[[#This Row],[State]]&amp;Raw_Data[[#This Row],[Program Year]]</f>
        <v>New Jersey2020</v>
      </c>
      <c r="D254" s="12">
        <v>389</v>
      </c>
      <c r="E254" s="13">
        <v>1083</v>
      </c>
      <c r="F254" s="46">
        <v>0.35899999999999999</v>
      </c>
      <c r="G254" s="26" t="s">
        <v>78</v>
      </c>
      <c r="H254" s="73" t="s">
        <v>74</v>
      </c>
    </row>
    <row r="255" spans="1:8">
      <c r="A255" s="91">
        <v>2020</v>
      </c>
      <c r="B255" s="28" t="s">
        <v>36</v>
      </c>
      <c r="C255" s="28" t="str">
        <f>Raw_Data[[#This Row],[State]]&amp;Raw_Data[[#This Row],[Program Year]]</f>
        <v>New Mexico2020</v>
      </c>
      <c r="D255" s="12">
        <v>431</v>
      </c>
      <c r="E255" s="12">
        <v>958</v>
      </c>
      <c r="F255" s="46">
        <v>0.45</v>
      </c>
      <c r="G255" s="26" t="s">
        <v>78</v>
      </c>
      <c r="H255" s="72" t="s">
        <v>74</v>
      </c>
    </row>
    <row r="256" spans="1:8">
      <c r="A256" s="91">
        <v>2020</v>
      </c>
      <c r="B256" s="28" t="s">
        <v>37</v>
      </c>
      <c r="C256" s="28" t="str">
        <f>Raw_Data[[#This Row],[State]]&amp;Raw_Data[[#This Row],[Program Year]]</f>
        <v>New York2020</v>
      </c>
      <c r="D256" s="13">
        <v>4100</v>
      </c>
      <c r="E256" s="13">
        <v>8308</v>
      </c>
      <c r="F256" s="46">
        <v>0.49399999999999999</v>
      </c>
      <c r="G256" s="26" t="s">
        <v>77</v>
      </c>
      <c r="H256" s="73" t="s">
        <v>74</v>
      </c>
    </row>
    <row r="257" spans="1:8">
      <c r="A257" s="91">
        <v>2020</v>
      </c>
      <c r="B257" s="28" t="s">
        <v>38</v>
      </c>
      <c r="C257" s="28" t="str">
        <f>Raw_Data[[#This Row],[State]]&amp;Raw_Data[[#This Row],[Program Year]]</f>
        <v>North Carolina2020</v>
      </c>
      <c r="D257" s="13">
        <v>3182</v>
      </c>
      <c r="E257" s="13">
        <v>6293</v>
      </c>
      <c r="F257" s="46">
        <v>0.50600000000000001</v>
      </c>
      <c r="G257" s="26" t="s">
        <v>77</v>
      </c>
      <c r="H257" s="72" t="s">
        <v>74</v>
      </c>
    </row>
    <row r="258" spans="1:8">
      <c r="A258" s="91">
        <v>2020</v>
      </c>
      <c r="B258" s="28" t="s">
        <v>39</v>
      </c>
      <c r="C258" s="28" t="str">
        <f>Raw_Data[[#This Row],[State]]&amp;Raw_Data[[#This Row],[Program Year]]</f>
        <v>North Dakota2020</v>
      </c>
      <c r="D258" s="12">
        <v>109</v>
      </c>
      <c r="E258" s="12">
        <v>209</v>
      </c>
      <c r="F258" s="46">
        <v>0.52200000000000002</v>
      </c>
      <c r="G258" s="26" t="s">
        <v>77</v>
      </c>
      <c r="H258" s="73" t="s">
        <v>74</v>
      </c>
    </row>
    <row r="259" spans="1:8">
      <c r="A259" s="91">
        <v>2020</v>
      </c>
      <c r="B259" s="28" t="s">
        <v>40</v>
      </c>
      <c r="C259" s="28" t="str">
        <f>Raw_Data[[#This Row],[State]]&amp;Raw_Data[[#This Row],[Program Year]]</f>
        <v>Ohio2020</v>
      </c>
      <c r="D259" s="12">
        <v>840</v>
      </c>
      <c r="E259" s="13">
        <v>1377</v>
      </c>
      <c r="F259" s="46">
        <v>0.61</v>
      </c>
      <c r="G259" s="26" t="s">
        <v>77</v>
      </c>
      <c r="H259" s="72" t="s">
        <v>74</v>
      </c>
    </row>
    <row r="260" spans="1:8">
      <c r="A260" s="91">
        <v>2020</v>
      </c>
      <c r="B260" s="28" t="s">
        <v>41</v>
      </c>
      <c r="C260" s="28" t="str">
        <f>Raw_Data[[#This Row],[State]]&amp;Raw_Data[[#This Row],[Program Year]]</f>
        <v>Oklahoma2020</v>
      </c>
      <c r="D260" s="12">
        <v>574</v>
      </c>
      <c r="E260" s="13">
        <v>1293</v>
      </c>
      <c r="F260" s="46">
        <v>0.44400000000000001</v>
      </c>
      <c r="G260" s="26" t="s">
        <v>78</v>
      </c>
      <c r="H260" s="73" t="s">
        <v>74</v>
      </c>
    </row>
    <row r="261" spans="1:8">
      <c r="A261" s="91">
        <v>2020</v>
      </c>
      <c r="B261" s="28" t="s">
        <v>43</v>
      </c>
      <c r="C261" s="28" t="str">
        <f>Raw_Data[[#This Row],[State]]&amp;Raw_Data[[#This Row],[Program Year]]</f>
        <v>Oregon2020</v>
      </c>
      <c r="D261" s="13">
        <v>2309</v>
      </c>
      <c r="E261" s="13">
        <v>4719</v>
      </c>
      <c r="F261" s="46">
        <v>0.48899999999999999</v>
      </c>
      <c r="G261" s="26" t="s">
        <v>77</v>
      </c>
      <c r="H261" s="72" t="s">
        <v>74</v>
      </c>
    </row>
    <row r="262" spans="1:8">
      <c r="A262" s="91">
        <v>2020</v>
      </c>
      <c r="B262" s="28" t="s">
        <v>44</v>
      </c>
      <c r="C262" s="28" t="str">
        <f>Raw_Data[[#This Row],[State]]&amp;Raw_Data[[#This Row],[Program Year]]</f>
        <v>Pennsylvania2020</v>
      </c>
      <c r="D262" s="13">
        <v>1291</v>
      </c>
      <c r="E262" s="13">
        <v>2435</v>
      </c>
      <c r="F262" s="46">
        <v>0.53</v>
      </c>
      <c r="G262" s="26" t="s">
        <v>77</v>
      </c>
      <c r="H262" s="73" t="s">
        <v>74</v>
      </c>
    </row>
    <row r="263" spans="1:8">
      <c r="A263" s="91">
        <v>2020</v>
      </c>
      <c r="B263" s="28" t="s">
        <v>45</v>
      </c>
      <c r="C263" s="28" t="str">
        <f>Raw_Data[[#This Row],[State]]&amp;Raw_Data[[#This Row],[Program Year]]</f>
        <v>Puerto Rico2020</v>
      </c>
      <c r="D263" s="76" t="s">
        <v>74</v>
      </c>
      <c r="E263" s="76" t="s">
        <v>74</v>
      </c>
      <c r="F263" s="64" t="s">
        <v>42</v>
      </c>
      <c r="G263" s="25" t="s">
        <v>42</v>
      </c>
      <c r="H263" s="72" t="s">
        <v>74</v>
      </c>
    </row>
    <row r="264" spans="1:8">
      <c r="A264" s="91">
        <v>2020</v>
      </c>
      <c r="B264" s="28" t="s">
        <v>46</v>
      </c>
      <c r="C264" s="28" t="str">
        <f>Raw_Data[[#This Row],[State]]&amp;Raw_Data[[#This Row],[Program Year]]</f>
        <v>Rhode Island2020</v>
      </c>
      <c r="D264" s="12">
        <v>157</v>
      </c>
      <c r="E264" s="12">
        <v>258</v>
      </c>
      <c r="F264" s="46">
        <v>0.60899999999999999</v>
      </c>
      <c r="G264" s="26" t="s">
        <v>77</v>
      </c>
      <c r="H264" s="73" t="s">
        <v>74</v>
      </c>
    </row>
    <row r="265" spans="1:8">
      <c r="A265" s="91">
        <v>2020</v>
      </c>
      <c r="B265" s="28" t="s">
        <v>47</v>
      </c>
      <c r="C265" s="28" t="str">
        <f>Raw_Data[[#This Row],[State]]&amp;Raw_Data[[#This Row],[Program Year]]</f>
        <v>South Carolina2020</v>
      </c>
      <c r="D265" s="12">
        <v>996</v>
      </c>
      <c r="E265" s="13">
        <v>1891</v>
      </c>
      <c r="F265" s="46">
        <v>0.52700000000000002</v>
      </c>
      <c r="G265" s="26" t="s">
        <v>77</v>
      </c>
      <c r="H265" s="72" t="s">
        <v>74</v>
      </c>
    </row>
    <row r="266" spans="1:8">
      <c r="A266" s="91">
        <v>2020</v>
      </c>
      <c r="B266" s="28" t="s">
        <v>48</v>
      </c>
      <c r="C266" s="28" t="str">
        <f>Raw_Data[[#This Row],[State]]&amp;Raw_Data[[#This Row],[Program Year]]</f>
        <v>South Dakota2020</v>
      </c>
      <c r="D266" s="12">
        <v>171</v>
      </c>
      <c r="E266" s="12">
        <v>309</v>
      </c>
      <c r="F266" s="46">
        <v>0.55300000000000005</v>
      </c>
      <c r="G266" s="26" t="s">
        <v>77</v>
      </c>
      <c r="H266" s="73" t="s">
        <v>74</v>
      </c>
    </row>
    <row r="267" spans="1:8">
      <c r="A267" s="91">
        <v>2020</v>
      </c>
      <c r="B267" s="28" t="s">
        <v>49</v>
      </c>
      <c r="C267" s="28" t="str">
        <f>Raw_Data[[#This Row],[State]]&amp;Raw_Data[[#This Row],[Program Year]]</f>
        <v>Tennessee2020</v>
      </c>
      <c r="D267" s="12">
        <v>692</v>
      </c>
      <c r="E267" s="13">
        <v>1297</v>
      </c>
      <c r="F267" s="46">
        <v>0.53400000000000003</v>
      </c>
      <c r="G267" s="26" t="s">
        <v>77</v>
      </c>
      <c r="H267" s="74" t="s">
        <v>74</v>
      </c>
    </row>
    <row r="268" spans="1:8">
      <c r="A268" s="91">
        <v>2020</v>
      </c>
      <c r="B268" s="28" t="s">
        <v>50</v>
      </c>
      <c r="C268" s="28" t="str">
        <f>Raw_Data[[#This Row],[State]]&amp;Raw_Data[[#This Row],[Program Year]]</f>
        <v>Texas2020</v>
      </c>
      <c r="D268" s="13">
        <v>12455</v>
      </c>
      <c r="E268" s="13">
        <v>24916</v>
      </c>
      <c r="F268" s="46">
        <v>0.5</v>
      </c>
      <c r="G268" s="26" t="s">
        <v>77</v>
      </c>
      <c r="H268" s="73" t="s">
        <v>74</v>
      </c>
    </row>
    <row r="269" spans="1:8">
      <c r="A269" s="91">
        <v>2020</v>
      </c>
      <c r="B269" s="28" t="s">
        <v>52</v>
      </c>
      <c r="C269" s="28" t="str">
        <f>Raw_Data[[#This Row],[State]]&amp;Raw_Data[[#This Row],[Program Year]]</f>
        <v>Utah2020</v>
      </c>
      <c r="D269" s="13">
        <v>6170</v>
      </c>
      <c r="E269" s="13">
        <v>10489</v>
      </c>
      <c r="F269" s="46">
        <v>0.58799999999999997</v>
      </c>
      <c r="G269" s="26" t="s">
        <v>77</v>
      </c>
      <c r="H269" s="74" t="s">
        <v>74</v>
      </c>
    </row>
    <row r="270" spans="1:8">
      <c r="A270" s="91">
        <v>2020</v>
      </c>
      <c r="B270" s="28" t="s">
        <v>53</v>
      </c>
      <c r="C270" s="28" t="str">
        <f>Raw_Data[[#This Row],[State]]&amp;Raw_Data[[#This Row],[Program Year]]</f>
        <v>Vermont2020</v>
      </c>
      <c r="D270" s="12">
        <v>127</v>
      </c>
      <c r="E270" s="12">
        <v>250</v>
      </c>
      <c r="F270" s="46">
        <v>0.50800000000000001</v>
      </c>
      <c r="G270" s="26" t="s">
        <v>77</v>
      </c>
      <c r="H270" s="73" t="s">
        <v>74</v>
      </c>
    </row>
    <row r="271" spans="1:8">
      <c r="A271" s="91">
        <v>2020</v>
      </c>
      <c r="B271" s="28" t="s">
        <v>54</v>
      </c>
      <c r="C271" s="28" t="str">
        <f>Raw_Data[[#This Row],[State]]&amp;Raw_Data[[#This Row],[Program Year]]</f>
        <v>Virgin Islands2020</v>
      </c>
      <c r="D271" s="12">
        <v>6</v>
      </c>
      <c r="E271" s="12">
        <v>12</v>
      </c>
      <c r="F271" s="46">
        <v>0.5</v>
      </c>
      <c r="G271" s="26" t="s">
        <v>77</v>
      </c>
      <c r="H271" s="74" t="s">
        <v>74</v>
      </c>
    </row>
    <row r="272" spans="1:8">
      <c r="A272" s="91">
        <v>2020</v>
      </c>
      <c r="B272" s="28" t="s">
        <v>55</v>
      </c>
      <c r="C272" s="28" t="str">
        <f>Raw_Data[[#This Row],[State]]&amp;Raw_Data[[#This Row],[Program Year]]</f>
        <v>Virginia2020</v>
      </c>
      <c r="D272" s="13">
        <v>1334</v>
      </c>
      <c r="E272" s="13">
        <v>2352</v>
      </c>
      <c r="F272" s="46">
        <v>0.56699999999999995</v>
      </c>
      <c r="G272" s="26" t="s">
        <v>77</v>
      </c>
      <c r="H272" s="73" t="s">
        <v>74</v>
      </c>
    </row>
    <row r="273" spans="1:8">
      <c r="A273" s="91">
        <v>2020</v>
      </c>
      <c r="B273" s="28" t="s">
        <v>56</v>
      </c>
      <c r="C273" s="28" t="str">
        <f>Raw_Data[[#This Row],[State]]&amp;Raw_Data[[#This Row],[Program Year]]</f>
        <v>Washington2020</v>
      </c>
      <c r="D273" s="13">
        <v>1639</v>
      </c>
      <c r="E273" s="13">
        <v>3740</v>
      </c>
      <c r="F273" s="46">
        <v>0.438</v>
      </c>
      <c r="G273" s="26" t="s">
        <v>78</v>
      </c>
      <c r="H273" s="74" t="s">
        <v>74</v>
      </c>
    </row>
    <row r="274" spans="1:8">
      <c r="A274" s="91">
        <v>2020</v>
      </c>
      <c r="B274" s="28" t="s">
        <v>57</v>
      </c>
      <c r="C274" s="28" t="str">
        <f>Raw_Data[[#This Row],[State]]&amp;Raw_Data[[#This Row],[Program Year]]</f>
        <v>West Virginia2020</v>
      </c>
      <c r="D274" s="12">
        <v>570</v>
      </c>
      <c r="E274" s="13">
        <v>1172</v>
      </c>
      <c r="F274" s="46">
        <v>0.48599999999999999</v>
      </c>
      <c r="G274" s="26" t="s">
        <v>77</v>
      </c>
      <c r="H274" s="73" t="s">
        <v>74</v>
      </c>
    </row>
    <row r="275" spans="1:8">
      <c r="A275" s="91">
        <v>2020</v>
      </c>
      <c r="B275" s="28" t="s">
        <v>58</v>
      </c>
      <c r="C275" s="28" t="str">
        <f>Raw_Data[[#This Row],[State]]&amp;Raw_Data[[#This Row],[Program Year]]</f>
        <v>Wisconsin2020</v>
      </c>
      <c r="D275" s="12">
        <v>900</v>
      </c>
      <c r="E275" s="13">
        <v>1606</v>
      </c>
      <c r="F275" s="46">
        <v>0.56000000000000005</v>
      </c>
      <c r="G275" s="26" t="s">
        <v>77</v>
      </c>
      <c r="H275" s="74" t="s">
        <v>74</v>
      </c>
    </row>
    <row r="276" spans="1:8">
      <c r="A276" s="91">
        <v>2020</v>
      </c>
      <c r="B276" s="28" t="s">
        <v>59</v>
      </c>
      <c r="C276" s="28" t="str">
        <f>Raw_Data[[#This Row],[State]]&amp;Raw_Data[[#This Row],[Program Year]]</f>
        <v>Wyoming2020</v>
      </c>
      <c r="D276" s="12">
        <v>306</v>
      </c>
      <c r="E276" s="12">
        <v>557</v>
      </c>
      <c r="F276" s="46">
        <v>0.54900000000000004</v>
      </c>
      <c r="G276" s="26" t="s">
        <v>77</v>
      </c>
      <c r="H276" s="73" t="s">
        <v>74</v>
      </c>
    </row>
    <row r="277" spans="1:8">
      <c r="A277" s="91">
        <v>2019</v>
      </c>
      <c r="B277" s="22" t="s">
        <v>83</v>
      </c>
      <c r="C277" s="28" t="str">
        <f>Raw_Data[[#This Row],[State]]&amp;Raw_Data[[#This Row],[Program Year]]</f>
        <v xml:space="preserve"> National2019</v>
      </c>
      <c r="D277" s="13">
        <v>104601</v>
      </c>
      <c r="E277" s="13">
        <v>179488</v>
      </c>
      <c r="F277" s="46">
        <v>0.58277433588875027</v>
      </c>
      <c r="G277" s="25" t="s">
        <v>74</v>
      </c>
      <c r="H277" s="69">
        <f>0.9*Raw_Data[[#This Row],[VEER]]</f>
        <v>0.52449690229987522</v>
      </c>
    </row>
    <row r="278" spans="1:8">
      <c r="A278" s="91">
        <v>2019</v>
      </c>
      <c r="B278" s="22" t="s">
        <v>3</v>
      </c>
      <c r="C278" s="28" t="str">
        <f>Raw_Data[[#This Row],[State]]&amp;Raw_Data[[#This Row],[Program Year]]</f>
        <v>Alabama2019</v>
      </c>
      <c r="D278" s="13">
        <v>2255</v>
      </c>
      <c r="E278" s="13">
        <v>4015</v>
      </c>
      <c r="F278" s="46">
        <v>0.56164383561643838</v>
      </c>
      <c r="G278" s="26" t="s">
        <v>77</v>
      </c>
      <c r="H278" s="71" t="s">
        <v>74</v>
      </c>
    </row>
    <row r="279" spans="1:8">
      <c r="A279" s="91">
        <v>2019</v>
      </c>
      <c r="B279" s="22" t="s">
        <v>4</v>
      </c>
      <c r="C279" s="28" t="str">
        <f>Raw_Data[[#This Row],[State]]&amp;Raw_Data[[#This Row],[Program Year]]</f>
        <v>Alaska2019</v>
      </c>
      <c r="D279" s="13">
        <v>493</v>
      </c>
      <c r="E279" s="13">
        <v>8.75</v>
      </c>
      <c r="F279" s="46">
        <v>0.56299999999999994</v>
      </c>
      <c r="G279" s="26" t="s">
        <v>77</v>
      </c>
      <c r="H279" s="70" t="s">
        <v>74</v>
      </c>
    </row>
    <row r="280" spans="1:8">
      <c r="A280" s="91">
        <v>2019</v>
      </c>
      <c r="B280" s="22" t="s">
        <v>5</v>
      </c>
      <c r="C280" s="28" t="str">
        <f>Raw_Data[[#This Row],[State]]&amp;Raw_Data[[#This Row],[Program Year]]</f>
        <v>Arizona2019</v>
      </c>
      <c r="D280" s="13">
        <v>2671</v>
      </c>
      <c r="E280" s="13">
        <v>4610</v>
      </c>
      <c r="F280" s="46">
        <v>0.57939262472885034</v>
      </c>
      <c r="G280" s="26" t="s">
        <v>77</v>
      </c>
      <c r="H280" s="71" t="s">
        <v>74</v>
      </c>
    </row>
    <row r="281" spans="1:8">
      <c r="A281" s="91">
        <v>2019</v>
      </c>
      <c r="B281" s="22" t="s">
        <v>6</v>
      </c>
      <c r="C281" s="28" t="str">
        <f>Raw_Data[[#This Row],[State]]&amp;Raw_Data[[#This Row],[Program Year]]</f>
        <v>Arkansas2019</v>
      </c>
      <c r="D281" s="13">
        <v>2594</v>
      </c>
      <c r="E281" s="13">
        <v>4365</v>
      </c>
      <c r="F281" s="46">
        <v>0.59427262313860252</v>
      </c>
      <c r="G281" s="26" t="s">
        <v>77</v>
      </c>
      <c r="H281" s="70" t="s">
        <v>74</v>
      </c>
    </row>
    <row r="282" spans="1:8">
      <c r="A282" s="91">
        <v>2019</v>
      </c>
      <c r="B282" s="22" t="s">
        <v>7</v>
      </c>
      <c r="C282" s="28" t="str">
        <f>Raw_Data[[#This Row],[State]]&amp;Raw_Data[[#This Row],[Program Year]]</f>
        <v>California2019</v>
      </c>
      <c r="D282" s="13">
        <v>4574</v>
      </c>
      <c r="E282" s="13">
        <v>9949</v>
      </c>
      <c r="F282" s="46">
        <v>0.45974469795959394</v>
      </c>
      <c r="G282" s="25" t="s">
        <v>78</v>
      </c>
      <c r="H282" s="71" t="s">
        <v>74</v>
      </c>
    </row>
    <row r="283" spans="1:8">
      <c r="A283" s="91">
        <v>2019</v>
      </c>
      <c r="B283" s="22" t="s">
        <v>8</v>
      </c>
      <c r="C283" s="28" t="str">
        <f>Raw_Data[[#This Row],[State]]&amp;Raw_Data[[#This Row],[Program Year]]</f>
        <v>Colorado2019</v>
      </c>
      <c r="D283" s="13">
        <v>3240</v>
      </c>
      <c r="E283" s="13">
        <v>4739</v>
      </c>
      <c r="F283" s="46">
        <v>0.68368854188647399</v>
      </c>
      <c r="G283" s="26" t="s">
        <v>77</v>
      </c>
      <c r="H283" s="70" t="s">
        <v>74</v>
      </c>
    </row>
    <row r="284" spans="1:8">
      <c r="A284" s="91">
        <v>2019</v>
      </c>
      <c r="B284" s="22" t="s">
        <v>9</v>
      </c>
      <c r="C284" s="28" t="str">
        <f>Raw_Data[[#This Row],[State]]&amp;Raw_Data[[#This Row],[Program Year]]</f>
        <v>Connecticut2019</v>
      </c>
      <c r="D284" s="13">
        <v>535</v>
      </c>
      <c r="E284" s="13">
        <v>1033</v>
      </c>
      <c r="F284" s="46">
        <v>0.51790900290416264</v>
      </c>
      <c r="G284" s="25" t="s">
        <v>78</v>
      </c>
      <c r="H284" s="71" t="s">
        <v>74</v>
      </c>
    </row>
    <row r="285" spans="1:8">
      <c r="A285" s="91">
        <v>2019</v>
      </c>
      <c r="B285" s="22" t="s">
        <v>10</v>
      </c>
      <c r="C285" s="28" t="str">
        <f>Raw_Data[[#This Row],[State]]&amp;Raw_Data[[#This Row],[Program Year]]</f>
        <v>Delaware2019</v>
      </c>
      <c r="D285" s="13">
        <v>24</v>
      </c>
      <c r="E285" s="13">
        <v>44</v>
      </c>
      <c r="F285" s="46">
        <v>0.54545454545454541</v>
      </c>
      <c r="G285" s="26" t="s">
        <v>77</v>
      </c>
      <c r="H285" s="70" t="s">
        <v>74</v>
      </c>
    </row>
    <row r="286" spans="1:8">
      <c r="A286" s="91">
        <v>2019</v>
      </c>
      <c r="B286" s="22" t="s">
        <v>11</v>
      </c>
      <c r="C286" s="28" t="str">
        <f>Raw_Data[[#This Row],[State]]&amp;Raw_Data[[#This Row],[Program Year]]</f>
        <v>District Of Columbia2019</v>
      </c>
      <c r="D286" s="13">
        <v>199</v>
      </c>
      <c r="E286" s="13">
        <v>442</v>
      </c>
      <c r="F286" s="46">
        <v>0.45022624434389141</v>
      </c>
      <c r="G286" s="25" t="s">
        <v>78</v>
      </c>
      <c r="H286" s="71" t="s">
        <v>74</v>
      </c>
    </row>
    <row r="287" spans="1:8">
      <c r="A287" s="91">
        <v>2019</v>
      </c>
      <c r="B287" s="22" t="s">
        <v>12</v>
      </c>
      <c r="C287" s="28" t="str">
        <f>Raw_Data[[#This Row],[State]]&amp;Raw_Data[[#This Row],[Program Year]]</f>
        <v>Florida2019</v>
      </c>
      <c r="D287" s="13">
        <v>6079</v>
      </c>
      <c r="E287" s="13">
        <v>10408</v>
      </c>
      <c r="F287" s="46">
        <v>0.58406994619523445</v>
      </c>
      <c r="G287" s="26" t="s">
        <v>77</v>
      </c>
      <c r="H287" s="70" t="s">
        <v>74</v>
      </c>
    </row>
    <row r="288" spans="1:8">
      <c r="A288" s="91">
        <v>2019</v>
      </c>
      <c r="B288" s="22" t="s">
        <v>13</v>
      </c>
      <c r="C288" s="28" t="str">
        <f>Raw_Data[[#This Row],[State]]&amp;Raw_Data[[#This Row],[Program Year]]</f>
        <v>Georgia2019</v>
      </c>
      <c r="D288" s="13">
        <v>7728</v>
      </c>
      <c r="E288" s="13">
        <v>12828</v>
      </c>
      <c r="F288" s="46">
        <v>0.60243217960710949</v>
      </c>
      <c r="G288" s="25" t="s">
        <v>77</v>
      </c>
      <c r="H288" s="71" t="s">
        <v>74</v>
      </c>
    </row>
    <row r="289" spans="1:8">
      <c r="A289" s="91">
        <v>2019</v>
      </c>
      <c r="B289" s="22" t="s">
        <v>14</v>
      </c>
      <c r="C289" s="28" t="str">
        <f>Raw_Data[[#This Row],[State]]&amp;Raw_Data[[#This Row],[Program Year]]</f>
        <v>Guam2019</v>
      </c>
      <c r="D289" s="13">
        <v>23</v>
      </c>
      <c r="E289" s="13">
        <v>71</v>
      </c>
      <c r="F289" s="46">
        <v>0.323943661971831</v>
      </c>
      <c r="G289" s="25" t="s">
        <v>78</v>
      </c>
      <c r="H289" s="70" t="s">
        <v>74</v>
      </c>
    </row>
    <row r="290" spans="1:8">
      <c r="A290" s="91">
        <v>2019</v>
      </c>
      <c r="B290" s="22" t="s">
        <v>15</v>
      </c>
      <c r="C290" s="28" t="str">
        <f>Raw_Data[[#This Row],[State]]&amp;Raw_Data[[#This Row],[Program Year]]</f>
        <v>Hawaii2019</v>
      </c>
      <c r="D290" s="13">
        <v>139</v>
      </c>
      <c r="E290" s="13">
        <v>319</v>
      </c>
      <c r="F290" s="46">
        <v>0.43573667711598746</v>
      </c>
      <c r="G290" s="25" t="s">
        <v>78</v>
      </c>
      <c r="H290" s="71" t="s">
        <v>74</v>
      </c>
    </row>
    <row r="291" spans="1:8">
      <c r="A291" s="91">
        <v>2019</v>
      </c>
      <c r="B291" s="22" t="s">
        <v>16</v>
      </c>
      <c r="C291" s="28" t="str">
        <f>Raw_Data[[#This Row],[State]]&amp;Raw_Data[[#This Row],[Program Year]]</f>
        <v>Idaho2019</v>
      </c>
      <c r="D291" s="13">
        <v>188</v>
      </c>
      <c r="E291" s="13">
        <v>300</v>
      </c>
      <c r="F291" s="46">
        <v>0.62666666666666671</v>
      </c>
      <c r="G291" s="25" t="s">
        <v>77</v>
      </c>
      <c r="H291" s="70" t="s">
        <v>74</v>
      </c>
    </row>
    <row r="292" spans="1:8">
      <c r="A292" s="91">
        <v>2019</v>
      </c>
      <c r="B292" s="22" t="s">
        <v>17</v>
      </c>
      <c r="C292" s="28" t="str">
        <f>Raw_Data[[#This Row],[State]]&amp;Raw_Data[[#This Row],[Program Year]]</f>
        <v>Illinois2019</v>
      </c>
      <c r="D292" s="13">
        <v>2839</v>
      </c>
      <c r="E292" s="13">
        <v>4623</v>
      </c>
      <c r="F292" s="46">
        <v>0.61410339606316244</v>
      </c>
      <c r="G292" s="25" t="s">
        <v>77</v>
      </c>
      <c r="H292" s="71" t="s">
        <v>74</v>
      </c>
    </row>
    <row r="293" spans="1:8">
      <c r="A293" s="91">
        <v>2019</v>
      </c>
      <c r="B293" s="22" t="s">
        <v>18</v>
      </c>
      <c r="C293" s="28" t="str">
        <f>Raw_Data[[#This Row],[State]]&amp;Raw_Data[[#This Row],[Program Year]]</f>
        <v>Indiana2019</v>
      </c>
      <c r="D293" s="13">
        <v>1568</v>
      </c>
      <c r="E293" s="13">
        <v>2310</v>
      </c>
      <c r="F293" s="46">
        <v>0.67878787878787883</v>
      </c>
      <c r="G293" s="25" t="s">
        <v>77</v>
      </c>
      <c r="H293" s="70" t="s">
        <v>74</v>
      </c>
    </row>
    <row r="294" spans="1:8">
      <c r="A294" s="91">
        <v>2019</v>
      </c>
      <c r="B294" s="22" t="s">
        <v>19</v>
      </c>
      <c r="C294" s="28" t="str">
        <f>Raw_Data[[#This Row],[State]]&amp;Raw_Data[[#This Row],[Program Year]]</f>
        <v>Iowa2019</v>
      </c>
      <c r="D294" s="13">
        <v>1164</v>
      </c>
      <c r="E294" s="13">
        <v>1933</v>
      </c>
      <c r="F294" s="46">
        <v>0.60217278841179511</v>
      </c>
      <c r="G294" s="25" t="s">
        <v>77</v>
      </c>
      <c r="H294" s="71" t="s">
        <v>74</v>
      </c>
    </row>
    <row r="295" spans="1:8">
      <c r="A295" s="91">
        <v>2019</v>
      </c>
      <c r="B295" s="22" t="s">
        <v>20</v>
      </c>
      <c r="C295" s="28" t="str">
        <f>Raw_Data[[#This Row],[State]]&amp;Raw_Data[[#This Row],[Program Year]]</f>
        <v>Kansas2019</v>
      </c>
      <c r="D295" s="13">
        <v>499</v>
      </c>
      <c r="E295" s="13">
        <v>871</v>
      </c>
      <c r="F295" s="46">
        <v>0.57290470723306541</v>
      </c>
      <c r="G295" s="25" t="s">
        <v>77</v>
      </c>
      <c r="H295" s="70" t="s">
        <v>74</v>
      </c>
    </row>
    <row r="296" spans="1:8">
      <c r="A296" s="91">
        <v>2019</v>
      </c>
      <c r="B296" s="22" t="s">
        <v>21</v>
      </c>
      <c r="C296" s="28" t="str">
        <f>Raw_Data[[#This Row],[State]]&amp;Raw_Data[[#This Row],[Program Year]]</f>
        <v>Kentucky2019</v>
      </c>
      <c r="D296" s="13">
        <v>135</v>
      </c>
      <c r="E296" s="13">
        <v>542</v>
      </c>
      <c r="F296" s="46">
        <v>0.24907749077490776</v>
      </c>
      <c r="G296" s="25" t="s">
        <v>78</v>
      </c>
      <c r="H296" s="71" t="s">
        <v>74</v>
      </c>
    </row>
    <row r="297" spans="1:8">
      <c r="A297" s="91">
        <v>2019</v>
      </c>
      <c r="B297" s="22" t="s">
        <v>22</v>
      </c>
      <c r="C297" s="28" t="str">
        <f>Raw_Data[[#This Row],[State]]&amp;Raw_Data[[#This Row],[Program Year]]</f>
        <v>Louisiana2019</v>
      </c>
      <c r="D297" s="13">
        <v>937</v>
      </c>
      <c r="E297" s="13">
        <v>1805</v>
      </c>
      <c r="F297" s="46">
        <v>0.51911357340720221</v>
      </c>
      <c r="G297" s="25" t="s">
        <v>78</v>
      </c>
      <c r="H297" s="70" t="s">
        <v>74</v>
      </c>
    </row>
    <row r="298" spans="1:8">
      <c r="A298" s="91">
        <v>2019</v>
      </c>
      <c r="B298" s="22" t="s">
        <v>23</v>
      </c>
      <c r="C298" s="28" t="str">
        <f>Raw_Data[[#This Row],[State]]&amp;Raw_Data[[#This Row],[Program Year]]</f>
        <v>Maine2019</v>
      </c>
      <c r="D298" s="13">
        <v>137</v>
      </c>
      <c r="E298" s="13">
        <v>234</v>
      </c>
      <c r="F298" s="46">
        <v>0.5854700854700855</v>
      </c>
      <c r="G298" s="25" t="s">
        <v>77</v>
      </c>
      <c r="H298" s="71" t="s">
        <v>74</v>
      </c>
    </row>
    <row r="299" spans="1:8">
      <c r="A299" s="91">
        <v>2019</v>
      </c>
      <c r="B299" s="22" t="s">
        <v>24</v>
      </c>
      <c r="C299" s="28" t="str">
        <f>Raw_Data[[#This Row],[State]]&amp;Raw_Data[[#This Row],[Program Year]]</f>
        <v>Maryland2019</v>
      </c>
      <c r="D299" s="13">
        <v>1437</v>
      </c>
      <c r="E299" s="13">
        <v>2677</v>
      </c>
      <c r="F299" s="46">
        <v>0.53679491968621595</v>
      </c>
      <c r="G299" s="25" t="s">
        <v>77</v>
      </c>
      <c r="H299" s="70" t="s">
        <v>74</v>
      </c>
    </row>
    <row r="300" spans="1:8">
      <c r="A300" s="91">
        <v>2019</v>
      </c>
      <c r="B300" s="22" t="s">
        <v>25</v>
      </c>
      <c r="C300" s="28" t="str">
        <f>Raw_Data[[#This Row],[State]]&amp;Raw_Data[[#This Row],[Program Year]]</f>
        <v>Massachusetts2019</v>
      </c>
      <c r="D300" s="13">
        <v>2653</v>
      </c>
      <c r="E300" s="13">
        <v>4798</v>
      </c>
      <c r="F300" s="46">
        <v>0.55293872446852854</v>
      </c>
      <c r="G300" s="25" t="s">
        <v>77</v>
      </c>
      <c r="H300" s="71" t="s">
        <v>74</v>
      </c>
    </row>
    <row r="301" spans="1:8">
      <c r="A301" s="91">
        <v>2019</v>
      </c>
      <c r="B301" s="22" t="s">
        <v>26</v>
      </c>
      <c r="C301" s="28" t="str">
        <f>Raw_Data[[#This Row],[State]]&amp;Raw_Data[[#This Row],[Program Year]]</f>
        <v>Michigan2019</v>
      </c>
      <c r="D301" s="13">
        <v>2921</v>
      </c>
      <c r="E301" s="13">
        <v>4962</v>
      </c>
      <c r="F301" s="46">
        <v>0.58867392180572353</v>
      </c>
      <c r="G301" s="25" t="s">
        <v>77</v>
      </c>
      <c r="H301" s="70" t="s">
        <v>74</v>
      </c>
    </row>
    <row r="302" spans="1:8">
      <c r="A302" s="91">
        <v>2019</v>
      </c>
      <c r="B302" s="22" t="s">
        <v>27</v>
      </c>
      <c r="C302" s="28" t="str">
        <f>Raw_Data[[#This Row],[State]]&amp;Raw_Data[[#This Row],[Program Year]]</f>
        <v>Minnesota2019</v>
      </c>
      <c r="D302" s="13">
        <v>204</v>
      </c>
      <c r="E302" s="13">
        <v>313</v>
      </c>
      <c r="F302" s="46">
        <v>0.65175718849840258</v>
      </c>
      <c r="G302" s="25" t="s">
        <v>77</v>
      </c>
      <c r="H302" s="71" t="s">
        <v>74</v>
      </c>
    </row>
    <row r="303" spans="1:8">
      <c r="A303" s="91">
        <v>2019</v>
      </c>
      <c r="B303" s="22" t="s">
        <v>28</v>
      </c>
      <c r="C303" s="28" t="str">
        <f>Raw_Data[[#This Row],[State]]&amp;Raw_Data[[#This Row],[Program Year]]</f>
        <v>Mississippi2019</v>
      </c>
      <c r="D303" s="13">
        <v>1172</v>
      </c>
      <c r="E303" s="13">
        <v>1909</v>
      </c>
      <c r="F303" s="46">
        <v>0.61393399685699324</v>
      </c>
      <c r="G303" s="25" t="s">
        <v>77</v>
      </c>
      <c r="H303" s="70" t="s">
        <v>74</v>
      </c>
    </row>
    <row r="304" spans="1:8">
      <c r="A304" s="91">
        <v>2019</v>
      </c>
      <c r="B304" s="22" t="s">
        <v>29</v>
      </c>
      <c r="C304" s="28" t="str">
        <f>Raw_Data[[#This Row],[State]]&amp;Raw_Data[[#This Row],[Program Year]]</f>
        <v>Missouri2019</v>
      </c>
      <c r="D304" s="13">
        <v>2368</v>
      </c>
      <c r="E304" s="13">
        <v>3961</v>
      </c>
      <c r="F304" s="46">
        <v>0.5978288311032568</v>
      </c>
      <c r="G304" s="25" t="s">
        <v>77</v>
      </c>
      <c r="H304" s="71" t="s">
        <v>74</v>
      </c>
    </row>
    <row r="305" spans="1:8">
      <c r="A305" s="91">
        <v>2019</v>
      </c>
      <c r="B305" s="22" t="s">
        <v>30</v>
      </c>
      <c r="C305" s="28" t="str">
        <f>Raw_Data[[#This Row],[State]]&amp;Raw_Data[[#This Row],[Program Year]]</f>
        <v>Montana2019</v>
      </c>
      <c r="D305" s="13">
        <v>710</v>
      </c>
      <c r="E305" s="13">
        <v>1275</v>
      </c>
      <c r="F305" s="46">
        <v>0.55686274509803924</v>
      </c>
      <c r="G305" s="25" t="s">
        <v>77</v>
      </c>
      <c r="H305" s="70" t="s">
        <v>74</v>
      </c>
    </row>
    <row r="306" spans="1:8">
      <c r="A306" s="91">
        <v>2019</v>
      </c>
      <c r="B306" s="22" t="s">
        <v>32</v>
      </c>
      <c r="C306" s="28" t="str">
        <f>Raw_Data[[#This Row],[State]]&amp;Raw_Data[[#This Row],[Program Year]]</f>
        <v>Nebraska2019</v>
      </c>
      <c r="D306" s="13">
        <v>619</v>
      </c>
      <c r="E306" s="13">
        <v>973</v>
      </c>
      <c r="F306" s="46">
        <v>0.63617677286742036</v>
      </c>
      <c r="G306" s="25" t="s">
        <v>77</v>
      </c>
      <c r="H306" s="71" t="s">
        <v>74</v>
      </c>
    </row>
    <row r="307" spans="1:8">
      <c r="A307" s="91">
        <v>2019</v>
      </c>
      <c r="B307" s="22" t="s">
        <v>33</v>
      </c>
      <c r="C307" s="28" t="str">
        <f>Raw_Data[[#This Row],[State]]&amp;Raw_Data[[#This Row],[Program Year]]</f>
        <v>Nevada2019</v>
      </c>
      <c r="D307" s="13">
        <v>2022</v>
      </c>
      <c r="E307" s="13">
        <v>3302</v>
      </c>
      <c r="F307" s="46">
        <v>0.61235614778921865</v>
      </c>
      <c r="G307" s="25" t="s">
        <v>77</v>
      </c>
      <c r="H307" s="70" t="s">
        <v>74</v>
      </c>
    </row>
    <row r="308" spans="1:8">
      <c r="A308" s="91">
        <v>2019</v>
      </c>
      <c r="B308" s="22" t="s">
        <v>34</v>
      </c>
      <c r="C308" s="28" t="str">
        <f>Raw_Data[[#This Row],[State]]&amp;Raw_Data[[#This Row],[Program Year]]</f>
        <v>New Hampshire2019</v>
      </c>
      <c r="D308" s="13">
        <v>446</v>
      </c>
      <c r="E308" s="13">
        <v>711</v>
      </c>
      <c r="F308" s="46">
        <v>0.62728551336146277</v>
      </c>
      <c r="G308" s="25" t="s">
        <v>77</v>
      </c>
      <c r="H308" s="71" t="s">
        <v>74</v>
      </c>
    </row>
    <row r="309" spans="1:8">
      <c r="A309" s="91">
        <v>2019</v>
      </c>
      <c r="B309" s="22" t="s">
        <v>35</v>
      </c>
      <c r="C309" s="28" t="str">
        <f>Raw_Data[[#This Row],[State]]&amp;Raw_Data[[#This Row],[Program Year]]</f>
        <v>New Jersey2019</v>
      </c>
      <c r="D309" s="13">
        <v>936</v>
      </c>
      <c r="E309" s="13">
        <v>1862</v>
      </c>
      <c r="F309" s="46">
        <v>0.50268528464017181</v>
      </c>
      <c r="G309" s="25" t="s">
        <v>78</v>
      </c>
      <c r="H309" s="70" t="s">
        <v>74</v>
      </c>
    </row>
    <row r="310" spans="1:8">
      <c r="A310" s="91">
        <v>2019</v>
      </c>
      <c r="B310" s="22" t="s">
        <v>36</v>
      </c>
      <c r="C310" s="28" t="str">
        <f>Raw_Data[[#This Row],[State]]&amp;Raw_Data[[#This Row],[Program Year]]</f>
        <v>New Mexico2019</v>
      </c>
      <c r="D310" s="13">
        <v>800</v>
      </c>
      <c r="E310" s="13">
        <v>1665</v>
      </c>
      <c r="F310" s="46">
        <v>0.48048048048048048</v>
      </c>
      <c r="G310" s="25" t="s">
        <v>78</v>
      </c>
      <c r="H310" s="71" t="s">
        <v>74</v>
      </c>
    </row>
    <row r="311" spans="1:8">
      <c r="A311" s="91">
        <v>2019</v>
      </c>
      <c r="B311" s="22" t="s">
        <v>37</v>
      </c>
      <c r="C311" s="28" t="str">
        <f>Raw_Data[[#This Row],[State]]&amp;Raw_Data[[#This Row],[Program Year]]</f>
        <v>New York2019</v>
      </c>
      <c r="D311" s="13">
        <v>6617</v>
      </c>
      <c r="E311" s="13">
        <v>11004</v>
      </c>
      <c r="F311" s="46">
        <v>0.601326790258088</v>
      </c>
      <c r="G311" s="25" t="s">
        <v>77</v>
      </c>
      <c r="H311" s="70" t="s">
        <v>74</v>
      </c>
    </row>
    <row r="312" spans="1:8">
      <c r="A312" s="91">
        <v>2019</v>
      </c>
      <c r="B312" s="22" t="s">
        <v>38</v>
      </c>
      <c r="C312" s="28" t="str">
        <f>Raw_Data[[#This Row],[State]]&amp;Raw_Data[[#This Row],[Program Year]]</f>
        <v>North Carolina2019</v>
      </c>
      <c r="D312" s="13">
        <v>4584</v>
      </c>
      <c r="E312" s="13">
        <v>7401</v>
      </c>
      <c r="F312" s="46">
        <v>0.619375760032428</v>
      </c>
      <c r="G312" s="25" t="s">
        <v>77</v>
      </c>
      <c r="H312" s="71" t="s">
        <v>74</v>
      </c>
    </row>
    <row r="313" spans="1:8">
      <c r="A313" s="91">
        <v>2019</v>
      </c>
      <c r="B313" s="22" t="s">
        <v>39</v>
      </c>
      <c r="C313" s="28" t="str">
        <f>Raw_Data[[#This Row],[State]]&amp;Raw_Data[[#This Row],[Program Year]]</f>
        <v>North Dakota2019</v>
      </c>
      <c r="D313" s="13">
        <v>148</v>
      </c>
      <c r="E313" s="13">
        <v>260</v>
      </c>
      <c r="F313" s="46">
        <v>0.56923076923076921</v>
      </c>
      <c r="G313" s="25" t="s">
        <v>77</v>
      </c>
      <c r="H313" s="70" t="s">
        <v>74</v>
      </c>
    </row>
    <row r="314" spans="1:8">
      <c r="A314" s="91">
        <v>2019</v>
      </c>
      <c r="B314" s="22" t="s">
        <v>40</v>
      </c>
      <c r="C314" s="28" t="str">
        <f>Raw_Data[[#This Row],[State]]&amp;Raw_Data[[#This Row],[Program Year]]</f>
        <v>Ohio2019</v>
      </c>
      <c r="D314" s="13">
        <v>1543</v>
      </c>
      <c r="E314" s="13">
        <v>2256</v>
      </c>
      <c r="F314" s="46">
        <v>0.68395390070921991</v>
      </c>
      <c r="G314" s="25" t="s">
        <v>77</v>
      </c>
      <c r="H314" s="71" t="s">
        <v>74</v>
      </c>
    </row>
    <row r="315" spans="1:8">
      <c r="A315" s="91">
        <v>2019</v>
      </c>
      <c r="B315" s="22" t="s">
        <v>41</v>
      </c>
      <c r="C315" s="28" t="str">
        <f>Raw_Data[[#This Row],[State]]&amp;Raw_Data[[#This Row],[Program Year]]</f>
        <v>Oklahoma2019</v>
      </c>
      <c r="D315" s="13">
        <v>302</v>
      </c>
      <c r="E315" s="13">
        <v>607</v>
      </c>
      <c r="F315" s="46">
        <v>0.49752883031301481</v>
      </c>
      <c r="G315" s="25" t="s">
        <v>78</v>
      </c>
      <c r="H315" s="70" t="s">
        <v>74</v>
      </c>
    </row>
    <row r="316" spans="1:8">
      <c r="A316" s="91">
        <v>2019</v>
      </c>
      <c r="B316" s="22" t="s">
        <v>43</v>
      </c>
      <c r="C316" s="28" t="str">
        <f>Raw_Data[[#This Row],[State]]&amp;Raw_Data[[#This Row],[Program Year]]</f>
        <v>Oregon2019</v>
      </c>
      <c r="D316" s="13">
        <v>3878</v>
      </c>
      <c r="E316" s="13">
        <v>7060</v>
      </c>
      <c r="F316" s="46">
        <v>0.54929178470254958</v>
      </c>
      <c r="G316" s="25" t="s">
        <v>77</v>
      </c>
      <c r="H316" s="71" t="s">
        <v>74</v>
      </c>
    </row>
    <row r="317" spans="1:8">
      <c r="A317" s="91">
        <v>2019</v>
      </c>
      <c r="B317" s="22" t="s">
        <v>44</v>
      </c>
      <c r="C317" s="28" t="str">
        <f>Raw_Data[[#This Row],[State]]&amp;Raw_Data[[#This Row],[Program Year]]</f>
        <v>Pennsylvania2019</v>
      </c>
      <c r="D317" s="13">
        <v>1839</v>
      </c>
      <c r="E317" s="13">
        <v>3074</v>
      </c>
      <c r="F317" s="46">
        <v>0.59824333116460637</v>
      </c>
      <c r="G317" s="25" t="s">
        <v>77</v>
      </c>
      <c r="H317" s="70" t="s">
        <v>74</v>
      </c>
    </row>
    <row r="318" spans="1:8">
      <c r="A318" s="91">
        <v>2019</v>
      </c>
      <c r="B318" s="22" t="s">
        <v>45</v>
      </c>
      <c r="C318" s="28" t="str">
        <f>Raw_Data[[#This Row],[State]]&amp;Raw_Data[[#This Row],[Program Year]]</f>
        <v>Puerto Rico2019</v>
      </c>
      <c r="D318" s="76" t="s">
        <v>74</v>
      </c>
      <c r="E318" s="76" t="s">
        <v>74</v>
      </c>
      <c r="F318" s="67" t="s">
        <v>42</v>
      </c>
      <c r="G318" s="25" t="s">
        <v>42</v>
      </c>
      <c r="H318" s="71" t="s">
        <v>74</v>
      </c>
    </row>
    <row r="319" spans="1:8">
      <c r="A319" s="91">
        <v>2019</v>
      </c>
      <c r="B319" s="22" t="s">
        <v>46</v>
      </c>
      <c r="C319" s="28" t="str">
        <f>Raw_Data[[#This Row],[State]]&amp;Raw_Data[[#This Row],[Program Year]]</f>
        <v>Rhode Island2019</v>
      </c>
      <c r="D319" s="13">
        <v>279</v>
      </c>
      <c r="E319" s="13">
        <v>434</v>
      </c>
      <c r="F319" s="46">
        <v>0.6428571428571429</v>
      </c>
      <c r="G319" s="25" t="s">
        <v>77</v>
      </c>
      <c r="H319" s="70" t="s">
        <v>74</v>
      </c>
    </row>
    <row r="320" spans="1:8">
      <c r="A320" s="91">
        <v>2019</v>
      </c>
      <c r="B320" s="22" t="s">
        <v>47</v>
      </c>
      <c r="C320" s="28" t="str">
        <f>Raw_Data[[#This Row],[State]]&amp;Raw_Data[[#This Row],[Program Year]]</f>
        <v>South Carolina2019</v>
      </c>
      <c r="D320" s="13">
        <v>1847</v>
      </c>
      <c r="E320" s="13">
        <v>3259</v>
      </c>
      <c r="F320" s="46">
        <v>0.56673826327094201</v>
      </c>
      <c r="G320" s="25" t="s">
        <v>77</v>
      </c>
      <c r="H320" s="71" t="s">
        <v>74</v>
      </c>
    </row>
    <row r="321" spans="1:8">
      <c r="A321" s="91">
        <v>2019</v>
      </c>
      <c r="B321" s="22" t="s">
        <v>48</v>
      </c>
      <c r="C321" s="28" t="str">
        <f>Raw_Data[[#This Row],[State]]&amp;Raw_Data[[#This Row],[Program Year]]</f>
        <v>South Dakota2019</v>
      </c>
      <c r="D321" s="13">
        <v>295</v>
      </c>
      <c r="E321" s="13">
        <v>459</v>
      </c>
      <c r="F321" s="46">
        <v>0.64270152505446621</v>
      </c>
      <c r="G321" s="25" t="s">
        <v>77</v>
      </c>
      <c r="H321" s="70" t="s">
        <v>74</v>
      </c>
    </row>
    <row r="322" spans="1:8">
      <c r="A322" s="91">
        <v>2019</v>
      </c>
      <c r="B322" s="22" t="s">
        <v>49</v>
      </c>
      <c r="C322" s="28" t="str">
        <f>Raw_Data[[#This Row],[State]]&amp;Raw_Data[[#This Row],[Program Year]]</f>
        <v>Tennessee2019</v>
      </c>
      <c r="D322" s="13">
        <v>1045</v>
      </c>
      <c r="E322" s="13">
        <v>1786</v>
      </c>
      <c r="F322" s="46">
        <v>0.58510638297872342</v>
      </c>
      <c r="G322" s="25" t="s">
        <v>77</v>
      </c>
      <c r="H322" s="71" t="s">
        <v>74</v>
      </c>
    </row>
    <row r="323" spans="1:8">
      <c r="A323" s="91">
        <v>2019</v>
      </c>
      <c r="B323" s="22" t="s">
        <v>50</v>
      </c>
      <c r="C323" s="28" t="str">
        <f>Raw_Data[[#This Row],[State]]&amp;Raw_Data[[#This Row],[Program Year]]</f>
        <v>Texas2019</v>
      </c>
      <c r="D323" s="13">
        <v>20470</v>
      </c>
      <c r="E323" s="13">
        <v>34539</v>
      </c>
      <c r="F323" s="46">
        <v>0.5926633660499725</v>
      </c>
      <c r="G323" s="25" t="s">
        <v>77</v>
      </c>
      <c r="H323" s="70" t="s">
        <v>74</v>
      </c>
    </row>
    <row r="324" spans="1:8">
      <c r="A324" s="91">
        <v>2019</v>
      </c>
      <c r="B324" s="22" t="s">
        <v>52</v>
      </c>
      <c r="C324" s="28" t="str">
        <f>Raw_Data[[#This Row],[State]]&amp;Raw_Data[[#This Row],[Program Year]]</f>
        <v>Utah2019</v>
      </c>
      <c r="D324" s="13">
        <v>933</v>
      </c>
      <c r="E324" s="13">
        <v>1476</v>
      </c>
      <c r="F324" s="46">
        <v>0.63211382113821135</v>
      </c>
      <c r="G324" s="25" t="s">
        <v>77</v>
      </c>
      <c r="H324" s="71" t="s">
        <v>74</v>
      </c>
    </row>
    <row r="325" spans="1:8">
      <c r="A325" s="92">
        <v>2019</v>
      </c>
      <c r="B325" s="54" t="s">
        <v>53</v>
      </c>
      <c r="C325" s="28" t="str">
        <f>Raw_Data[[#This Row],[State]]&amp;Raw_Data[[#This Row],[Program Year]]</f>
        <v>Vermont2019</v>
      </c>
      <c r="D325" s="17">
        <v>212</v>
      </c>
      <c r="E325" s="17">
        <v>332</v>
      </c>
      <c r="F325" s="49">
        <v>0.63855421686746983</v>
      </c>
      <c r="G325" s="34" t="s">
        <v>77</v>
      </c>
      <c r="H325" s="70" t="s">
        <v>74</v>
      </c>
    </row>
    <row r="326" spans="1:8">
      <c r="A326" s="91">
        <v>2019</v>
      </c>
      <c r="B326" s="22" t="s">
        <v>54</v>
      </c>
      <c r="C326" s="28" t="str">
        <f>Raw_Data[[#This Row],[State]]&amp;Raw_Data[[#This Row],[Program Year]]</f>
        <v>Virgin Islands2019</v>
      </c>
      <c r="D326" s="13">
        <v>5</v>
      </c>
      <c r="E326" s="13">
        <v>18</v>
      </c>
      <c r="F326" s="56">
        <v>0.27777777777777779</v>
      </c>
      <c r="G326" s="25" t="s">
        <v>78</v>
      </c>
      <c r="H326" s="71" t="s">
        <v>74</v>
      </c>
    </row>
    <row r="327" spans="1:8">
      <c r="A327" s="91">
        <v>2019</v>
      </c>
      <c r="B327" s="22" t="s">
        <v>55</v>
      </c>
      <c r="C327" s="28" t="str">
        <f>Raw_Data[[#This Row],[State]]&amp;Raw_Data[[#This Row],[Program Year]]</f>
        <v>Virginia2019</v>
      </c>
      <c r="D327" s="13">
        <v>2226</v>
      </c>
      <c r="E327" s="13">
        <v>3585</v>
      </c>
      <c r="F327" s="56">
        <v>0.62092050209205019</v>
      </c>
      <c r="G327" s="25" t="s">
        <v>77</v>
      </c>
      <c r="H327" s="70" t="s">
        <v>74</v>
      </c>
    </row>
    <row r="328" spans="1:8">
      <c r="A328" s="91">
        <v>2019</v>
      </c>
      <c r="B328" s="22" t="s">
        <v>56</v>
      </c>
      <c r="C328" s="28" t="str">
        <f>Raw_Data[[#This Row],[State]]&amp;Raw_Data[[#This Row],[Program Year]]</f>
        <v>Washington2019</v>
      </c>
      <c r="D328" s="13">
        <v>3093</v>
      </c>
      <c r="E328" s="13">
        <v>5684</v>
      </c>
      <c r="F328" s="56">
        <v>0.54415904292751582</v>
      </c>
      <c r="G328" s="25" t="s">
        <v>77</v>
      </c>
      <c r="H328" s="71" t="s">
        <v>74</v>
      </c>
    </row>
    <row r="329" spans="1:8">
      <c r="A329" s="91">
        <v>2019</v>
      </c>
      <c r="B329" s="22" t="s">
        <v>57</v>
      </c>
      <c r="C329" s="28" t="str">
        <f>Raw_Data[[#This Row],[State]]&amp;Raw_Data[[#This Row],[Program Year]]</f>
        <v>West Virginia2019</v>
      </c>
      <c r="D329" s="13">
        <v>61</v>
      </c>
      <c r="E329" s="13">
        <v>98</v>
      </c>
      <c r="F329" s="56">
        <v>0.62244897959183676</v>
      </c>
      <c r="G329" s="25" t="s">
        <v>77</v>
      </c>
      <c r="H329" s="70" t="s">
        <v>74</v>
      </c>
    </row>
    <row r="330" spans="1:8">
      <c r="A330" s="91">
        <v>2019</v>
      </c>
      <c r="B330" s="22" t="s">
        <v>58</v>
      </c>
      <c r="C330" s="28" t="str">
        <f>Raw_Data[[#This Row],[State]]&amp;Raw_Data[[#This Row],[Program Year]]</f>
        <v>Wisconsin2019</v>
      </c>
      <c r="D330" s="13">
        <v>1157</v>
      </c>
      <c r="E330" s="13">
        <v>1845</v>
      </c>
      <c r="F330" s="56">
        <v>0.62710027100271004</v>
      </c>
      <c r="G330" s="25" t="s">
        <v>77</v>
      </c>
      <c r="H330" s="71" t="s">
        <v>74</v>
      </c>
    </row>
    <row r="331" spans="1:8">
      <c r="A331" s="91">
        <v>2019</v>
      </c>
      <c r="B331" s="22" t="s">
        <v>59</v>
      </c>
      <c r="C331" s="28" t="str">
        <f>Raw_Data[[#This Row],[State]]&amp;Raw_Data[[#This Row],[Program Year]]</f>
        <v>Wyoming2019</v>
      </c>
      <c r="D331" s="13">
        <v>251</v>
      </c>
      <c r="E331" s="13">
        <v>462</v>
      </c>
      <c r="F331" s="56">
        <v>0.54329004329004327</v>
      </c>
      <c r="G331" s="25" t="s">
        <v>77</v>
      </c>
      <c r="H331" s="70" t="s">
        <v>74</v>
      </c>
    </row>
    <row r="332" spans="1:8">
      <c r="A332" s="91">
        <v>2018</v>
      </c>
      <c r="B332" s="28" t="s">
        <v>83</v>
      </c>
      <c r="C332" s="28" t="str">
        <f>Raw_Data[[#This Row],[State]]&amp;Raw_Data[[#This Row],[Program Year]]</f>
        <v xml:space="preserve"> National2018</v>
      </c>
      <c r="D332" s="13">
        <v>119247</v>
      </c>
      <c r="E332" s="13">
        <v>205046</v>
      </c>
      <c r="F332" s="48">
        <f t="shared" ref="F332:F372" si="0">D332/E332</f>
        <v>0.58156218604605792</v>
      </c>
      <c r="G332" s="25" t="s">
        <v>74</v>
      </c>
      <c r="H332" s="69">
        <f>0.9*Raw_Data[[#This Row],[VEER]]</f>
        <v>0.52340596744145218</v>
      </c>
    </row>
    <row r="333" spans="1:8">
      <c r="A333" s="91">
        <v>2018</v>
      </c>
      <c r="B333" s="28" t="s">
        <v>3</v>
      </c>
      <c r="C333" s="28" t="str">
        <f>Raw_Data[[#This Row],[State]]&amp;Raw_Data[[#This Row],[Program Year]]</f>
        <v>Alabama2018</v>
      </c>
      <c r="D333" s="13">
        <v>2396</v>
      </c>
      <c r="E333" s="13">
        <v>3956</v>
      </c>
      <c r="F333" s="48">
        <f t="shared" si="0"/>
        <v>0.60566228513650155</v>
      </c>
      <c r="G333" s="25" t="s">
        <v>77</v>
      </c>
      <c r="H333" s="70" t="s">
        <v>74</v>
      </c>
    </row>
    <row r="334" spans="1:8">
      <c r="A334" s="91">
        <v>2018</v>
      </c>
      <c r="B334" s="28" t="s">
        <v>4</v>
      </c>
      <c r="C334" s="28" t="str">
        <f>Raw_Data[[#This Row],[State]]&amp;Raw_Data[[#This Row],[Program Year]]</f>
        <v>Alaska2018</v>
      </c>
      <c r="D334" s="13">
        <v>480</v>
      </c>
      <c r="E334" s="13">
        <v>879</v>
      </c>
      <c r="F334" s="48">
        <f t="shared" si="0"/>
        <v>0.5460750853242321</v>
      </c>
      <c r="G334" s="25" t="s">
        <v>77</v>
      </c>
      <c r="H334" s="71" t="s">
        <v>74</v>
      </c>
    </row>
    <row r="335" spans="1:8">
      <c r="A335" s="91">
        <v>2018</v>
      </c>
      <c r="B335" s="28" t="s">
        <v>5</v>
      </c>
      <c r="C335" s="28" t="str">
        <f>Raw_Data[[#This Row],[State]]&amp;Raw_Data[[#This Row],[Program Year]]</f>
        <v>Arizona2018</v>
      </c>
      <c r="D335" s="13">
        <v>2494</v>
      </c>
      <c r="E335" s="13">
        <v>4175</v>
      </c>
      <c r="F335" s="48">
        <f t="shared" si="0"/>
        <v>0.59736526946107782</v>
      </c>
      <c r="G335" s="25" t="s">
        <v>77</v>
      </c>
      <c r="H335" s="70" t="s">
        <v>74</v>
      </c>
    </row>
    <row r="336" spans="1:8">
      <c r="A336" s="91">
        <v>2018</v>
      </c>
      <c r="B336" s="28" t="s">
        <v>6</v>
      </c>
      <c r="C336" s="28" t="str">
        <f>Raw_Data[[#This Row],[State]]&amp;Raw_Data[[#This Row],[Program Year]]</f>
        <v>Arkansas2018</v>
      </c>
      <c r="D336" s="13">
        <v>1360</v>
      </c>
      <c r="E336" s="13">
        <v>2287</v>
      </c>
      <c r="F336" s="48">
        <f t="shared" si="0"/>
        <v>0.59466550065588109</v>
      </c>
      <c r="G336" s="25" t="s">
        <v>77</v>
      </c>
      <c r="H336" s="71" t="s">
        <v>74</v>
      </c>
    </row>
    <row r="337" spans="1:8">
      <c r="A337" s="91">
        <v>2018</v>
      </c>
      <c r="B337" s="28" t="s">
        <v>7</v>
      </c>
      <c r="C337" s="28" t="str">
        <f>Raw_Data[[#This Row],[State]]&amp;Raw_Data[[#This Row],[Program Year]]</f>
        <v>California2018</v>
      </c>
      <c r="D337" s="13">
        <v>5147</v>
      </c>
      <c r="E337" s="13">
        <v>10931</v>
      </c>
      <c r="F337" s="48">
        <f t="shared" si="0"/>
        <v>0.47086268410941362</v>
      </c>
      <c r="G337" s="25" t="s">
        <v>78</v>
      </c>
      <c r="H337" s="70" t="s">
        <v>74</v>
      </c>
    </row>
    <row r="338" spans="1:8">
      <c r="A338" s="91">
        <v>2018</v>
      </c>
      <c r="B338" s="28" t="s">
        <v>8</v>
      </c>
      <c r="C338" s="28" t="str">
        <f>Raw_Data[[#This Row],[State]]&amp;Raw_Data[[#This Row],[Program Year]]</f>
        <v>Colorado2018</v>
      </c>
      <c r="D338" s="13">
        <v>3329</v>
      </c>
      <c r="E338" s="13">
        <v>5021</v>
      </c>
      <c r="F338" s="48">
        <f t="shared" si="0"/>
        <v>0.66301533559051984</v>
      </c>
      <c r="G338" s="25" t="s">
        <v>77</v>
      </c>
      <c r="H338" s="71" t="s">
        <v>74</v>
      </c>
    </row>
    <row r="339" spans="1:8">
      <c r="A339" s="91">
        <v>2018</v>
      </c>
      <c r="B339" s="28" t="s">
        <v>9</v>
      </c>
      <c r="C339" s="28" t="str">
        <f>Raw_Data[[#This Row],[State]]&amp;Raw_Data[[#This Row],[Program Year]]</f>
        <v>Connecticut2018</v>
      </c>
      <c r="D339" s="13">
        <v>657</v>
      </c>
      <c r="E339" s="13">
        <v>1195</v>
      </c>
      <c r="F339" s="48">
        <f t="shared" si="0"/>
        <v>0.54979079497907946</v>
      </c>
      <c r="G339" s="25" t="s">
        <v>77</v>
      </c>
      <c r="H339" s="70" t="s">
        <v>74</v>
      </c>
    </row>
    <row r="340" spans="1:8">
      <c r="A340" s="91">
        <v>2018</v>
      </c>
      <c r="B340" s="28" t="s">
        <v>10</v>
      </c>
      <c r="C340" s="28" t="str">
        <f>Raw_Data[[#This Row],[State]]&amp;Raw_Data[[#This Row],[Program Year]]</f>
        <v>Delaware2018</v>
      </c>
      <c r="D340" s="13">
        <v>44</v>
      </c>
      <c r="E340" s="13">
        <v>83</v>
      </c>
      <c r="F340" s="48">
        <f t="shared" si="0"/>
        <v>0.53012048192771088</v>
      </c>
      <c r="G340" s="25" t="s">
        <v>77</v>
      </c>
      <c r="H340" s="71" t="s">
        <v>74</v>
      </c>
    </row>
    <row r="341" spans="1:8">
      <c r="A341" s="91">
        <v>2018</v>
      </c>
      <c r="B341" s="28" t="s">
        <v>11</v>
      </c>
      <c r="C341" s="28" t="str">
        <f>Raw_Data[[#This Row],[State]]&amp;Raw_Data[[#This Row],[Program Year]]</f>
        <v>District Of Columbia2018</v>
      </c>
      <c r="D341" s="13">
        <v>264</v>
      </c>
      <c r="E341" s="13">
        <v>612</v>
      </c>
      <c r="F341" s="48">
        <f t="shared" si="0"/>
        <v>0.43137254901960786</v>
      </c>
      <c r="G341" s="25" t="s">
        <v>78</v>
      </c>
      <c r="H341" s="70" t="s">
        <v>74</v>
      </c>
    </row>
    <row r="342" spans="1:8">
      <c r="A342" s="91">
        <v>2018</v>
      </c>
      <c r="B342" s="28" t="s">
        <v>12</v>
      </c>
      <c r="C342" s="28" t="str">
        <f>Raw_Data[[#This Row],[State]]&amp;Raw_Data[[#This Row],[Program Year]]</f>
        <v>Florida2018</v>
      </c>
      <c r="D342" s="13">
        <v>8074</v>
      </c>
      <c r="E342" s="13">
        <v>14455</v>
      </c>
      <c r="F342" s="48">
        <f t="shared" si="0"/>
        <v>0.55856105153925972</v>
      </c>
      <c r="G342" s="25" t="s">
        <v>77</v>
      </c>
      <c r="H342" s="71" t="s">
        <v>74</v>
      </c>
    </row>
    <row r="343" spans="1:8">
      <c r="A343" s="91">
        <v>2018</v>
      </c>
      <c r="B343" s="28" t="s">
        <v>13</v>
      </c>
      <c r="C343" s="28" t="str">
        <f>Raw_Data[[#This Row],[State]]&amp;Raw_Data[[#This Row],[Program Year]]</f>
        <v>Georgia2018</v>
      </c>
      <c r="D343" s="13">
        <v>7698</v>
      </c>
      <c r="E343" s="13">
        <v>12972</v>
      </c>
      <c r="F343" s="48">
        <f t="shared" si="0"/>
        <v>0.59343200740055502</v>
      </c>
      <c r="G343" s="25" t="s">
        <v>77</v>
      </c>
      <c r="H343" s="70" t="s">
        <v>74</v>
      </c>
    </row>
    <row r="344" spans="1:8">
      <c r="A344" s="91">
        <v>2018</v>
      </c>
      <c r="B344" s="28" t="s">
        <v>14</v>
      </c>
      <c r="C344" s="28" t="str">
        <f>Raw_Data[[#This Row],[State]]&amp;Raw_Data[[#This Row],[Program Year]]</f>
        <v>Guam2018</v>
      </c>
      <c r="D344" s="13">
        <v>2</v>
      </c>
      <c r="E344" s="13">
        <v>40</v>
      </c>
      <c r="F344" s="48">
        <f t="shared" si="0"/>
        <v>0.05</v>
      </c>
      <c r="G344" s="25" t="s">
        <v>78</v>
      </c>
      <c r="H344" s="71" t="s">
        <v>74</v>
      </c>
    </row>
    <row r="345" spans="1:8">
      <c r="A345" s="91">
        <v>2018</v>
      </c>
      <c r="B345" s="28" t="s">
        <v>15</v>
      </c>
      <c r="C345" s="28" t="str">
        <f>Raw_Data[[#This Row],[State]]&amp;Raw_Data[[#This Row],[Program Year]]</f>
        <v>Hawaii2018</v>
      </c>
      <c r="D345" s="13">
        <v>86</v>
      </c>
      <c r="E345" s="13">
        <v>314</v>
      </c>
      <c r="F345" s="48">
        <f t="shared" si="0"/>
        <v>0.27388535031847133</v>
      </c>
      <c r="G345" s="25" t="s">
        <v>78</v>
      </c>
      <c r="H345" s="70" t="s">
        <v>74</v>
      </c>
    </row>
    <row r="346" spans="1:8">
      <c r="A346" s="91">
        <v>2018</v>
      </c>
      <c r="B346" s="28" t="s">
        <v>16</v>
      </c>
      <c r="C346" s="28" t="str">
        <f>Raw_Data[[#This Row],[State]]&amp;Raw_Data[[#This Row],[Program Year]]</f>
        <v>Idaho2018</v>
      </c>
      <c r="D346" s="13">
        <v>600</v>
      </c>
      <c r="E346" s="13">
        <v>905</v>
      </c>
      <c r="F346" s="48">
        <f t="shared" si="0"/>
        <v>0.66298342541436461</v>
      </c>
      <c r="G346" s="25" t="s">
        <v>77</v>
      </c>
      <c r="H346" s="71" t="s">
        <v>74</v>
      </c>
    </row>
    <row r="347" spans="1:8">
      <c r="A347" s="91">
        <v>2018</v>
      </c>
      <c r="B347" s="28" t="s">
        <v>17</v>
      </c>
      <c r="C347" s="28" t="str">
        <f>Raw_Data[[#This Row],[State]]&amp;Raw_Data[[#This Row],[Program Year]]</f>
        <v>Illinois2018</v>
      </c>
      <c r="D347" s="13">
        <v>3555</v>
      </c>
      <c r="E347" s="13">
        <v>5837</v>
      </c>
      <c r="F347" s="48">
        <f t="shared" si="0"/>
        <v>0.60904574267603218</v>
      </c>
      <c r="G347" s="25" t="s">
        <v>77</v>
      </c>
      <c r="H347" s="70" t="s">
        <v>74</v>
      </c>
    </row>
    <row r="348" spans="1:8">
      <c r="A348" s="91">
        <v>2018</v>
      </c>
      <c r="B348" s="28" t="s">
        <v>18</v>
      </c>
      <c r="C348" s="28" t="str">
        <f>Raw_Data[[#This Row],[State]]&amp;Raw_Data[[#This Row],[Program Year]]</f>
        <v>Indiana2018</v>
      </c>
      <c r="D348" s="13">
        <v>2212</v>
      </c>
      <c r="E348" s="13">
        <v>3199</v>
      </c>
      <c r="F348" s="48">
        <f t="shared" si="0"/>
        <v>0.69146608315098468</v>
      </c>
      <c r="G348" s="25" t="s">
        <v>77</v>
      </c>
      <c r="H348" s="71" t="s">
        <v>74</v>
      </c>
    </row>
    <row r="349" spans="1:8">
      <c r="A349" s="91">
        <v>2018</v>
      </c>
      <c r="B349" s="28" t="s">
        <v>19</v>
      </c>
      <c r="C349" s="28" t="str">
        <f>Raw_Data[[#This Row],[State]]&amp;Raw_Data[[#This Row],[Program Year]]</f>
        <v>Iowa2018</v>
      </c>
      <c r="D349" s="13">
        <v>1786</v>
      </c>
      <c r="E349" s="13">
        <v>2851</v>
      </c>
      <c r="F349" s="48">
        <f t="shared" si="0"/>
        <v>0.62644686075061384</v>
      </c>
      <c r="G349" s="25" t="s">
        <v>77</v>
      </c>
      <c r="H349" s="70" t="s">
        <v>74</v>
      </c>
    </row>
    <row r="350" spans="1:8">
      <c r="A350" s="91">
        <v>2018</v>
      </c>
      <c r="B350" s="28" t="s">
        <v>20</v>
      </c>
      <c r="C350" s="28" t="str">
        <f>Raw_Data[[#This Row],[State]]&amp;Raw_Data[[#This Row],[Program Year]]</f>
        <v>Kansas2018</v>
      </c>
      <c r="D350" s="13">
        <v>475</v>
      </c>
      <c r="E350" s="13">
        <v>815</v>
      </c>
      <c r="F350" s="48">
        <f t="shared" si="0"/>
        <v>0.58282208588957052</v>
      </c>
      <c r="G350" s="25" t="s">
        <v>77</v>
      </c>
      <c r="H350" s="71" t="s">
        <v>74</v>
      </c>
    </row>
    <row r="351" spans="1:8">
      <c r="A351" s="91">
        <v>2018</v>
      </c>
      <c r="B351" s="28" t="s">
        <v>21</v>
      </c>
      <c r="C351" s="28" t="str">
        <f>Raw_Data[[#This Row],[State]]&amp;Raw_Data[[#This Row],[Program Year]]</f>
        <v>Kentucky2018</v>
      </c>
      <c r="D351" s="13">
        <v>1740</v>
      </c>
      <c r="E351" s="13">
        <v>3783</v>
      </c>
      <c r="F351" s="48">
        <f t="shared" si="0"/>
        <v>0.45995241871530529</v>
      </c>
      <c r="G351" s="25" t="s">
        <v>78</v>
      </c>
      <c r="H351" s="70" t="s">
        <v>74</v>
      </c>
    </row>
    <row r="352" spans="1:8">
      <c r="A352" s="91">
        <v>2018</v>
      </c>
      <c r="B352" s="28" t="s">
        <v>22</v>
      </c>
      <c r="C352" s="28" t="str">
        <f>Raw_Data[[#This Row],[State]]&amp;Raw_Data[[#This Row],[Program Year]]</f>
        <v>Louisiana2018</v>
      </c>
      <c r="D352" s="13">
        <v>1043</v>
      </c>
      <c r="E352" s="13">
        <v>1893</v>
      </c>
      <c r="F352" s="48">
        <f t="shared" si="0"/>
        <v>0.55097728473322771</v>
      </c>
      <c r="G352" s="25" t="s">
        <v>77</v>
      </c>
      <c r="H352" s="71" t="s">
        <v>74</v>
      </c>
    </row>
    <row r="353" spans="1:8">
      <c r="A353" s="91">
        <v>2018</v>
      </c>
      <c r="B353" s="28" t="s">
        <v>23</v>
      </c>
      <c r="C353" s="28" t="str">
        <f>Raw_Data[[#This Row],[State]]&amp;Raw_Data[[#This Row],[Program Year]]</f>
        <v>Maine2018</v>
      </c>
      <c r="D353" s="13">
        <v>293</v>
      </c>
      <c r="E353" s="13">
        <v>502</v>
      </c>
      <c r="F353" s="48">
        <f t="shared" si="0"/>
        <v>0.58366533864541836</v>
      </c>
      <c r="G353" s="25" t="s">
        <v>77</v>
      </c>
      <c r="H353" s="70" t="s">
        <v>74</v>
      </c>
    </row>
    <row r="354" spans="1:8">
      <c r="A354" s="91">
        <v>2018</v>
      </c>
      <c r="B354" s="28" t="s">
        <v>24</v>
      </c>
      <c r="C354" s="28" t="str">
        <f>Raw_Data[[#This Row],[State]]&amp;Raw_Data[[#This Row],[Program Year]]</f>
        <v>Maryland2018</v>
      </c>
      <c r="D354" s="13">
        <v>1288</v>
      </c>
      <c r="E354" s="13">
        <v>2405</v>
      </c>
      <c r="F354" s="48">
        <f t="shared" si="0"/>
        <v>0.53555093555093558</v>
      </c>
      <c r="G354" s="25" t="s">
        <v>77</v>
      </c>
      <c r="H354" s="71" t="s">
        <v>74</v>
      </c>
    </row>
    <row r="355" spans="1:8">
      <c r="A355" s="91">
        <v>2018</v>
      </c>
      <c r="B355" s="28" t="s">
        <v>25</v>
      </c>
      <c r="C355" s="28" t="str">
        <f>Raw_Data[[#This Row],[State]]&amp;Raw_Data[[#This Row],[Program Year]]</f>
        <v>Massachusetts2018</v>
      </c>
      <c r="D355" s="13">
        <v>2776</v>
      </c>
      <c r="E355" s="13">
        <v>5376</v>
      </c>
      <c r="F355" s="48">
        <f t="shared" si="0"/>
        <v>0.51636904761904767</v>
      </c>
      <c r="G355" s="25" t="s">
        <v>78</v>
      </c>
      <c r="H355" s="70" t="s">
        <v>74</v>
      </c>
    </row>
    <row r="356" spans="1:8">
      <c r="A356" s="91">
        <v>2018</v>
      </c>
      <c r="B356" s="28" t="s">
        <v>26</v>
      </c>
      <c r="C356" s="28" t="str">
        <f>Raw_Data[[#This Row],[State]]&amp;Raw_Data[[#This Row],[Program Year]]</f>
        <v>Michigan2018</v>
      </c>
      <c r="D356" s="13">
        <v>2272</v>
      </c>
      <c r="E356" s="13">
        <v>3928</v>
      </c>
      <c r="F356" s="48">
        <f t="shared" si="0"/>
        <v>0.57841140529531565</v>
      </c>
      <c r="G356" s="25" t="s">
        <v>77</v>
      </c>
      <c r="H356" s="71" t="s">
        <v>74</v>
      </c>
    </row>
    <row r="357" spans="1:8">
      <c r="A357" s="91">
        <v>2018</v>
      </c>
      <c r="B357" s="28" t="s">
        <v>27</v>
      </c>
      <c r="C357" s="28" t="str">
        <f>Raw_Data[[#This Row],[State]]&amp;Raw_Data[[#This Row],[Program Year]]</f>
        <v>Minnesota2018</v>
      </c>
      <c r="D357" s="13">
        <v>934</v>
      </c>
      <c r="E357" s="13">
        <v>1635</v>
      </c>
      <c r="F357" s="48">
        <f t="shared" si="0"/>
        <v>0.57125382262996938</v>
      </c>
      <c r="G357" s="25" t="s">
        <v>77</v>
      </c>
      <c r="H357" s="70" t="s">
        <v>74</v>
      </c>
    </row>
    <row r="358" spans="1:8">
      <c r="A358" s="91">
        <v>2018</v>
      </c>
      <c r="B358" s="28" t="s">
        <v>28</v>
      </c>
      <c r="C358" s="28" t="str">
        <f>Raw_Data[[#This Row],[State]]&amp;Raw_Data[[#This Row],[Program Year]]</f>
        <v>Mississippi2018</v>
      </c>
      <c r="D358" s="13">
        <v>1492</v>
      </c>
      <c r="E358" s="13">
        <v>2422</v>
      </c>
      <c r="F358" s="48">
        <f t="shared" si="0"/>
        <v>0.61601981833195707</v>
      </c>
      <c r="G358" s="25" t="s">
        <v>77</v>
      </c>
      <c r="H358" s="71" t="s">
        <v>74</v>
      </c>
    </row>
    <row r="359" spans="1:8">
      <c r="A359" s="91">
        <v>2018</v>
      </c>
      <c r="B359" s="28" t="s">
        <v>29</v>
      </c>
      <c r="C359" s="28" t="str">
        <f>Raw_Data[[#This Row],[State]]&amp;Raw_Data[[#This Row],[Program Year]]</f>
        <v>Missouri2018</v>
      </c>
      <c r="D359" s="13">
        <v>2703</v>
      </c>
      <c r="E359" s="13">
        <v>4363</v>
      </c>
      <c r="F359" s="48">
        <f t="shared" si="0"/>
        <v>0.61952784781113912</v>
      </c>
      <c r="G359" s="25" t="s">
        <v>77</v>
      </c>
      <c r="H359" s="70" t="s">
        <v>74</v>
      </c>
    </row>
    <row r="360" spans="1:8">
      <c r="A360" s="91">
        <v>2018</v>
      </c>
      <c r="B360" s="28" t="s">
        <v>30</v>
      </c>
      <c r="C360" s="28" t="str">
        <f>Raw_Data[[#This Row],[State]]&amp;Raw_Data[[#This Row],[Program Year]]</f>
        <v>Montana2018</v>
      </c>
      <c r="D360" s="13">
        <v>908</v>
      </c>
      <c r="E360" s="13">
        <v>1660</v>
      </c>
      <c r="F360" s="48">
        <f t="shared" si="0"/>
        <v>0.54698795180722892</v>
      </c>
      <c r="G360" s="25" t="s">
        <v>77</v>
      </c>
      <c r="H360" s="71" t="s">
        <v>74</v>
      </c>
    </row>
    <row r="361" spans="1:8">
      <c r="A361" s="91">
        <v>2018</v>
      </c>
      <c r="B361" s="28" t="s">
        <v>32</v>
      </c>
      <c r="C361" s="28" t="str">
        <f>Raw_Data[[#This Row],[State]]&amp;Raw_Data[[#This Row],[Program Year]]</f>
        <v>Nebraska2018</v>
      </c>
      <c r="D361" s="13">
        <v>782</v>
      </c>
      <c r="E361" s="13">
        <v>1221</v>
      </c>
      <c r="F361" s="48">
        <f t="shared" si="0"/>
        <v>0.64045864045864043</v>
      </c>
      <c r="G361" s="25" t="s">
        <v>77</v>
      </c>
      <c r="H361" s="70" t="s">
        <v>74</v>
      </c>
    </row>
    <row r="362" spans="1:8">
      <c r="A362" s="91">
        <v>2018</v>
      </c>
      <c r="B362" s="28" t="s">
        <v>33</v>
      </c>
      <c r="C362" s="28" t="str">
        <f>Raw_Data[[#This Row],[State]]&amp;Raw_Data[[#This Row],[Program Year]]</f>
        <v>Nevada2018</v>
      </c>
      <c r="D362" s="13">
        <v>2149</v>
      </c>
      <c r="E362" s="13">
        <v>3492</v>
      </c>
      <c r="F362" s="48">
        <f t="shared" si="0"/>
        <v>0.61540664375715926</v>
      </c>
      <c r="G362" s="25" t="s">
        <v>77</v>
      </c>
      <c r="H362" s="71" t="s">
        <v>74</v>
      </c>
    </row>
    <row r="363" spans="1:8">
      <c r="A363" s="91">
        <v>2018</v>
      </c>
      <c r="B363" s="28" t="s">
        <v>34</v>
      </c>
      <c r="C363" s="28" t="str">
        <f>Raw_Data[[#This Row],[State]]&amp;Raw_Data[[#This Row],[Program Year]]</f>
        <v>New Hampshire2018</v>
      </c>
      <c r="D363" s="13">
        <v>540</v>
      </c>
      <c r="E363" s="13">
        <v>900</v>
      </c>
      <c r="F363" s="48">
        <f t="shared" si="0"/>
        <v>0.6</v>
      </c>
      <c r="G363" s="25" t="s">
        <v>77</v>
      </c>
      <c r="H363" s="70" t="s">
        <v>74</v>
      </c>
    </row>
    <row r="364" spans="1:8">
      <c r="A364" s="91">
        <v>2018</v>
      </c>
      <c r="B364" s="28" t="s">
        <v>35</v>
      </c>
      <c r="C364" s="28" t="str">
        <f>Raw_Data[[#This Row],[State]]&amp;Raw_Data[[#This Row],[Program Year]]</f>
        <v>New Jersey2018</v>
      </c>
      <c r="D364" s="13">
        <v>329</v>
      </c>
      <c r="E364" s="13">
        <v>740</v>
      </c>
      <c r="F364" s="48">
        <f t="shared" si="0"/>
        <v>0.44459459459459461</v>
      </c>
      <c r="G364" s="25" t="s">
        <v>78</v>
      </c>
      <c r="H364" s="71" t="s">
        <v>74</v>
      </c>
    </row>
    <row r="365" spans="1:8">
      <c r="A365" s="91">
        <v>2018</v>
      </c>
      <c r="B365" s="28" t="s">
        <v>36</v>
      </c>
      <c r="C365" s="28" t="str">
        <f>Raw_Data[[#This Row],[State]]&amp;Raw_Data[[#This Row],[Program Year]]</f>
        <v>New Mexico2018</v>
      </c>
      <c r="D365" s="13">
        <v>856</v>
      </c>
      <c r="E365" s="13">
        <v>1754</v>
      </c>
      <c r="F365" s="48">
        <f t="shared" si="0"/>
        <v>0.48802736602052449</v>
      </c>
      <c r="G365" s="25" t="s">
        <v>78</v>
      </c>
      <c r="H365" s="70" t="s">
        <v>74</v>
      </c>
    </row>
    <row r="366" spans="1:8">
      <c r="A366" s="91">
        <v>2018</v>
      </c>
      <c r="B366" s="28" t="s">
        <v>37</v>
      </c>
      <c r="C366" s="28" t="str">
        <f>Raw_Data[[#This Row],[State]]&amp;Raw_Data[[#This Row],[Program Year]]</f>
        <v>New York2018</v>
      </c>
      <c r="D366" s="13">
        <v>7134</v>
      </c>
      <c r="E366" s="13">
        <v>12340</v>
      </c>
      <c r="F366" s="48">
        <f t="shared" si="0"/>
        <v>0.57811993517017823</v>
      </c>
      <c r="G366" s="25" t="s">
        <v>77</v>
      </c>
      <c r="H366" s="71" t="s">
        <v>74</v>
      </c>
    </row>
    <row r="367" spans="1:8">
      <c r="A367" s="91">
        <v>2018</v>
      </c>
      <c r="B367" s="28" t="s">
        <v>38</v>
      </c>
      <c r="C367" s="28" t="str">
        <f>Raw_Data[[#This Row],[State]]&amp;Raw_Data[[#This Row],[Program Year]]</f>
        <v>North Carolina2018</v>
      </c>
      <c r="D367" s="13">
        <v>5339</v>
      </c>
      <c r="E367" s="13">
        <v>8564</v>
      </c>
      <c r="F367" s="48">
        <f t="shared" si="0"/>
        <v>0.62342363381597388</v>
      </c>
      <c r="G367" s="25" t="s">
        <v>77</v>
      </c>
      <c r="H367" s="70" t="s">
        <v>74</v>
      </c>
    </row>
    <row r="368" spans="1:8">
      <c r="A368" s="91">
        <v>2018</v>
      </c>
      <c r="B368" s="28" t="s">
        <v>39</v>
      </c>
      <c r="C368" s="28" t="str">
        <f>Raw_Data[[#This Row],[State]]&amp;Raw_Data[[#This Row],[Program Year]]</f>
        <v>North Dakota2018</v>
      </c>
      <c r="D368" s="13">
        <v>285</v>
      </c>
      <c r="E368" s="13">
        <v>460</v>
      </c>
      <c r="F368" s="48">
        <f t="shared" si="0"/>
        <v>0.61956521739130432</v>
      </c>
      <c r="G368" s="25" t="s">
        <v>77</v>
      </c>
      <c r="H368" s="71" t="s">
        <v>74</v>
      </c>
    </row>
    <row r="369" spans="1:8">
      <c r="A369" s="91">
        <v>2018</v>
      </c>
      <c r="B369" s="28" t="s">
        <v>40</v>
      </c>
      <c r="C369" s="28" t="str">
        <f>Raw_Data[[#This Row],[State]]&amp;Raw_Data[[#This Row],[Program Year]]</f>
        <v>Ohio2018</v>
      </c>
      <c r="D369" s="13">
        <v>1677</v>
      </c>
      <c r="E369" s="13">
        <v>2572</v>
      </c>
      <c r="F369" s="48">
        <f t="shared" si="0"/>
        <v>0.65202177293934682</v>
      </c>
      <c r="G369" s="25" t="s">
        <v>77</v>
      </c>
      <c r="H369" s="70" t="s">
        <v>74</v>
      </c>
    </row>
    <row r="370" spans="1:8">
      <c r="A370" s="91">
        <v>2018</v>
      </c>
      <c r="B370" s="28" t="s">
        <v>41</v>
      </c>
      <c r="C370" s="28" t="str">
        <f>Raw_Data[[#This Row],[State]]&amp;Raw_Data[[#This Row],[Program Year]]</f>
        <v>Oklahoma2018</v>
      </c>
      <c r="D370" s="13">
        <v>367</v>
      </c>
      <c r="E370" s="13">
        <v>799</v>
      </c>
      <c r="F370" s="48">
        <f t="shared" si="0"/>
        <v>0.4593241551939925</v>
      </c>
      <c r="G370" s="25" t="s">
        <v>78</v>
      </c>
      <c r="H370" s="71" t="s">
        <v>74</v>
      </c>
    </row>
    <row r="371" spans="1:8">
      <c r="A371" s="91">
        <v>2018</v>
      </c>
      <c r="B371" s="28" t="s">
        <v>43</v>
      </c>
      <c r="C371" s="28" t="str">
        <f>Raw_Data[[#This Row],[State]]&amp;Raw_Data[[#This Row],[Program Year]]</f>
        <v>Oregon2018</v>
      </c>
      <c r="D371" s="13">
        <v>4188</v>
      </c>
      <c r="E371" s="13">
        <v>7358</v>
      </c>
      <c r="F371" s="48">
        <f t="shared" si="0"/>
        <v>0.56917640663223701</v>
      </c>
      <c r="G371" s="25" t="s">
        <v>77</v>
      </c>
      <c r="H371" s="70" t="s">
        <v>74</v>
      </c>
    </row>
    <row r="372" spans="1:8">
      <c r="A372" s="91">
        <v>2018</v>
      </c>
      <c r="B372" s="28" t="s">
        <v>44</v>
      </c>
      <c r="C372" s="28" t="str">
        <f>Raw_Data[[#This Row],[State]]&amp;Raw_Data[[#This Row],[Program Year]]</f>
        <v>Pennsylvania2018</v>
      </c>
      <c r="D372" s="13">
        <v>2690</v>
      </c>
      <c r="E372" s="13">
        <v>4551</v>
      </c>
      <c r="F372" s="48">
        <f t="shared" si="0"/>
        <v>0.59107888376181061</v>
      </c>
      <c r="G372" s="25" t="s">
        <v>77</v>
      </c>
      <c r="H372" s="71" t="s">
        <v>74</v>
      </c>
    </row>
    <row r="373" spans="1:8">
      <c r="A373" s="91">
        <v>2018</v>
      </c>
      <c r="B373" s="28" t="s">
        <v>45</v>
      </c>
      <c r="C373" s="28" t="str">
        <f>Raw_Data[[#This Row],[State]]&amp;Raw_Data[[#This Row],[Program Year]]</f>
        <v>Puerto Rico2018</v>
      </c>
      <c r="D373" s="76" t="s">
        <v>74</v>
      </c>
      <c r="E373" s="76" t="s">
        <v>74</v>
      </c>
      <c r="F373" s="68" t="s">
        <v>42</v>
      </c>
      <c r="G373" s="25" t="s">
        <v>42</v>
      </c>
      <c r="H373" s="70" t="s">
        <v>74</v>
      </c>
    </row>
    <row r="374" spans="1:8">
      <c r="A374" s="91">
        <v>2018</v>
      </c>
      <c r="B374" s="28" t="s">
        <v>46</v>
      </c>
      <c r="C374" s="28" t="str">
        <f>Raw_Data[[#This Row],[State]]&amp;Raw_Data[[#This Row],[Program Year]]</f>
        <v>Rhode Island2018</v>
      </c>
      <c r="D374" s="13">
        <v>293</v>
      </c>
      <c r="E374" s="13">
        <v>501</v>
      </c>
      <c r="F374" s="48">
        <f t="shared" ref="F374:F405" si="1">D374/E374</f>
        <v>0.58483033932135731</v>
      </c>
      <c r="G374" s="25" t="s">
        <v>77</v>
      </c>
      <c r="H374" s="71" t="s">
        <v>74</v>
      </c>
    </row>
    <row r="375" spans="1:8">
      <c r="A375" s="91">
        <v>2018</v>
      </c>
      <c r="B375" s="28" t="s">
        <v>47</v>
      </c>
      <c r="C375" s="28" t="str">
        <f>Raw_Data[[#This Row],[State]]&amp;Raw_Data[[#This Row],[Program Year]]</f>
        <v>South Carolina2018</v>
      </c>
      <c r="D375" s="13">
        <v>2244</v>
      </c>
      <c r="E375" s="13">
        <v>3725</v>
      </c>
      <c r="F375" s="48">
        <f t="shared" si="1"/>
        <v>0.60241610738255036</v>
      </c>
      <c r="G375" s="25" t="s">
        <v>77</v>
      </c>
      <c r="H375" s="70" t="s">
        <v>74</v>
      </c>
    </row>
    <row r="376" spans="1:8">
      <c r="A376" s="91">
        <v>2018</v>
      </c>
      <c r="B376" s="28" t="s">
        <v>48</v>
      </c>
      <c r="C376" s="28" t="str">
        <f>Raw_Data[[#This Row],[State]]&amp;Raw_Data[[#This Row],[Program Year]]</f>
        <v>South Dakota2018</v>
      </c>
      <c r="D376" s="13">
        <v>424</v>
      </c>
      <c r="E376" s="13">
        <v>686</v>
      </c>
      <c r="F376" s="48">
        <f t="shared" si="1"/>
        <v>0.61807580174927113</v>
      </c>
      <c r="G376" s="25" t="s">
        <v>77</v>
      </c>
      <c r="H376" s="71" t="s">
        <v>74</v>
      </c>
    </row>
    <row r="377" spans="1:8">
      <c r="A377" s="91">
        <v>2018</v>
      </c>
      <c r="B377" s="28" t="s">
        <v>49</v>
      </c>
      <c r="C377" s="28" t="str">
        <f>Raw_Data[[#This Row],[State]]&amp;Raw_Data[[#This Row],[Program Year]]</f>
        <v>Tennessee2018</v>
      </c>
      <c r="D377" s="13">
        <v>1482</v>
      </c>
      <c r="E377" s="13">
        <v>2437</v>
      </c>
      <c r="F377" s="48">
        <f t="shared" si="1"/>
        <v>0.60812474353713586</v>
      </c>
      <c r="G377" s="25" t="s">
        <v>77</v>
      </c>
      <c r="H377" s="70" t="s">
        <v>74</v>
      </c>
    </row>
    <row r="378" spans="1:8">
      <c r="A378" s="91">
        <v>2018</v>
      </c>
      <c r="B378" s="28" t="s">
        <v>50</v>
      </c>
      <c r="C378" s="28" t="str">
        <f>Raw_Data[[#This Row],[State]]&amp;Raw_Data[[#This Row],[Program Year]]</f>
        <v>Texas2018</v>
      </c>
      <c r="D378" s="13">
        <v>23690</v>
      </c>
      <c r="E378" s="13">
        <v>40137</v>
      </c>
      <c r="F378" s="48">
        <f t="shared" si="1"/>
        <v>0.59022846749881652</v>
      </c>
      <c r="G378" s="25" t="s">
        <v>77</v>
      </c>
      <c r="H378" s="71" t="s">
        <v>74</v>
      </c>
    </row>
    <row r="379" spans="1:8">
      <c r="A379" s="91">
        <v>2018</v>
      </c>
      <c r="B379" s="29" t="s">
        <v>52</v>
      </c>
      <c r="C379" s="28" t="str">
        <f>Raw_Data[[#This Row],[State]]&amp;Raw_Data[[#This Row],[Program Year]]</f>
        <v>Utah2018</v>
      </c>
      <c r="D379" s="13">
        <v>1343</v>
      </c>
      <c r="E379" s="13">
        <v>2033</v>
      </c>
      <c r="F379" s="48">
        <f t="shared" si="1"/>
        <v>0.66060009837678313</v>
      </c>
      <c r="G379" s="25" t="s">
        <v>77</v>
      </c>
      <c r="H379" s="70" t="s">
        <v>74</v>
      </c>
    </row>
    <row r="380" spans="1:8">
      <c r="A380" s="92">
        <v>2018</v>
      </c>
      <c r="B380" s="29" t="s">
        <v>53</v>
      </c>
      <c r="C380" s="28" t="str">
        <f>Raw_Data[[#This Row],[State]]&amp;Raw_Data[[#This Row],[Program Year]]</f>
        <v>Vermont2018</v>
      </c>
      <c r="D380" s="13">
        <v>240</v>
      </c>
      <c r="E380" s="13">
        <v>366</v>
      </c>
      <c r="F380" s="48">
        <f t="shared" si="1"/>
        <v>0.65573770491803274</v>
      </c>
      <c r="G380" s="25" t="s">
        <v>77</v>
      </c>
      <c r="H380" s="71" t="s">
        <v>74</v>
      </c>
    </row>
    <row r="381" spans="1:8">
      <c r="A381" s="92">
        <v>2018</v>
      </c>
      <c r="B381" s="29" t="s">
        <v>54</v>
      </c>
      <c r="C381" s="28" t="str">
        <f>Raw_Data[[#This Row],[State]]&amp;Raw_Data[[#This Row],[Program Year]]</f>
        <v>Virgin Islands2018</v>
      </c>
      <c r="D381" s="13">
        <v>9</v>
      </c>
      <c r="E381" s="13">
        <v>20</v>
      </c>
      <c r="F381" s="48">
        <f t="shared" si="1"/>
        <v>0.45</v>
      </c>
      <c r="G381" s="25" t="s">
        <v>78</v>
      </c>
      <c r="H381" s="70" t="s">
        <v>74</v>
      </c>
    </row>
    <row r="382" spans="1:8">
      <c r="A382" s="91">
        <v>2018</v>
      </c>
      <c r="B382" s="28" t="s">
        <v>55</v>
      </c>
      <c r="C382" s="28" t="str">
        <f>Raw_Data[[#This Row],[State]]&amp;Raw_Data[[#This Row],[Program Year]]</f>
        <v>Virginia2018</v>
      </c>
      <c r="D382" s="13">
        <v>2009</v>
      </c>
      <c r="E382" s="13">
        <v>3233</v>
      </c>
      <c r="F382" s="48">
        <f t="shared" si="1"/>
        <v>0.62140426848128671</v>
      </c>
      <c r="G382" s="25" t="s">
        <v>77</v>
      </c>
      <c r="H382" s="71" t="s">
        <v>74</v>
      </c>
    </row>
    <row r="383" spans="1:8">
      <c r="A383" s="23">
        <v>2018</v>
      </c>
      <c r="B383" s="28" t="s">
        <v>56</v>
      </c>
      <c r="C383" s="28" t="str">
        <f>Raw_Data[[#This Row],[State]]&amp;Raw_Data[[#This Row],[Program Year]]</f>
        <v>Washington2018</v>
      </c>
      <c r="D383" s="13">
        <v>3414</v>
      </c>
      <c r="E383" s="13">
        <v>5947</v>
      </c>
      <c r="F383" s="45">
        <f t="shared" si="1"/>
        <v>0.57407096014797376</v>
      </c>
      <c r="G383" s="25" t="s">
        <v>77</v>
      </c>
      <c r="H383" s="70" t="s">
        <v>74</v>
      </c>
    </row>
    <row r="384" spans="1:8">
      <c r="A384" s="23">
        <v>2018</v>
      </c>
      <c r="B384" s="28" t="s">
        <v>57</v>
      </c>
      <c r="C384" s="28" t="str">
        <f>Raw_Data[[#This Row],[State]]&amp;Raw_Data[[#This Row],[Program Year]]</f>
        <v>West Virginia2018</v>
      </c>
      <c r="D384" s="13">
        <v>58</v>
      </c>
      <c r="E384" s="13">
        <v>124</v>
      </c>
      <c r="F384" s="45">
        <f t="shared" si="1"/>
        <v>0.46774193548387094</v>
      </c>
      <c r="G384" s="25" t="s">
        <v>78</v>
      </c>
      <c r="H384" s="71" t="s">
        <v>74</v>
      </c>
    </row>
    <row r="385" spans="1:8">
      <c r="A385" s="23">
        <v>2018</v>
      </c>
      <c r="B385" s="28" t="s">
        <v>58</v>
      </c>
      <c r="C385" s="28" t="str">
        <f>Raw_Data[[#This Row],[State]]&amp;Raw_Data[[#This Row],[Program Year]]</f>
        <v>Wisconsin2018</v>
      </c>
      <c r="D385" s="13">
        <v>1225</v>
      </c>
      <c r="E385" s="13">
        <v>1951</v>
      </c>
      <c r="F385" s="45">
        <f t="shared" si="1"/>
        <v>0.62788313685289598</v>
      </c>
      <c r="G385" s="25" t="s">
        <v>77</v>
      </c>
      <c r="H385" s="70" t="s">
        <v>74</v>
      </c>
    </row>
    <row r="386" spans="1:8">
      <c r="A386" s="23">
        <v>2018</v>
      </c>
      <c r="B386" s="28" t="s">
        <v>59</v>
      </c>
      <c r="C386" s="28" t="str">
        <f>Raw_Data[[#This Row],[State]]&amp;Raw_Data[[#This Row],[Program Year]]</f>
        <v>Wyoming2018</v>
      </c>
      <c r="D386" s="13">
        <v>383</v>
      </c>
      <c r="E386" s="13">
        <v>641</v>
      </c>
      <c r="F386" s="45">
        <f t="shared" si="1"/>
        <v>0.5975039001560063</v>
      </c>
      <c r="G386" s="25" t="s">
        <v>77</v>
      </c>
      <c r="H386" s="71" t="s">
        <v>74</v>
      </c>
    </row>
    <row r="387" spans="1:8">
      <c r="A387" s="23">
        <v>2017</v>
      </c>
      <c r="B387" s="28" t="s">
        <v>83</v>
      </c>
      <c r="C387" s="28" t="str">
        <f>Raw_Data[[#This Row],[State]]&amp;Raw_Data[[#This Row],[Program Year]]</f>
        <v xml:space="preserve"> National2017</v>
      </c>
      <c r="D387" s="23">
        <v>154990</v>
      </c>
      <c r="E387" s="13">
        <v>264746</v>
      </c>
      <c r="F387" s="45">
        <f t="shared" si="1"/>
        <v>0.5854290527524495</v>
      </c>
      <c r="G387" s="25" t="s">
        <v>74</v>
      </c>
      <c r="H387" s="69">
        <f>0.9*Raw_Data[[#This Row],[VEER]]</f>
        <v>0.52688614747720453</v>
      </c>
    </row>
    <row r="388" spans="1:8">
      <c r="A388" s="23">
        <v>2017</v>
      </c>
      <c r="B388" s="28" t="s">
        <v>3</v>
      </c>
      <c r="C388" s="28" t="str">
        <f>Raw_Data[[#This Row],[State]]&amp;Raw_Data[[#This Row],[Program Year]]</f>
        <v>Alabama2017</v>
      </c>
      <c r="D388" s="13">
        <v>2559</v>
      </c>
      <c r="E388" s="13">
        <v>4183</v>
      </c>
      <c r="F388" s="45">
        <f t="shared" si="1"/>
        <v>0.61176189337795839</v>
      </c>
      <c r="G388" s="25" t="s">
        <v>77</v>
      </c>
      <c r="H388" s="71" t="s">
        <v>74</v>
      </c>
    </row>
    <row r="389" spans="1:8">
      <c r="A389" s="23">
        <v>2017</v>
      </c>
      <c r="B389" s="28" t="s">
        <v>4</v>
      </c>
      <c r="C389" s="28" t="str">
        <f>Raw_Data[[#This Row],[State]]&amp;Raw_Data[[#This Row],[Program Year]]</f>
        <v>Alaska2017</v>
      </c>
      <c r="D389" s="13">
        <v>310</v>
      </c>
      <c r="E389" s="13">
        <v>568</v>
      </c>
      <c r="F389" s="45">
        <f t="shared" si="1"/>
        <v>0.54577464788732399</v>
      </c>
      <c r="G389" s="25" t="s">
        <v>77</v>
      </c>
      <c r="H389" s="70" t="s">
        <v>74</v>
      </c>
    </row>
    <row r="390" spans="1:8">
      <c r="A390" s="23">
        <v>2017</v>
      </c>
      <c r="B390" s="28" t="s">
        <v>5</v>
      </c>
      <c r="C390" s="28" t="str">
        <f>Raw_Data[[#This Row],[State]]&amp;Raw_Data[[#This Row],[Program Year]]</f>
        <v>Arizona2017</v>
      </c>
      <c r="D390" s="13">
        <v>2239</v>
      </c>
      <c r="E390" s="13">
        <v>3969</v>
      </c>
      <c r="F390" s="45">
        <f t="shared" si="1"/>
        <v>0.564121945074326</v>
      </c>
      <c r="G390" s="25" t="s">
        <v>77</v>
      </c>
      <c r="H390" s="71" t="s">
        <v>74</v>
      </c>
    </row>
    <row r="391" spans="1:8">
      <c r="A391" s="23">
        <v>2017</v>
      </c>
      <c r="B391" s="28" t="s">
        <v>6</v>
      </c>
      <c r="C391" s="28" t="str">
        <f>Raw_Data[[#This Row],[State]]&amp;Raw_Data[[#This Row],[Program Year]]</f>
        <v>Arkansas2017</v>
      </c>
      <c r="D391" s="13">
        <v>3369</v>
      </c>
      <c r="E391" s="13">
        <v>5540</v>
      </c>
      <c r="F391" s="45">
        <f t="shared" si="1"/>
        <v>0.60812274368231045</v>
      </c>
      <c r="G391" s="25" t="s">
        <v>77</v>
      </c>
      <c r="H391" s="70" t="s">
        <v>74</v>
      </c>
    </row>
    <row r="392" spans="1:8">
      <c r="A392" s="23">
        <v>2017</v>
      </c>
      <c r="B392" s="28" t="s">
        <v>7</v>
      </c>
      <c r="C392" s="28" t="str">
        <f>Raw_Data[[#This Row],[State]]&amp;Raw_Data[[#This Row],[Program Year]]</f>
        <v>California2017</v>
      </c>
      <c r="D392" s="13">
        <v>6100</v>
      </c>
      <c r="E392" s="13">
        <v>12993</v>
      </c>
      <c r="F392" s="45">
        <f t="shared" si="1"/>
        <v>0.46948356807511737</v>
      </c>
      <c r="G392" s="25" t="s">
        <v>78</v>
      </c>
      <c r="H392" s="71" t="s">
        <v>74</v>
      </c>
    </row>
    <row r="393" spans="1:8">
      <c r="A393" s="23">
        <v>2017</v>
      </c>
      <c r="B393" s="28" t="s">
        <v>8</v>
      </c>
      <c r="C393" s="28" t="str">
        <f>Raw_Data[[#This Row],[State]]&amp;Raw_Data[[#This Row],[Program Year]]</f>
        <v>Colorado2017</v>
      </c>
      <c r="D393" s="13">
        <v>3221</v>
      </c>
      <c r="E393" s="13">
        <v>5619</v>
      </c>
      <c r="F393" s="45">
        <f t="shared" si="1"/>
        <v>0.57323367147179216</v>
      </c>
      <c r="G393" s="25" t="s">
        <v>77</v>
      </c>
      <c r="H393" s="70" t="s">
        <v>74</v>
      </c>
    </row>
    <row r="394" spans="1:8">
      <c r="A394" s="23">
        <v>2017</v>
      </c>
      <c r="B394" s="28" t="s">
        <v>9</v>
      </c>
      <c r="C394" s="28" t="str">
        <f>Raw_Data[[#This Row],[State]]&amp;Raw_Data[[#This Row],[Program Year]]</f>
        <v>Connecticut2017</v>
      </c>
      <c r="D394" s="13">
        <v>463</v>
      </c>
      <c r="E394" s="13">
        <v>928</v>
      </c>
      <c r="F394" s="45">
        <f t="shared" si="1"/>
        <v>0.49892241379310343</v>
      </c>
      <c r="G394" s="25" t="s">
        <v>78</v>
      </c>
      <c r="H394" s="71" t="s">
        <v>74</v>
      </c>
    </row>
    <row r="395" spans="1:8">
      <c r="A395" s="23">
        <v>2017</v>
      </c>
      <c r="B395" s="28" t="s">
        <v>10</v>
      </c>
      <c r="C395" s="28" t="str">
        <f>Raw_Data[[#This Row],[State]]&amp;Raw_Data[[#This Row],[Program Year]]</f>
        <v>Delaware2017</v>
      </c>
      <c r="D395" s="13">
        <v>659</v>
      </c>
      <c r="E395" s="13">
        <v>1182</v>
      </c>
      <c r="F395" s="45">
        <f t="shared" si="1"/>
        <v>0.55752961082910324</v>
      </c>
      <c r="G395" s="25" t="s">
        <v>77</v>
      </c>
      <c r="H395" s="70" t="s">
        <v>74</v>
      </c>
    </row>
    <row r="396" spans="1:8">
      <c r="A396" s="23">
        <v>2017</v>
      </c>
      <c r="B396" s="28" t="s">
        <v>11</v>
      </c>
      <c r="C396" s="28" t="str">
        <f>Raw_Data[[#This Row],[State]]&amp;Raw_Data[[#This Row],[Program Year]]</f>
        <v>District Of Columbia2017</v>
      </c>
      <c r="D396" s="13">
        <v>252</v>
      </c>
      <c r="E396" s="23">
        <v>548</v>
      </c>
      <c r="F396" s="45">
        <f t="shared" si="1"/>
        <v>0.45985401459854014</v>
      </c>
      <c r="G396" s="25" t="s">
        <v>78</v>
      </c>
      <c r="H396" s="71" t="s">
        <v>74</v>
      </c>
    </row>
    <row r="397" spans="1:8">
      <c r="A397" s="23">
        <v>2017</v>
      </c>
      <c r="B397" s="28" t="s">
        <v>12</v>
      </c>
      <c r="C397" s="28" t="str">
        <f>Raw_Data[[#This Row],[State]]&amp;Raw_Data[[#This Row],[Program Year]]</f>
        <v>Florida2017</v>
      </c>
      <c r="D397" s="13">
        <v>10849</v>
      </c>
      <c r="E397" s="13">
        <v>18263</v>
      </c>
      <c r="F397" s="45">
        <f t="shared" si="1"/>
        <v>0.59404259979192908</v>
      </c>
      <c r="G397" s="25" t="s">
        <v>77</v>
      </c>
      <c r="H397" s="70" t="s">
        <v>74</v>
      </c>
    </row>
    <row r="398" spans="1:8">
      <c r="A398" s="23">
        <v>2017</v>
      </c>
      <c r="B398" s="28" t="s">
        <v>13</v>
      </c>
      <c r="C398" s="28" t="str">
        <f>Raw_Data[[#This Row],[State]]&amp;Raw_Data[[#This Row],[Program Year]]</f>
        <v>Georgia2017</v>
      </c>
      <c r="D398" s="13">
        <v>5771</v>
      </c>
      <c r="E398" s="13">
        <v>9610</v>
      </c>
      <c r="F398" s="45">
        <f t="shared" si="1"/>
        <v>0.60052029136316332</v>
      </c>
      <c r="G398" s="25" t="s">
        <v>77</v>
      </c>
      <c r="H398" s="71" t="s">
        <v>74</v>
      </c>
    </row>
    <row r="399" spans="1:8">
      <c r="A399" s="23">
        <v>2017</v>
      </c>
      <c r="B399" s="28" t="s">
        <v>14</v>
      </c>
      <c r="C399" s="28" t="str">
        <f>Raw_Data[[#This Row],[State]]&amp;Raw_Data[[#This Row],[Program Year]]</f>
        <v>Guam2017</v>
      </c>
      <c r="D399" s="13">
        <v>3</v>
      </c>
      <c r="E399" s="13">
        <v>63</v>
      </c>
      <c r="F399" s="45">
        <f t="shared" si="1"/>
        <v>4.7619047619047616E-2</v>
      </c>
      <c r="G399" s="25" t="s">
        <v>78</v>
      </c>
      <c r="H399" s="70" t="s">
        <v>74</v>
      </c>
    </row>
    <row r="400" spans="1:8">
      <c r="A400" s="23">
        <v>2017</v>
      </c>
      <c r="B400" s="28" t="s">
        <v>15</v>
      </c>
      <c r="C400" s="28" t="str">
        <f>Raw_Data[[#This Row],[State]]&amp;Raw_Data[[#This Row],[Program Year]]</f>
        <v>Hawaii2017</v>
      </c>
      <c r="D400" s="13">
        <v>24</v>
      </c>
      <c r="E400" s="13">
        <v>465</v>
      </c>
      <c r="F400" s="45">
        <f t="shared" si="1"/>
        <v>5.1612903225806452E-2</v>
      </c>
      <c r="G400" s="25" t="s">
        <v>78</v>
      </c>
      <c r="H400" s="71" t="s">
        <v>74</v>
      </c>
    </row>
    <row r="401" spans="1:8">
      <c r="A401" s="23">
        <v>2017</v>
      </c>
      <c r="B401" s="28" t="s">
        <v>16</v>
      </c>
      <c r="C401" s="28" t="str">
        <f>Raw_Data[[#This Row],[State]]&amp;Raw_Data[[#This Row],[Program Year]]</f>
        <v>Idaho2017</v>
      </c>
      <c r="D401" s="13">
        <v>535</v>
      </c>
      <c r="E401" s="13">
        <v>955</v>
      </c>
      <c r="F401" s="45">
        <f t="shared" si="1"/>
        <v>0.56020942408376961</v>
      </c>
      <c r="G401" s="25" t="s">
        <v>77</v>
      </c>
      <c r="H401" s="70" t="s">
        <v>74</v>
      </c>
    </row>
    <row r="402" spans="1:8">
      <c r="A402" s="23">
        <v>2017</v>
      </c>
      <c r="B402" s="28" t="s">
        <v>17</v>
      </c>
      <c r="C402" s="28" t="str">
        <f>Raw_Data[[#This Row],[State]]&amp;Raw_Data[[#This Row],[Program Year]]</f>
        <v>Illinois2017</v>
      </c>
      <c r="D402" s="13">
        <v>4855</v>
      </c>
      <c r="E402" s="13">
        <v>7923</v>
      </c>
      <c r="F402" s="45">
        <f t="shared" si="1"/>
        <v>0.61277293954310241</v>
      </c>
      <c r="G402" s="25" t="s">
        <v>77</v>
      </c>
      <c r="H402" s="71" t="s">
        <v>74</v>
      </c>
    </row>
    <row r="403" spans="1:8">
      <c r="A403" s="23">
        <v>2017</v>
      </c>
      <c r="B403" s="28" t="s">
        <v>18</v>
      </c>
      <c r="C403" s="28" t="str">
        <f>Raw_Data[[#This Row],[State]]&amp;Raw_Data[[#This Row],[Program Year]]</f>
        <v>Indiana2017</v>
      </c>
      <c r="D403" s="13">
        <v>2089</v>
      </c>
      <c r="E403" s="13">
        <v>3004</v>
      </c>
      <c r="F403" s="45">
        <f t="shared" si="1"/>
        <v>0.69540612516644473</v>
      </c>
      <c r="G403" s="25" t="s">
        <v>77</v>
      </c>
      <c r="H403" s="70" t="s">
        <v>74</v>
      </c>
    </row>
    <row r="404" spans="1:8">
      <c r="A404" s="23">
        <v>2017</v>
      </c>
      <c r="B404" s="28" t="s">
        <v>19</v>
      </c>
      <c r="C404" s="28" t="str">
        <f>Raw_Data[[#This Row],[State]]&amp;Raw_Data[[#This Row],[Program Year]]</f>
        <v>Iowa2017</v>
      </c>
      <c r="D404" s="13">
        <v>3193</v>
      </c>
      <c r="E404" s="13">
        <v>4910</v>
      </c>
      <c r="F404" s="45">
        <f t="shared" si="1"/>
        <v>0.65030549898167012</v>
      </c>
      <c r="G404" s="25" t="s">
        <v>77</v>
      </c>
      <c r="H404" s="71" t="s">
        <v>74</v>
      </c>
    </row>
    <row r="405" spans="1:8">
      <c r="A405" s="23">
        <v>2017</v>
      </c>
      <c r="B405" s="28" t="s">
        <v>20</v>
      </c>
      <c r="C405" s="28" t="str">
        <f>Raw_Data[[#This Row],[State]]&amp;Raw_Data[[#This Row],[Program Year]]</f>
        <v>Kansas2017</v>
      </c>
      <c r="D405" s="13">
        <v>1493</v>
      </c>
      <c r="E405" s="13">
        <v>2399</v>
      </c>
      <c r="F405" s="45">
        <f t="shared" si="1"/>
        <v>0.62234264276781992</v>
      </c>
      <c r="G405" s="25" t="s">
        <v>77</v>
      </c>
      <c r="H405" s="70" t="s">
        <v>74</v>
      </c>
    </row>
    <row r="406" spans="1:8">
      <c r="A406" s="23">
        <v>2017</v>
      </c>
      <c r="B406" s="28" t="s">
        <v>21</v>
      </c>
      <c r="C406" s="28" t="str">
        <f>Raw_Data[[#This Row],[State]]&amp;Raw_Data[[#This Row],[Program Year]]</f>
        <v>Kentucky2017</v>
      </c>
      <c r="D406" s="13">
        <v>3203</v>
      </c>
      <c r="E406" s="13">
        <v>5511</v>
      </c>
      <c r="F406" s="45">
        <f t="shared" ref="F406:F427" si="2">D406/E406</f>
        <v>0.58120123389584466</v>
      </c>
      <c r="G406" s="25" t="s">
        <v>77</v>
      </c>
      <c r="H406" s="71" t="s">
        <v>74</v>
      </c>
    </row>
    <row r="407" spans="1:8">
      <c r="A407" s="23">
        <v>2017</v>
      </c>
      <c r="B407" s="28" t="s">
        <v>22</v>
      </c>
      <c r="C407" s="28" t="str">
        <f>Raw_Data[[#This Row],[State]]&amp;Raw_Data[[#This Row],[Program Year]]</f>
        <v>Louisiana2017</v>
      </c>
      <c r="D407" s="13">
        <v>2058</v>
      </c>
      <c r="E407" s="13">
        <v>3767</v>
      </c>
      <c r="F407" s="45">
        <f t="shared" si="2"/>
        <v>0.54632333421821078</v>
      </c>
      <c r="G407" s="25" t="s">
        <v>77</v>
      </c>
      <c r="H407" s="70" t="s">
        <v>74</v>
      </c>
    </row>
    <row r="408" spans="1:8">
      <c r="A408" s="23">
        <v>2017</v>
      </c>
      <c r="B408" s="28" t="s">
        <v>23</v>
      </c>
      <c r="C408" s="28" t="str">
        <f>Raw_Data[[#This Row],[State]]&amp;Raw_Data[[#This Row],[Program Year]]</f>
        <v>Maine2017</v>
      </c>
      <c r="D408" s="13">
        <v>441</v>
      </c>
      <c r="E408" s="13">
        <v>757</v>
      </c>
      <c r="F408" s="45">
        <f t="shared" si="2"/>
        <v>0.58256274768824301</v>
      </c>
      <c r="G408" s="25" t="s">
        <v>77</v>
      </c>
      <c r="H408" s="71" t="s">
        <v>74</v>
      </c>
    </row>
    <row r="409" spans="1:8">
      <c r="A409" s="23">
        <v>2017</v>
      </c>
      <c r="B409" s="28" t="s">
        <v>24</v>
      </c>
      <c r="C409" s="28" t="str">
        <f>Raw_Data[[#This Row],[State]]&amp;Raw_Data[[#This Row],[Program Year]]</f>
        <v>Maryland2017</v>
      </c>
      <c r="D409" s="13">
        <v>1600</v>
      </c>
      <c r="E409" s="13">
        <v>3002</v>
      </c>
      <c r="F409" s="45">
        <f t="shared" si="2"/>
        <v>0.53297801465689543</v>
      </c>
      <c r="G409" s="25" t="s">
        <v>77</v>
      </c>
      <c r="H409" s="70" t="s">
        <v>74</v>
      </c>
    </row>
    <row r="410" spans="1:8">
      <c r="A410" s="23">
        <v>2017</v>
      </c>
      <c r="B410" s="28" t="s">
        <v>25</v>
      </c>
      <c r="C410" s="28" t="str">
        <f>Raw_Data[[#This Row],[State]]&amp;Raw_Data[[#This Row],[Program Year]]</f>
        <v>Massachusetts2017</v>
      </c>
      <c r="D410" s="13">
        <v>2819</v>
      </c>
      <c r="E410" s="13">
        <v>5461</v>
      </c>
      <c r="F410" s="45">
        <f t="shared" si="2"/>
        <v>0.51620582310932062</v>
      </c>
      <c r="G410" s="25" t="s">
        <v>78</v>
      </c>
      <c r="H410" s="71" t="s">
        <v>74</v>
      </c>
    </row>
    <row r="411" spans="1:8">
      <c r="A411" s="23">
        <v>2017</v>
      </c>
      <c r="B411" s="28" t="s">
        <v>26</v>
      </c>
      <c r="C411" s="28" t="str">
        <f>Raw_Data[[#This Row],[State]]&amp;Raw_Data[[#This Row],[Program Year]]</f>
        <v>Michigan2017</v>
      </c>
      <c r="D411" s="13">
        <v>3528</v>
      </c>
      <c r="E411" s="13">
        <v>6228</v>
      </c>
      <c r="F411" s="45">
        <f t="shared" si="2"/>
        <v>0.56647398843930641</v>
      </c>
      <c r="G411" s="25" t="s">
        <v>77</v>
      </c>
      <c r="H411" s="70" t="s">
        <v>74</v>
      </c>
    </row>
    <row r="412" spans="1:8">
      <c r="A412" s="23">
        <v>2017</v>
      </c>
      <c r="B412" s="28" t="s">
        <v>27</v>
      </c>
      <c r="C412" s="28" t="str">
        <f>Raw_Data[[#This Row],[State]]&amp;Raw_Data[[#This Row],[Program Year]]</f>
        <v>Minnesota2017</v>
      </c>
      <c r="D412" s="13">
        <v>1544</v>
      </c>
      <c r="E412" s="13">
        <v>2715</v>
      </c>
      <c r="F412" s="45">
        <f t="shared" si="2"/>
        <v>0.56869244935543273</v>
      </c>
      <c r="G412" s="25" t="s">
        <v>77</v>
      </c>
      <c r="H412" s="71" t="s">
        <v>74</v>
      </c>
    </row>
    <row r="413" spans="1:8">
      <c r="A413" s="23">
        <v>2017</v>
      </c>
      <c r="B413" s="28" t="s">
        <v>28</v>
      </c>
      <c r="C413" s="28" t="str">
        <f>Raw_Data[[#This Row],[State]]&amp;Raw_Data[[#This Row],[Program Year]]</f>
        <v>Mississippi2017</v>
      </c>
      <c r="D413" s="13">
        <v>1687</v>
      </c>
      <c r="E413" s="13">
        <v>2897</v>
      </c>
      <c r="F413" s="45">
        <f t="shared" si="2"/>
        <v>0.58232654470141521</v>
      </c>
      <c r="G413" s="25" t="s">
        <v>77</v>
      </c>
      <c r="H413" s="70" t="s">
        <v>74</v>
      </c>
    </row>
    <row r="414" spans="1:8">
      <c r="A414" s="23">
        <v>2017</v>
      </c>
      <c r="B414" s="28" t="s">
        <v>29</v>
      </c>
      <c r="C414" s="28" t="str">
        <f>Raw_Data[[#This Row],[State]]&amp;Raw_Data[[#This Row],[Program Year]]</f>
        <v>Missouri2017</v>
      </c>
      <c r="D414" s="13">
        <v>7194</v>
      </c>
      <c r="E414" s="13">
        <v>10791</v>
      </c>
      <c r="F414" s="45">
        <f t="shared" si="2"/>
        <v>0.66666666666666663</v>
      </c>
      <c r="G414" s="25" t="s">
        <v>77</v>
      </c>
      <c r="H414" s="71" t="s">
        <v>74</v>
      </c>
    </row>
    <row r="415" spans="1:8">
      <c r="A415" s="23">
        <v>2017</v>
      </c>
      <c r="B415" s="28" t="s">
        <v>30</v>
      </c>
      <c r="C415" s="28" t="str">
        <f>Raw_Data[[#This Row],[State]]&amp;Raw_Data[[#This Row],[Program Year]]</f>
        <v>Montana2017</v>
      </c>
      <c r="D415" s="13">
        <v>1161</v>
      </c>
      <c r="E415" s="13">
        <v>1894</v>
      </c>
      <c r="F415" s="45">
        <f t="shared" si="2"/>
        <v>0.61298838437170011</v>
      </c>
      <c r="G415" s="25" t="s">
        <v>77</v>
      </c>
      <c r="H415" s="70" t="s">
        <v>74</v>
      </c>
    </row>
    <row r="416" spans="1:8">
      <c r="A416" s="23">
        <v>2017</v>
      </c>
      <c r="B416" s="28" t="s">
        <v>32</v>
      </c>
      <c r="C416" s="28" t="str">
        <f>Raw_Data[[#This Row],[State]]&amp;Raw_Data[[#This Row],[Program Year]]</f>
        <v>Nebraska2017</v>
      </c>
      <c r="D416" s="13">
        <v>1174</v>
      </c>
      <c r="E416" s="13">
        <v>1758</v>
      </c>
      <c r="F416" s="45">
        <f t="shared" si="2"/>
        <v>0.6678043230944255</v>
      </c>
      <c r="G416" s="25" t="s">
        <v>77</v>
      </c>
      <c r="H416" s="71" t="s">
        <v>74</v>
      </c>
    </row>
    <row r="417" spans="1:8">
      <c r="A417" s="23">
        <v>2017</v>
      </c>
      <c r="B417" s="28" t="s">
        <v>33</v>
      </c>
      <c r="C417" s="28" t="str">
        <f>Raw_Data[[#This Row],[State]]&amp;Raw_Data[[#This Row],[Program Year]]</f>
        <v>Nevada2017</v>
      </c>
      <c r="D417" s="13">
        <v>3483</v>
      </c>
      <c r="E417" s="13">
        <v>5479</v>
      </c>
      <c r="F417" s="45">
        <f t="shared" si="2"/>
        <v>0.63569994524548279</v>
      </c>
      <c r="G417" s="25" t="s">
        <v>77</v>
      </c>
      <c r="H417" s="70" t="s">
        <v>74</v>
      </c>
    </row>
    <row r="418" spans="1:8">
      <c r="A418" s="23">
        <v>2017</v>
      </c>
      <c r="B418" s="28" t="s">
        <v>34</v>
      </c>
      <c r="C418" s="28" t="str">
        <f>Raw_Data[[#This Row],[State]]&amp;Raw_Data[[#This Row],[Program Year]]</f>
        <v>New Hampshire2017</v>
      </c>
      <c r="D418" s="13">
        <v>692</v>
      </c>
      <c r="E418" s="13">
        <v>1130</v>
      </c>
      <c r="F418" s="45">
        <f t="shared" si="2"/>
        <v>0.61238938053097347</v>
      </c>
      <c r="G418" s="25" t="s">
        <v>77</v>
      </c>
      <c r="H418" s="71" t="s">
        <v>74</v>
      </c>
    </row>
    <row r="419" spans="1:8">
      <c r="A419" s="23">
        <v>2017</v>
      </c>
      <c r="B419" s="28" t="s">
        <v>35</v>
      </c>
      <c r="C419" s="28" t="str">
        <f>Raw_Data[[#This Row],[State]]&amp;Raw_Data[[#This Row],[Program Year]]</f>
        <v>New Jersey2017</v>
      </c>
      <c r="D419" s="13">
        <v>254</v>
      </c>
      <c r="E419" s="13">
        <v>619</v>
      </c>
      <c r="F419" s="45">
        <f t="shared" si="2"/>
        <v>0.41033925686591277</v>
      </c>
      <c r="G419" s="25" t="s">
        <v>78</v>
      </c>
      <c r="H419" s="70" t="s">
        <v>74</v>
      </c>
    </row>
    <row r="420" spans="1:8">
      <c r="A420" s="23">
        <v>2017</v>
      </c>
      <c r="B420" s="28" t="s">
        <v>36</v>
      </c>
      <c r="C420" s="28" t="str">
        <f>Raw_Data[[#This Row],[State]]&amp;Raw_Data[[#This Row],[Program Year]]</f>
        <v>New Mexico2017</v>
      </c>
      <c r="D420" s="13">
        <v>1032</v>
      </c>
      <c r="E420" s="13">
        <v>2095</v>
      </c>
      <c r="F420" s="45">
        <f t="shared" si="2"/>
        <v>0.49260143198090695</v>
      </c>
      <c r="G420" s="25" t="s">
        <v>78</v>
      </c>
      <c r="H420" s="71" t="s">
        <v>74</v>
      </c>
    </row>
    <row r="421" spans="1:8">
      <c r="A421" s="23">
        <v>2017</v>
      </c>
      <c r="B421" s="28" t="s">
        <v>37</v>
      </c>
      <c r="C421" s="28" t="str">
        <f>Raw_Data[[#This Row],[State]]&amp;Raw_Data[[#This Row],[Program Year]]</f>
        <v>New York2017</v>
      </c>
      <c r="D421" s="13">
        <v>7765</v>
      </c>
      <c r="E421" s="13">
        <v>13830</v>
      </c>
      <c r="F421" s="45">
        <f t="shared" si="2"/>
        <v>0.56146059291395523</v>
      </c>
      <c r="G421" s="25" t="s">
        <v>77</v>
      </c>
      <c r="H421" s="70" t="s">
        <v>74</v>
      </c>
    </row>
    <row r="422" spans="1:8">
      <c r="A422" s="23">
        <v>2017</v>
      </c>
      <c r="B422" s="28" t="s">
        <v>38</v>
      </c>
      <c r="C422" s="28" t="str">
        <f>Raw_Data[[#This Row],[State]]&amp;Raw_Data[[#This Row],[Program Year]]</f>
        <v>North Carolina2017</v>
      </c>
      <c r="D422" s="13">
        <v>6319</v>
      </c>
      <c r="E422" s="13">
        <v>10107</v>
      </c>
      <c r="F422" s="45">
        <f t="shared" si="2"/>
        <v>0.6252102503215593</v>
      </c>
      <c r="G422" s="25" t="s">
        <v>77</v>
      </c>
      <c r="H422" s="71" t="s">
        <v>74</v>
      </c>
    </row>
    <row r="423" spans="1:8">
      <c r="A423" s="23">
        <v>2017</v>
      </c>
      <c r="B423" s="28" t="s">
        <v>39</v>
      </c>
      <c r="C423" s="28" t="str">
        <f>Raw_Data[[#This Row],[State]]&amp;Raw_Data[[#This Row],[Program Year]]</f>
        <v>North Dakota2017</v>
      </c>
      <c r="D423" s="13">
        <v>468</v>
      </c>
      <c r="E423" s="13">
        <v>729</v>
      </c>
      <c r="F423" s="45">
        <f t="shared" si="2"/>
        <v>0.64197530864197527</v>
      </c>
      <c r="G423" s="25" t="s">
        <v>77</v>
      </c>
      <c r="H423" s="70" t="s">
        <v>74</v>
      </c>
    </row>
    <row r="424" spans="1:8">
      <c r="A424" s="23">
        <v>2017</v>
      </c>
      <c r="B424" s="28" t="s">
        <v>40</v>
      </c>
      <c r="C424" s="28" t="str">
        <f>Raw_Data[[#This Row],[State]]&amp;Raw_Data[[#This Row],[Program Year]]</f>
        <v>Ohio2017</v>
      </c>
      <c r="D424" s="13">
        <v>1773</v>
      </c>
      <c r="E424" s="13">
        <v>2725</v>
      </c>
      <c r="F424" s="45">
        <f t="shared" si="2"/>
        <v>0.65064220183486243</v>
      </c>
      <c r="G424" s="25" t="s">
        <v>77</v>
      </c>
      <c r="H424" s="71" t="s">
        <v>74</v>
      </c>
    </row>
    <row r="425" spans="1:8">
      <c r="A425" s="23">
        <v>2017</v>
      </c>
      <c r="B425" s="28" t="s">
        <v>41</v>
      </c>
      <c r="C425" s="28" t="str">
        <f>Raw_Data[[#This Row],[State]]&amp;Raw_Data[[#This Row],[Program Year]]</f>
        <v>Oklahoma2017</v>
      </c>
      <c r="D425" s="13">
        <v>1439</v>
      </c>
      <c r="E425" s="13">
        <v>2725</v>
      </c>
      <c r="F425" s="45">
        <f t="shared" si="2"/>
        <v>0.5280733944954128</v>
      </c>
      <c r="G425" s="25" t="s">
        <v>77</v>
      </c>
      <c r="H425" s="70" t="s">
        <v>74</v>
      </c>
    </row>
    <row r="426" spans="1:8">
      <c r="A426" s="23">
        <v>2017</v>
      </c>
      <c r="B426" s="28" t="s">
        <v>43</v>
      </c>
      <c r="C426" s="28" t="str">
        <f>Raw_Data[[#This Row],[State]]&amp;Raw_Data[[#This Row],[Program Year]]</f>
        <v>Oregon2017</v>
      </c>
      <c r="D426" s="13">
        <v>6295</v>
      </c>
      <c r="E426" s="13">
        <v>107477</v>
      </c>
      <c r="F426" s="45">
        <f t="shared" si="2"/>
        <v>5.8570670934246394E-2</v>
      </c>
      <c r="G426" s="25" t="s">
        <v>77</v>
      </c>
      <c r="H426" s="71" t="s">
        <v>74</v>
      </c>
    </row>
    <row r="427" spans="1:8">
      <c r="A427" s="23">
        <v>2017</v>
      </c>
      <c r="B427" s="28" t="s">
        <v>44</v>
      </c>
      <c r="C427" s="28" t="str">
        <f>Raw_Data[[#This Row],[State]]&amp;Raw_Data[[#This Row],[Program Year]]</f>
        <v>Pennsylvania2017</v>
      </c>
      <c r="D427" s="13">
        <v>3303</v>
      </c>
      <c r="E427" s="13">
        <v>5943</v>
      </c>
      <c r="F427" s="45">
        <f t="shared" si="2"/>
        <v>0.55577990913679964</v>
      </c>
      <c r="G427" s="25" t="s">
        <v>77</v>
      </c>
      <c r="H427" s="70" t="s">
        <v>74</v>
      </c>
    </row>
    <row r="428" spans="1:8">
      <c r="A428" s="23">
        <v>2017</v>
      </c>
      <c r="B428" s="28" t="s">
        <v>45</v>
      </c>
      <c r="C428" s="28" t="str">
        <f>Raw_Data[[#This Row],[State]]&amp;Raw_Data[[#This Row],[Program Year]]</f>
        <v>Puerto Rico2017</v>
      </c>
      <c r="D428" s="76" t="s">
        <v>74</v>
      </c>
      <c r="E428" s="76" t="s">
        <v>74</v>
      </c>
      <c r="F428" s="64" t="s">
        <v>42</v>
      </c>
      <c r="G428" s="25" t="s">
        <v>42</v>
      </c>
      <c r="H428" s="71" t="s">
        <v>74</v>
      </c>
    </row>
    <row r="429" spans="1:8">
      <c r="A429" s="23">
        <v>2017</v>
      </c>
      <c r="B429" s="28" t="s">
        <v>46</v>
      </c>
      <c r="C429" s="28" t="str">
        <f>Raw_Data[[#This Row],[State]]&amp;Raw_Data[[#This Row],[Program Year]]</f>
        <v>Rhode Island2017</v>
      </c>
      <c r="D429" s="13">
        <v>342</v>
      </c>
      <c r="E429" s="13">
        <v>536</v>
      </c>
      <c r="F429" s="45">
        <f t="shared" ref="F429:F441" si="3">D429/E429</f>
        <v>0.63805970149253732</v>
      </c>
      <c r="G429" s="25" t="s">
        <v>77</v>
      </c>
      <c r="H429" s="70" t="s">
        <v>74</v>
      </c>
    </row>
    <row r="430" spans="1:8">
      <c r="A430" s="23">
        <v>2017</v>
      </c>
      <c r="B430" s="28" t="s">
        <v>47</v>
      </c>
      <c r="C430" s="28" t="str">
        <f>Raw_Data[[#This Row],[State]]&amp;Raw_Data[[#This Row],[Program Year]]</f>
        <v>South Carolina2017</v>
      </c>
      <c r="D430" s="13">
        <v>4427</v>
      </c>
      <c r="E430" s="13">
        <v>77291</v>
      </c>
      <c r="F430" s="45">
        <f t="shared" si="3"/>
        <v>5.7277043899030933E-2</v>
      </c>
      <c r="G430" s="25" t="s">
        <v>77</v>
      </c>
      <c r="H430" s="71" t="s">
        <v>74</v>
      </c>
    </row>
    <row r="431" spans="1:8">
      <c r="A431" s="23">
        <v>2017</v>
      </c>
      <c r="B431" s="28" t="s">
        <v>48</v>
      </c>
      <c r="C431" s="28" t="str">
        <f>Raw_Data[[#This Row],[State]]&amp;Raw_Data[[#This Row],[Program Year]]</f>
        <v>South Dakota2017</v>
      </c>
      <c r="D431" s="13">
        <v>1273</v>
      </c>
      <c r="E431" s="13">
        <v>1802</v>
      </c>
      <c r="F431" s="45">
        <f t="shared" si="3"/>
        <v>0.70643729189789128</v>
      </c>
      <c r="G431" s="25" t="s">
        <v>77</v>
      </c>
      <c r="H431" s="70" t="s">
        <v>74</v>
      </c>
    </row>
    <row r="432" spans="1:8">
      <c r="A432" s="23">
        <v>2017</v>
      </c>
      <c r="B432" s="28" t="s">
        <v>49</v>
      </c>
      <c r="C432" s="28" t="str">
        <f>Raw_Data[[#This Row],[State]]&amp;Raw_Data[[#This Row],[Program Year]]</f>
        <v>Tennessee2017</v>
      </c>
      <c r="D432" s="13">
        <v>2668</v>
      </c>
      <c r="E432" s="13">
        <v>4205</v>
      </c>
      <c r="F432" s="45">
        <f t="shared" si="3"/>
        <v>0.6344827586206897</v>
      </c>
      <c r="G432" s="25" t="s">
        <v>77</v>
      </c>
      <c r="H432" s="71" t="s">
        <v>74</v>
      </c>
    </row>
    <row r="433" spans="1:11">
      <c r="A433" s="23">
        <v>2017</v>
      </c>
      <c r="B433" s="28" t="s">
        <v>50</v>
      </c>
      <c r="C433" s="28" t="str">
        <f>Raw_Data[[#This Row],[State]]&amp;Raw_Data[[#This Row],[Program Year]]</f>
        <v>Texas2017</v>
      </c>
      <c r="D433" s="13">
        <v>28275</v>
      </c>
      <c r="E433" s="13">
        <v>48436</v>
      </c>
      <c r="F433" s="45">
        <f t="shared" si="3"/>
        <v>0.58376001321331239</v>
      </c>
      <c r="G433" s="25" t="s">
        <v>77</v>
      </c>
      <c r="H433" s="70" t="s">
        <v>74</v>
      </c>
    </row>
    <row r="434" spans="1:11">
      <c r="A434" s="23">
        <v>2017</v>
      </c>
      <c r="B434" s="28" t="s">
        <v>52</v>
      </c>
      <c r="C434" s="28" t="str">
        <f>Raw_Data[[#This Row],[State]]&amp;Raw_Data[[#This Row],[Program Year]]</f>
        <v>Utah2017</v>
      </c>
      <c r="D434" s="13">
        <v>1379</v>
      </c>
      <c r="E434" s="13">
        <v>2113</v>
      </c>
      <c r="F434" s="45">
        <f t="shared" si="3"/>
        <v>0.65262659725508754</v>
      </c>
      <c r="G434" s="25" t="s">
        <v>77</v>
      </c>
      <c r="H434" s="71" t="s">
        <v>74</v>
      </c>
    </row>
    <row r="435" spans="1:11">
      <c r="A435" s="23">
        <v>2017</v>
      </c>
      <c r="B435" s="28" t="s">
        <v>53</v>
      </c>
      <c r="C435" s="28" t="str">
        <f>Raw_Data[[#This Row],[State]]&amp;Raw_Data[[#This Row],[Program Year]]</f>
        <v>Vermont2017</v>
      </c>
      <c r="D435" s="13">
        <v>260</v>
      </c>
      <c r="E435" s="13">
        <v>547</v>
      </c>
      <c r="F435" s="45">
        <f t="shared" si="3"/>
        <v>0.47531992687385738</v>
      </c>
      <c r="G435" s="25" t="s">
        <v>77</v>
      </c>
      <c r="H435" s="70" t="s">
        <v>74</v>
      </c>
    </row>
    <row r="436" spans="1:11">
      <c r="A436" s="23">
        <v>2017</v>
      </c>
      <c r="B436" s="28" t="s">
        <v>54</v>
      </c>
      <c r="C436" s="28" t="str">
        <f>Raw_Data[[#This Row],[State]]&amp;Raw_Data[[#This Row],[Program Year]]</f>
        <v>Virgin Islands2017</v>
      </c>
      <c r="D436" s="13">
        <v>24</v>
      </c>
      <c r="E436" s="13">
        <v>72</v>
      </c>
      <c r="F436" s="45">
        <f t="shared" si="3"/>
        <v>0.33333333333333331</v>
      </c>
      <c r="G436" s="25" t="s">
        <v>78</v>
      </c>
      <c r="H436" s="71" t="s">
        <v>74</v>
      </c>
    </row>
    <row r="437" spans="1:11">
      <c r="A437" s="23">
        <v>2017</v>
      </c>
      <c r="B437" s="28" t="s">
        <v>55</v>
      </c>
      <c r="C437" s="28" t="str">
        <f>Raw_Data[[#This Row],[State]]&amp;Raw_Data[[#This Row],[Program Year]]</f>
        <v>Virginia2017</v>
      </c>
      <c r="D437" s="13">
        <v>316</v>
      </c>
      <c r="E437" s="13">
        <v>4055</v>
      </c>
      <c r="F437" s="45">
        <f t="shared" si="3"/>
        <v>7.7928483353884095E-2</v>
      </c>
      <c r="G437" s="25" t="s">
        <v>77</v>
      </c>
      <c r="H437" s="70" t="s">
        <v>74</v>
      </c>
    </row>
    <row r="438" spans="1:11">
      <c r="A438" s="93">
        <v>2017</v>
      </c>
      <c r="B438" s="29" t="s">
        <v>56</v>
      </c>
      <c r="C438" s="28" t="str">
        <f>Raw_Data[[#This Row],[State]]&amp;Raw_Data[[#This Row],[Program Year]]</f>
        <v>Washington2017</v>
      </c>
      <c r="D438" s="17">
        <v>3195</v>
      </c>
      <c r="E438" s="17">
        <v>6000</v>
      </c>
      <c r="F438" s="47">
        <f t="shared" si="3"/>
        <v>0.53249999999999997</v>
      </c>
      <c r="G438" s="25" t="s">
        <v>77</v>
      </c>
      <c r="H438" s="71" t="s">
        <v>74</v>
      </c>
    </row>
    <row r="439" spans="1:11">
      <c r="A439" s="23">
        <v>2017</v>
      </c>
      <c r="B439" s="28" t="s">
        <v>57</v>
      </c>
      <c r="C439" s="28" t="str">
        <f>Raw_Data[[#This Row],[State]]&amp;Raw_Data[[#This Row],[Program Year]]</f>
        <v>West Virginia2017</v>
      </c>
      <c r="D439" s="13">
        <v>1083</v>
      </c>
      <c r="E439" s="13">
        <v>2534</v>
      </c>
      <c r="F439" s="45">
        <f t="shared" si="3"/>
        <v>0.42738752959747434</v>
      </c>
      <c r="G439" s="25" t="s">
        <v>77</v>
      </c>
      <c r="H439" s="70" t="s">
        <v>74</v>
      </c>
    </row>
    <row r="440" spans="1:11">
      <c r="A440" s="23">
        <v>2017</v>
      </c>
      <c r="B440" s="28" t="s">
        <v>58</v>
      </c>
      <c r="C440" s="28" t="str">
        <f>Raw_Data[[#This Row],[State]]&amp;Raw_Data[[#This Row],[Program Year]]</f>
        <v>Wisconsin2017</v>
      </c>
      <c r="D440" s="13">
        <v>1430</v>
      </c>
      <c r="E440" s="13">
        <v>1700</v>
      </c>
      <c r="F440" s="45">
        <f t="shared" si="3"/>
        <v>0.8411764705882353</v>
      </c>
      <c r="G440" s="25" t="s">
        <v>77</v>
      </c>
      <c r="H440" s="71" t="s">
        <v>74</v>
      </c>
    </row>
    <row r="441" spans="1:11">
      <c r="A441" s="23">
        <v>2017</v>
      </c>
      <c r="B441" s="28" t="s">
        <v>59</v>
      </c>
      <c r="C441" s="28" t="str">
        <f>Raw_Data[[#This Row],[State]]&amp;Raw_Data[[#This Row],[Program Year]]</f>
        <v>Wyoming2017</v>
      </c>
      <c r="D441" s="13">
        <v>970</v>
      </c>
      <c r="E441" s="13">
        <v>1606</v>
      </c>
      <c r="F441" s="45">
        <f t="shared" si="3"/>
        <v>0.60398505603985053</v>
      </c>
      <c r="G441" s="25" t="s">
        <v>77</v>
      </c>
      <c r="H441" s="70" t="s">
        <v>74</v>
      </c>
      <c r="K441" s="50" t="s">
        <v>64</v>
      </c>
    </row>
    <row r="442" spans="1:11">
      <c r="A442" s="12">
        <v>2015</v>
      </c>
      <c r="B442" s="28" t="s">
        <v>3</v>
      </c>
      <c r="C442" s="28" t="str">
        <f>Raw_Data[[#This Row],[State]]&amp;Raw_Data[[#This Row],[Program Year]]</f>
        <v>Alabama2015</v>
      </c>
      <c r="D442" s="76" t="s">
        <v>74</v>
      </c>
      <c r="E442" s="76" t="s">
        <v>74</v>
      </c>
      <c r="F442" s="46">
        <v>0.623</v>
      </c>
      <c r="G442" s="25" t="s">
        <v>77</v>
      </c>
      <c r="H442" s="71" t="s">
        <v>74</v>
      </c>
    </row>
    <row r="443" spans="1:11">
      <c r="A443" s="12">
        <v>2015</v>
      </c>
      <c r="B443" s="28" t="s">
        <v>4</v>
      </c>
      <c r="C443" s="28" t="str">
        <f>Raw_Data[[#This Row],[State]]&amp;Raw_Data[[#This Row],[Program Year]]</f>
        <v>Alaska2015</v>
      </c>
      <c r="D443" s="76" t="s">
        <v>74</v>
      </c>
      <c r="E443" s="76" t="s">
        <v>74</v>
      </c>
      <c r="F443" s="46">
        <v>0.57199999999999995</v>
      </c>
      <c r="G443" s="25" t="s">
        <v>77</v>
      </c>
      <c r="H443" s="70" t="s">
        <v>74</v>
      </c>
    </row>
    <row r="444" spans="1:11">
      <c r="A444" s="12">
        <v>2015</v>
      </c>
      <c r="B444" s="28" t="s">
        <v>5</v>
      </c>
      <c r="C444" s="28" t="str">
        <f>Raw_Data[[#This Row],[State]]&amp;Raw_Data[[#This Row],[Program Year]]</f>
        <v>Arizona2015</v>
      </c>
      <c r="D444" s="76" t="s">
        <v>74</v>
      </c>
      <c r="E444" s="76" t="s">
        <v>74</v>
      </c>
      <c r="F444" s="46">
        <v>0.61</v>
      </c>
      <c r="G444" s="25" t="s">
        <v>77</v>
      </c>
      <c r="H444" s="71" t="s">
        <v>74</v>
      </c>
    </row>
    <row r="445" spans="1:11">
      <c r="A445" s="12">
        <v>2015</v>
      </c>
      <c r="B445" s="28" t="s">
        <v>6</v>
      </c>
      <c r="C445" s="28" t="str">
        <f>Raw_Data[[#This Row],[State]]&amp;Raw_Data[[#This Row],[Program Year]]</f>
        <v>Arkansas2015</v>
      </c>
      <c r="D445" s="76" t="s">
        <v>74</v>
      </c>
      <c r="E445" s="76" t="s">
        <v>74</v>
      </c>
      <c r="F445" s="46">
        <v>0.66800000000000004</v>
      </c>
      <c r="G445" s="25" t="s">
        <v>77</v>
      </c>
      <c r="H445" s="70" t="s">
        <v>74</v>
      </c>
    </row>
    <row r="446" spans="1:11">
      <c r="A446" s="12">
        <v>2015</v>
      </c>
      <c r="B446" s="28" t="s">
        <v>7</v>
      </c>
      <c r="C446" s="28" t="str">
        <f>Raw_Data[[#This Row],[State]]&amp;Raw_Data[[#This Row],[Program Year]]</f>
        <v>California2015</v>
      </c>
      <c r="D446" s="76" t="s">
        <v>74</v>
      </c>
      <c r="E446" s="76" t="s">
        <v>74</v>
      </c>
      <c r="F446" s="46">
        <v>0.48099999999999998</v>
      </c>
      <c r="G446" s="25" t="s">
        <v>78</v>
      </c>
      <c r="H446" s="71" t="s">
        <v>74</v>
      </c>
    </row>
    <row r="447" spans="1:11">
      <c r="A447" s="12">
        <v>2015</v>
      </c>
      <c r="B447" s="28" t="s">
        <v>8</v>
      </c>
      <c r="C447" s="28" t="str">
        <f>Raw_Data[[#This Row],[State]]&amp;Raw_Data[[#This Row],[Program Year]]</f>
        <v>Colorado2015</v>
      </c>
      <c r="D447" s="76" t="s">
        <v>74</v>
      </c>
      <c r="E447" s="76" t="s">
        <v>74</v>
      </c>
      <c r="F447" s="46">
        <v>0.54800000000000004</v>
      </c>
      <c r="G447" s="25" t="s">
        <v>77</v>
      </c>
      <c r="H447" s="70" t="s">
        <v>74</v>
      </c>
    </row>
    <row r="448" spans="1:11">
      <c r="A448" s="12">
        <v>2015</v>
      </c>
      <c r="B448" s="28" t="s">
        <v>9</v>
      </c>
      <c r="C448" s="28" t="str">
        <f>Raw_Data[[#This Row],[State]]&amp;Raw_Data[[#This Row],[Program Year]]</f>
        <v>Connecticut2015</v>
      </c>
      <c r="D448" s="76" t="s">
        <v>74</v>
      </c>
      <c r="E448" s="76" t="s">
        <v>74</v>
      </c>
      <c r="F448" s="46">
        <v>0.52300000000000002</v>
      </c>
      <c r="G448" s="25" t="s">
        <v>78</v>
      </c>
      <c r="H448" s="71" t="s">
        <v>74</v>
      </c>
    </row>
    <row r="449" spans="1:8">
      <c r="A449" s="12">
        <v>2015</v>
      </c>
      <c r="B449" s="28" t="s">
        <v>10</v>
      </c>
      <c r="C449" s="28" t="str">
        <f>Raw_Data[[#This Row],[State]]&amp;Raw_Data[[#This Row],[Program Year]]</f>
        <v>Delaware2015</v>
      </c>
      <c r="D449" s="76" t="s">
        <v>74</v>
      </c>
      <c r="E449" s="76" t="s">
        <v>74</v>
      </c>
      <c r="F449" s="46">
        <v>0.60799999999999998</v>
      </c>
      <c r="G449" s="25" t="s">
        <v>77</v>
      </c>
      <c r="H449" s="70" t="s">
        <v>74</v>
      </c>
    </row>
    <row r="450" spans="1:8">
      <c r="A450" s="12">
        <v>2015</v>
      </c>
      <c r="B450" s="28" t="s">
        <v>60</v>
      </c>
      <c r="C450" s="28" t="str">
        <f>Raw_Data[[#This Row],[State]]&amp;Raw_Data[[#This Row],[Program Year]]</f>
        <v>District of Columbia2015</v>
      </c>
      <c r="D450" s="76" t="s">
        <v>74</v>
      </c>
      <c r="E450" s="76" t="s">
        <v>74</v>
      </c>
      <c r="F450" s="46">
        <v>0.47699999999999998</v>
      </c>
      <c r="G450" s="25" t="s">
        <v>78</v>
      </c>
      <c r="H450" s="71" t="s">
        <v>74</v>
      </c>
    </row>
    <row r="451" spans="1:8">
      <c r="A451" s="12">
        <v>2015</v>
      </c>
      <c r="B451" s="28" t="s">
        <v>12</v>
      </c>
      <c r="C451" s="28" t="str">
        <f>Raw_Data[[#This Row],[State]]&amp;Raw_Data[[#This Row],[Program Year]]</f>
        <v>Florida2015</v>
      </c>
      <c r="D451" s="76" t="s">
        <v>74</v>
      </c>
      <c r="E451" s="76" t="s">
        <v>74</v>
      </c>
      <c r="F451" s="46">
        <v>0.59699999999999998</v>
      </c>
      <c r="G451" s="25" t="s">
        <v>77</v>
      </c>
      <c r="H451" s="70" t="s">
        <v>74</v>
      </c>
    </row>
    <row r="452" spans="1:8">
      <c r="A452" s="12">
        <v>2015</v>
      </c>
      <c r="B452" s="28" t="s">
        <v>13</v>
      </c>
      <c r="C452" s="28" t="str">
        <f>Raw_Data[[#This Row],[State]]&amp;Raw_Data[[#This Row],[Program Year]]</f>
        <v>Georgia2015</v>
      </c>
      <c r="D452" s="76" t="s">
        <v>74</v>
      </c>
      <c r="E452" s="76" t="s">
        <v>74</v>
      </c>
      <c r="F452" s="46">
        <v>0.58799999999999997</v>
      </c>
      <c r="G452" s="25" t="s">
        <v>77</v>
      </c>
      <c r="H452" s="71" t="s">
        <v>74</v>
      </c>
    </row>
    <row r="453" spans="1:8">
      <c r="A453" s="12">
        <v>2015</v>
      </c>
      <c r="B453" s="28" t="s">
        <v>14</v>
      </c>
      <c r="C453" s="28" t="str">
        <f>Raw_Data[[#This Row],[State]]&amp;Raw_Data[[#This Row],[Program Year]]</f>
        <v>Guam2015</v>
      </c>
      <c r="D453" s="76" t="s">
        <v>74</v>
      </c>
      <c r="E453" s="76" t="s">
        <v>74</v>
      </c>
      <c r="F453" s="67" t="s">
        <v>42</v>
      </c>
      <c r="G453" s="25" t="s">
        <v>42</v>
      </c>
      <c r="H453" s="70" t="s">
        <v>74</v>
      </c>
    </row>
    <row r="454" spans="1:8">
      <c r="A454" s="12">
        <v>2015</v>
      </c>
      <c r="B454" s="28" t="s">
        <v>15</v>
      </c>
      <c r="C454" s="28" t="str">
        <f>Raw_Data[[#This Row],[State]]&amp;Raw_Data[[#This Row],[Program Year]]</f>
        <v>Hawaii2015</v>
      </c>
      <c r="D454" s="76" t="s">
        <v>74</v>
      </c>
      <c r="E454" s="76" t="s">
        <v>74</v>
      </c>
      <c r="F454" s="46">
        <v>0.47099999999999997</v>
      </c>
      <c r="G454" s="25" t="s">
        <v>78</v>
      </c>
      <c r="H454" s="71" t="s">
        <v>74</v>
      </c>
    </row>
    <row r="455" spans="1:8">
      <c r="A455" s="12">
        <v>2015</v>
      </c>
      <c r="B455" s="28" t="s">
        <v>16</v>
      </c>
      <c r="C455" s="28" t="str">
        <f>Raw_Data[[#This Row],[State]]&amp;Raw_Data[[#This Row],[Program Year]]</f>
        <v>Idaho2015</v>
      </c>
      <c r="D455" s="76" t="s">
        <v>74</v>
      </c>
      <c r="E455" s="76" t="s">
        <v>74</v>
      </c>
      <c r="F455" s="46">
        <v>0.69299999999999995</v>
      </c>
      <c r="G455" s="25" t="s">
        <v>77</v>
      </c>
      <c r="H455" s="70" t="s">
        <v>74</v>
      </c>
    </row>
    <row r="456" spans="1:8">
      <c r="A456" s="12">
        <v>2015</v>
      </c>
      <c r="B456" s="28" t="s">
        <v>17</v>
      </c>
      <c r="C456" s="28" t="str">
        <f>Raw_Data[[#This Row],[State]]&amp;Raw_Data[[#This Row],[Program Year]]</f>
        <v>Illinois2015</v>
      </c>
      <c r="D456" s="76" t="s">
        <v>74</v>
      </c>
      <c r="E456" s="76" t="s">
        <v>74</v>
      </c>
      <c r="F456" s="46">
        <v>0.61699999999999999</v>
      </c>
      <c r="G456" s="25" t="s">
        <v>77</v>
      </c>
      <c r="H456" s="71" t="s">
        <v>74</v>
      </c>
    </row>
    <row r="457" spans="1:8">
      <c r="A457" s="12">
        <v>2015</v>
      </c>
      <c r="B457" s="28" t="s">
        <v>18</v>
      </c>
      <c r="C457" s="28" t="str">
        <f>Raw_Data[[#This Row],[State]]&amp;Raw_Data[[#This Row],[Program Year]]</f>
        <v>Indiana2015</v>
      </c>
      <c r="D457" s="76" t="s">
        <v>74</v>
      </c>
      <c r="E457" s="76" t="s">
        <v>74</v>
      </c>
      <c r="F457" s="46">
        <v>0.68500000000000005</v>
      </c>
      <c r="G457" s="25" t="s">
        <v>77</v>
      </c>
      <c r="H457" s="70" t="s">
        <v>74</v>
      </c>
    </row>
    <row r="458" spans="1:8">
      <c r="A458" s="12">
        <v>2015</v>
      </c>
      <c r="B458" s="28" t="s">
        <v>19</v>
      </c>
      <c r="C458" s="28" t="str">
        <f>Raw_Data[[#This Row],[State]]&amp;Raw_Data[[#This Row],[Program Year]]</f>
        <v>Iowa2015</v>
      </c>
      <c r="D458" s="76" t="s">
        <v>74</v>
      </c>
      <c r="E458" s="76" t="s">
        <v>74</v>
      </c>
      <c r="F458" s="46">
        <v>0.65500000000000003</v>
      </c>
      <c r="G458" s="25" t="s">
        <v>77</v>
      </c>
      <c r="H458" s="71" t="s">
        <v>74</v>
      </c>
    </row>
    <row r="459" spans="1:8">
      <c r="A459" s="12">
        <v>2015</v>
      </c>
      <c r="B459" s="28" t="s">
        <v>20</v>
      </c>
      <c r="C459" s="28" t="str">
        <f>Raw_Data[[#This Row],[State]]&amp;Raw_Data[[#This Row],[Program Year]]</f>
        <v>Kansas2015</v>
      </c>
      <c r="D459" s="76" t="s">
        <v>74</v>
      </c>
      <c r="E459" s="76" t="s">
        <v>74</v>
      </c>
      <c r="F459" s="46">
        <v>0.69499999999999995</v>
      </c>
      <c r="G459" s="25" t="s">
        <v>77</v>
      </c>
      <c r="H459" s="70" t="s">
        <v>74</v>
      </c>
    </row>
    <row r="460" spans="1:8">
      <c r="A460" s="12">
        <v>2015</v>
      </c>
      <c r="B460" s="28" t="s">
        <v>21</v>
      </c>
      <c r="C460" s="28" t="str">
        <f>Raw_Data[[#This Row],[State]]&amp;Raw_Data[[#This Row],[Program Year]]</f>
        <v>Kentucky2015</v>
      </c>
      <c r="D460" s="76" t="s">
        <v>74</v>
      </c>
      <c r="E460" s="76" t="s">
        <v>74</v>
      </c>
      <c r="F460" s="46">
        <v>0.52300000000000002</v>
      </c>
      <c r="G460" s="25" t="s">
        <v>78</v>
      </c>
      <c r="H460" s="71" t="s">
        <v>74</v>
      </c>
    </row>
    <row r="461" spans="1:8">
      <c r="A461" s="12">
        <v>2015</v>
      </c>
      <c r="B461" s="28" t="s">
        <v>22</v>
      </c>
      <c r="C461" s="28" t="str">
        <f>Raw_Data[[#This Row],[State]]&amp;Raw_Data[[#This Row],[Program Year]]</f>
        <v>Louisiana2015</v>
      </c>
      <c r="D461" s="76" t="s">
        <v>74</v>
      </c>
      <c r="E461" s="76" t="s">
        <v>74</v>
      </c>
      <c r="F461" s="46">
        <v>0.497</v>
      </c>
      <c r="G461" s="25" t="s">
        <v>78</v>
      </c>
      <c r="H461" s="70" t="s">
        <v>74</v>
      </c>
    </row>
    <row r="462" spans="1:8">
      <c r="A462" s="12">
        <v>2015</v>
      </c>
      <c r="B462" s="28" t="s">
        <v>23</v>
      </c>
      <c r="C462" s="28" t="str">
        <f>Raw_Data[[#This Row],[State]]&amp;Raw_Data[[#This Row],[Program Year]]</f>
        <v>Maine2015</v>
      </c>
      <c r="D462" s="76" t="s">
        <v>74</v>
      </c>
      <c r="E462" s="76" t="s">
        <v>74</v>
      </c>
      <c r="F462" s="46">
        <v>0.65200000000000002</v>
      </c>
      <c r="G462" s="25" t="s">
        <v>77</v>
      </c>
      <c r="H462" s="71" t="s">
        <v>74</v>
      </c>
    </row>
    <row r="463" spans="1:8">
      <c r="A463" s="12">
        <v>2015</v>
      </c>
      <c r="B463" s="28" t="s">
        <v>24</v>
      </c>
      <c r="C463" s="28" t="str">
        <f>Raw_Data[[#This Row],[State]]&amp;Raw_Data[[#This Row],[Program Year]]</f>
        <v>Maryland2015</v>
      </c>
      <c r="D463" s="76" t="s">
        <v>74</v>
      </c>
      <c r="E463" s="76" t="s">
        <v>74</v>
      </c>
      <c r="F463" s="46">
        <v>0.54800000000000004</v>
      </c>
      <c r="G463" s="25" t="s">
        <v>77</v>
      </c>
      <c r="H463" s="70" t="s">
        <v>74</v>
      </c>
    </row>
    <row r="464" spans="1:8">
      <c r="A464" s="12">
        <v>2015</v>
      </c>
      <c r="B464" s="28" t="s">
        <v>25</v>
      </c>
      <c r="C464" s="28" t="str">
        <f>Raw_Data[[#This Row],[State]]&amp;Raw_Data[[#This Row],[Program Year]]</f>
        <v>Massachusetts2015</v>
      </c>
      <c r="D464" s="76" t="s">
        <v>74</v>
      </c>
      <c r="E464" s="76" t="s">
        <v>74</v>
      </c>
      <c r="F464" s="46">
        <v>0.54100000000000004</v>
      </c>
      <c r="G464" s="25" t="s">
        <v>77</v>
      </c>
      <c r="H464" s="71" t="s">
        <v>74</v>
      </c>
    </row>
    <row r="465" spans="1:8">
      <c r="A465" s="12">
        <v>2015</v>
      </c>
      <c r="B465" s="28" t="s">
        <v>26</v>
      </c>
      <c r="C465" s="28" t="str">
        <f>Raw_Data[[#This Row],[State]]&amp;Raw_Data[[#This Row],[Program Year]]</f>
        <v>Michigan2015</v>
      </c>
      <c r="D465" s="76" t="s">
        <v>74</v>
      </c>
      <c r="E465" s="76" t="s">
        <v>74</v>
      </c>
      <c r="F465" s="46">
        <v>0.56699999999999995</v>
      </c>
      <c r="G465" s="25" t="s">
        <v>77</v>
      </c>
      <c r="H465" s="70" t="s">
        <v>74</v>
      </c>
    </row>
    <row r="466" spans="1:8">
      <c r="A466" s="12">
        <v>2015</v>
      </c>
      <c r="B466" s="28" t="s">
        <v>27</v>
      </c>
      <c r="C466" s="28" t="str">
        <f>Raw_Data[[#This Row],[State]]&amp;Raw_Data[[#This Row],[Program Year]]</f>
        <v>Minnesota2015</v>
      </c>
      <c r="D466" s="76" t="s">
        <v>74</v>
      </c>
      <c r="E466" s="76" t="s">
        <v>74</v>
      </c>
      <c r="F466" s="46">
        <v>0.64600000000000002</v>
      </c>
      <c r="G466" s="25" t="s">
        <v>77</v>
      </c>
      <c r="H466" s="71" t="s">
        <v>74</v>
      </c>
    </row>
    <row r="467" spans="1:8">
      <c r="A467" s="12">
        <v>2015</v>
      </c>
      <c r="B467" s="28" t="s">
        <v>28</v>
      </c>
      <c r="C467" s="28" t="str">
        <f>Raw_Data[[#This Row],[State]]&amp;Raw_Data[[#This Row],[Program Year]]</f>
        <v>Mississippi2015</v>
      </c>
      <c r="D467" s="76" t="s">
        <v>74</v>
      </c>
      <c r="E467" s="76" t="s">
        <v>74</v>
      </c>
      <c r="F467" s="46">
        <v>0.63500000000000001</v>
      </c>
      <c r="G467" s="25" t="s">
        <v>77</v>
      </c>
      <c r="H467" s="70" t="s">
        <v>74</v>
      </c>
    </row>
    <row r="468" spans="1:8">
      <c r="A468" s="12">
        <v>2015</v>
      </c>
      <c r="B468" s="28" t="s">
        <v>29</v>
      </c>
      <c r="C468" s="28" t="str">
        <f>Raw_Data[[#This Row],[State]]&amp;Raw_Data[[#This Row],[Program Year]]</f>
        <v>Missouri2015</v>
      </c>
      <c r="D468" s="76" t="s">
        <v>74</v>
      </c>
      <c r="E468" s="76" t="s">
        <v>74</v>
      </c>
      <c r="F468" s="46">
        <v>0.61899999999999999</v>
      </c>
      <c r="G468" s="25" t="s">
        <v>77</v>
      </c>
      <c r="H468" s="71" t="s">
        <v>74</v>
      </c>
    </row>
    <row r="469" spans="1:8">
      <c r="A469" s="12">
        <v>2015</v>
      </c>
      <c r="B469" s="28" t="s">
        <v>30</v>
      </c>
      <c r="C469" s="28" t="str">
        <f>Raw_Data[[#This Row],[State]]&amp;Raw_Data[[#This Row],[Program Year]]</f>
        <v>Montana2015</v>
      </c>
      <c r="D469" s="76" t="s">
        <v>74</v>
      </c>
      <c r="E469" s="76" t="s">
        <v>74</v>
      </c>
      <c r="F469" s="46">
        <v>0.64600000000000002</v>
      </c>
      <c r="G469" s="25" t="s">
        <v>77</v>
      </c>
      <c r="H469" s="70" t="s">
        <v>74</v>
      </c>
    </row>
    <row r="470" spans="1:8">
      <c r="A470" s="12">
        <v>2015</v>
      </c>
      <c r="B470" s="28" t="s">
        <v>84</v>
      </c>
      <c r="C470" s="28" t="str">
        <f>Raw_Data[[#This Row],[State]]&amp;Raw_Data[[#This Row],[Program Year]]</f>
        <v xml:space="preserve"> National VEER2015</v>
      </c>
      <c r="D470" s="76" t="s">
        <v>74</v>
      </c>
      <c r="E470" s="76" t="s">
        <v>74</v>
      </c>
      <c r="F470" s="46">
        <v>0.60099999999999998</v>
      </c>
      <c r="G470" s="25" t="s">
        <v>74</v>
      </c>
      <c r="H470" s="69">
        <f>0.9*Raw_Data[[#This Row],[VEER]]</f>
        <v>0.54090000000000005</v>
      </c>
    </row>
    <row r="471" spans="1:8">
      <c r="A471" s="12">
        <v>2015</v>
      </c>
      <c r="B471" s="28" t="s">
        <v>32</v>
      </c>
      <c r="C471" s="28" t="str">
        <f>Raw_Data[[#This Row],[State]]&amp;Raw_Data[[#This Row],[Program Year]]</f>
        <v>Nebraska2015</v>
      </c>
      <c r="D471" s="76" t="s">
        <v>74</v>
      </c>
      <c r="E471" s="76" t="s">
        <v>74</v>
      </c>
      <c r="F471" s="46">
        <v>0.63800000000000001</v>
      </c>
      <c r="G471" s="25" t="s">
        <v>77</v>
      </c>
      <c r="H471" s="70" t="s">
        <v>74</v>
      </c>
    </row>
    <row r="472" spans="1:8">
      <c r="A472" s="12">
        <v>2015</v>
      </c>
      <c r="B472" s="28" t="s">
        <v>33</v>
      </c>
      <c r="C472" s="28" t="str">
        <f>Raw_Data[[#This Row],[State]]&amp;Raw_Data[[#This Row],[Program Year]]</f>
        <v>Nevada2015</v>
      </c>
      <c r="D472" s="76" t="s">
        <v>74</v>
      </c>
      <c r="E472" s="76" t="s">
        <v>74</v>
      </c>
      <c r="F472" s="46">
        <v>0.64200000000000002</v>
      </c>
      <c r="G472" s="25" t="s">
        <v>77</v>
      </c>
      <c r="H472" s="71" t="s">
        <v>74</v>
      </c>
    </row>
    <row r="473" spans="1:8">
      <c r="A473" s="12">
        <v>2015</v>
      </c>
      <c r="B473" s="28" t="s">
        <v>34</v>
      </c>
      <c r="C473" s="28" t="str">
        <f>Raw_Data[[#This Row],[State]]&amp;Raw_Data[[#This Row],[Program Year]]</f>
        <v>New Hampshire2015</v>
      </c>
      <c r="D473" s="76" t="s">
        <v>74</v>
      </c>
      <c r="E473" s="76" t="s">
        <v>74</v>
      </c>
      <c r="F473" s="46">
        <v>0.57099999999999995</v>
      </c>
      <c r="G473" s="25" t="s">
        <v>77</v>
      </c>
      <c r="H473" s="70" t="s">
        <v>74</v>
      </c>
    </row>
    <row r="474" spans="1:8">
      <c r="A474" s="12">
        <v>2015</v>
      </c>
      <c r="B474" s="28" t="s">
        <v>35</v>
      </c>
      <c r="C474" s="28" t="str">
        <f>Raw_Data[[#This Row],[State]]&amp;Raw_Data[[#This Row],[Program Year]]</f>
        <v>New Jersey2015</v>
      </c>
      <c r="D474" s="76" t="s">
        <v>74</v>
      </c>
      <c r="E474" s="76" t="s">
        <v>74</v>
      </c>
      <c r="F474" s="46">
        <v>0.56100000000000005</v>
      </c>
      <c r="G474" s="25" t="s">
        <v>77</v>
      </c>
      <c r="H474" s="71" t="s">
        <v>74</v>
      </c>
    </row>
    <row r="475" spans="1:8">
      <c r="A475" s="12">
        <v>2015</v>
      </c>
      <c r="B475" s="28" t="s">
        <v>36</v>
      </c>
      <c r="C475" s="28" t="str">
        <f>Raw_Data[[#This Row],[State]]&amp;Raw_Data[[#This Row],[Program Year]]</f>
        <v>New Mexico2015</v>
      </c>
      <c r="D475" s="76" t="s">
        <v>74</v>
      </c>
      <c r="E475" s="76" t="s">
        <v>74</v>
      </c>
      <c r="F475" s="46">
        <v>0.51900000000000002</v>
      </c>
      <c r="G475" s="25" t="s">
        <v>78</v>
      </c>
      <c r="H475" s="70" t="s">
        <v>74</v>
      </c>
    </row>
    <row r="476" spans="1:8">
      <c r="A476" s="12">
        <v>2015</v>
      </c>
      <c r="B476" s="28" t="s">
        <v>37</v>
      </c>
      <c r="C476" s="28" t="str">
        <f>Raw_Data[[#This Row],[State]]&amp;Raw_Data[[#This Row],[Program Year]]</f>
        <v>New York2015</v>
      </c>
      <c r="D476" s="76" t="s">
        <v>74</v>
      </c>
      <c r="E476" s="76" t="s">
        <v>74</v>
      </c>
      <c r="F476" s="46">
        <v>0.59699999999999998</v>
      </c>
      <c r="G476" s="25" t="s">
        <v>77</v>
      </c>
      <c r="H476" s="71" t="s">
        <v>74</v>
      </c>
    </row>
    <row r="477" spans="1:8">
      <c r="A477" s="12">
        <v>2015</v>
      </c>
      <c r="B477" s="28" t="s">
        <v>38</v>
      </c>
      <c r="C477" s="28" t="str">
        <f>Raw_Data[[#This Row],[State]]&amp;Raw_Data[[#This Row],[Program Year]]</f>
        <v>North Carolina2015</v>
      </c>
      <c r="D477" s="76" t="s">
        <v>74</v>
      </c>
      <c r="E477" s="76" t="s">
        <v>74</v>
      </c>
      <c r="F477" s="46">
        <v>0.60699999999999998</v>
      </c>
      <c r="G477" s="25" t="s">
        <v>77</v>
      </c>
      <c r="H477" s="70" t="s">
        <v>74</v>
      </c>
    </row>
    <row r="478" spans="1:8">
      <c r="A478" s="12">
        <v>2015</v>
      </c>
      <c r="B478" s="28" t="s">
        <v>39</v>
      </c>
      <c r="C478" s="28" t="str">
        <f>Raw_Data[[#This Row],[State]]&amp;Raw_Data[[#This Row],[Program Year]]</f>
        <v>North Dakota2015</v>
      </c>
      <c r="D478" s="76" t="s">
        <v>74</v>
      </c>
      <c r="E478" s="76" t="s">
        <v>74</v>
      </c>
      <c r="F478" s="46">
        <v>0.70899999999999996</v>
      </c>
      <c r="G478" s="25" t="s">
        <v>77</v>
      </c>
      <c r="H478" s="71" t="s">
        <v>74</v>
      </c>
    </row>
    <row r="479" spans="1:8">
      <c r="A479" s="12">
        <v>2015</v>
      </c>
      <c r="B479" s="28" t="s">
        <v>40</v>
      </c>
      <c r="C479" s="28" t="str">
        <f>Raw_Data[[#This Row],[State]]&amp;Raw_Data[[#This Row],[Program Year]]</f>
        <v>Ohio2015</v>
      </c>
      <c r="D479" s="76" t="s">
        <v>74</v>
      </c>
      <c r="E479" s="76" t="s">
        <v>74</v>
      </c>
      <c r="F479" s="46">
        <v>0.65300000000000002</v>
      </c>
      <c r="G479" s="25" t="s">
        <v>77</v>
      </c>
      <c r="H479" s="70" t="s">
        <v>74</v>
      </c>
    </row>
    <row r="480" spans="1:8">
      <c r="A480" s="12">
        <v>2015</v>
      </c>
      <c r="B480" s="28" t="s">
        <v>41</v>
      </c>
      <c r="C480" s="28" t="str">
        <f>Raw_Data[[#This Row],[State]]&amp;Raw_Data[[#This Row],[Program Year]]</f>
        <v>Oklahoma2015</v>
      </c>
      <c r="D480" s="76" t="s">
        <v>74</v>
      </c>
      <c r="E480" s="76" t="s">
        <v>74</v>
      </c>
      <c r="F480" s="46">
        <v>0.625</v>
      </c>
      <c r="G480" s="25" t="s">
        <v>77</v>
      </c>
      <c r="H480" s="71" t="s">
        <v>74</v>
      </c>
    </row>
    <row r="481" spans="1:8">
      <c r="A481" s="12">
        <v>2015</v>
      </c>
      <c r="B481" s="28" t="s">
        <v>43</v>
      </c>
      <c r="C481" s="28" t="str">
        <f>Raw_Data[[#This Row],[State]]&amp;Raw_Data[[#This Row],[Program Year]]</f>
        <v>Oregon2015</v>
      </c>
      <c r="D481" s="76" t="s">
        <v>74</v>
      </c>
      <c r="E481" s="76" t="s">
        <v>74</v>
      </c>
      <c r="F481" s="46">
        <v>0.57899999999999996</v>
      </c>
      <c r="G481" s="25" t="s">
        <v>77</v>
      </c>
      <c r="H481" s="70" t="s">
        <v>74</v>
      </c>
    </row>
    <row r="482" spans="1:8">
      <c r="A482" s="12">
        <v>2015</v>
      </c>
      <c r="B482" s="28" t="s">
        <v>44</v>
      </c>
      <c r="C482" s="28" t="str">
        <f>Raw_Data[[#This Row],[State]]&amp;Raw_Data[[#This Row],[Program Year]]</f>
        <v>Pennsylvania2015</v>
      </c>
      <c r="D482" s="76" t="s">
        <v>74</v>
      </c>
      <c r="E482" s="76" t="s">
        <v>74</v>
      </c>
      <c r="F482" s="46">
        <v>0.66100000000000003</v>
      </c>
      <c r="G482" s="25" t="s">
        <v>77</v>
      </c>
      <c r="H482" s="71" t="s">
        <v>74</v>
      </c>
    </row>
    <row r="483" spans="1:8">
      <c r="A483" s="12">
        <v>2015</v>
      </c>
      <c r="B483" s="28" t="s">
        <v>45</v>
      </c>
      <c r="C483" s="28" t="str">
        <f>Raw_Data[[#This Row],[State]]&amp;Raw_Data[[#This Row],[Program Year]]</f>
        <v>Puerto Rico2015</v>
      </c>
      <c r="D483" s="76" t="s">
        <v>74</v>
      </c>
      <c r="E483" s="76" t="s">
        <v>74</v>
      </c>
      <c r="F483" s="46">
        <v>0.307</v>
      </c>
      <c r="G483" s="25" t="s">
        <v>78</v>
      </c>
      <c r="H483" s="70" t="s">
        <v>74</v>
      </c>
    </row>
    <row r="484" spans="1:8">
      <c r="A484" s="12">
        <v>2015</v>
      </c>
      <c r="B484" s="28" t="s">
        <v>46</v>
      </c>
      <c r="C484" s="28" t="str">
        <f>Raw_Data[[#This Row],[State]]&amp;Raw_Data[[#This Row],[Program Year]]</f>
        <v>Rhode Island2015</v>
      </c>
      <c r="D484" s="76" t="s">
        <v>74</v>
      </c>
      <c r="E484" s="76" t="s">
        <v>74</v>
      </c>
      <c r="F484" s="46">
        <v>0.57699999999999996</v>
      </c>
      <c r="G484" s="25" t="s">
        <v>77</v>
      </c>
      <c r="H484" s="71" t="s">
        <v>74</v>
      </c>
    </row>
    <row r="485" spans="1:8">
      <c r="A485" s="12">
        <v>2015</v>
      </c>
      <c r="B485" s="28" t="s">
        <v>47</v>
      </c>
      <c r="C485" s="28" t="str">
        <f>Raw_Data[[#This Row],[State]]&amp;Raw_Data[[#This Row],[Program Year]]</f>
        <v>South Carolina2015</v>
      </c>
      <c r="D485" s="76" t="s">
        <v>74</v>
      </c>
      <c r="E485" s="76" t="s">
        <v>74</v>
      </c>
      <c r="F485" s="46">
        <v>0.63900000000000001</v>
      </c>
      <c r="G485" s="25" t="s">
        <v>77</v>
      </c>
      <c r="H485" s="70" t="s">
        <v>74</v>
      </c>
    </row>
    <row r="486" spans="1:8">
      <c r="A486" s="12">
        <v>2015</v>
      </c>
      <c r="B486" s="28" t="s">
        <v>48</v>
      </c>
      <c r="C486" s="28" t="str">
        <f>Raw_Data[[#This Row],[State]]&amp;Raw_Data[[#This Row],[Program Year]]</f>
        <v>South Dakota2015</v>
      </c>
      <c r="D486" s="76" t="s">
        <v>74</v>
      </c>
      <c r="E486" s="76" t="s">
        <v>74</v>
      </c>
      <c r="F486" s="46">
        <v>0.61199999999999999</v>
      </c>
      <c r="G486" s="25" t="s">
        <v>77</v>
      </c>
      <c r="H486" s="71" t="s">
        <v>74</v>
      </c>
    </row>
    <row r="487" spans="1:8">
      <c r="A487" s="12">
        <v>2015</v>
      </c>
      <c r="B487" s="28" t="s">
        <v>49</v>
      </c>
      <c r="C487" s="28" t="str">
        <f>Raw_Data[[#This Row],[State]]&amp;Raw_Data[[#This Row],[Program Year]]</f>
        <v>Tennessee2015</v>
      </c>
      <c r="D487" s="76" t="s">
        <v>74</v>
      </c>
      <c r="E487" s="76" t="s">
        <v>74</v>
      </c>
      <c r="F487" s="46">
        <v>0.66800000000000004</v>
      </c>
      <c r="G487" s="25" t="s">
        <v>77</v>
      </c>
      <c r="H487" s="70" t="s">
        <v>74</v>
      </c>
    </row>
    <row r="488" spans="1:8">
      <c r="A488" s="12">
        <v>2015</v>
      </c>
      <c r="B488" s="28" t="s">
        <v>50</v>
      </c>
      <c r="C488" s="28" t="str">
        <f>Raw_Data[[#This Row],[State]]&amp;Raw_Data[[#This Row],[Program Year]]</f>
        <v>Texas2015</v>
      </c>
      <c r="D488" s="76" t="s">
        <v>74</v>
      </c>
      <c r="E488" s="76" t="s">
        <v>74</v>
      </c>
      <c r="F488" s="46">
        <v>0.60099999999999998</v>
      </c>
      <c r="G488" s="25" t="s">
        <v>77</v>
      </c>
      <c r="H488" s="71" t="s">
        <v>74</v>
      </c>
    </row>
    <row r="489" spans="1:8">
      <c r="A489" s="12">
        <v>2015</v>
      </c>
      <c r="B489" s="28" t="s">
        <v>52</v>
      </c>
      <c r="C489" s="28" t="str">
        <f>Raw_Data[[#This Row],[State]]&amp;Raw_Data[[#This Row],[Program Year]]</f>
        <v>Utah2015</v>
      </c>
      <c r="D489" s="76" t="s">
        <v>74</v>
      </c>
      <c r="E489" s="76" t="s">
        <v>74</v>
      </c>
      <c r="F489" s="46">
        <v>0.67100000000000004</v>
      </c>
      <c r="G489" s="25" t="s">
        <v>77</v>
      </c>
      <c r="H489" s="70" t="s">
        <v>74</v>
      </c>
    </row>
    <row r="490" spans="1:8">
      <c r="A490" s="12">
        <v>2015</v>
      </c>
      <c r="B490" s="28" t="s">
        <v>53</v>
      </c>
      <c r="C490" s="28" t="str">
        <f>Raw_Data[[#This Row],[State]]&amp;Raw_Data[[#This Row],[Program Year]]</f>
        <v>Vermont2015</v>
      </c>
      <c r="D490" s="76" t="s">
        <v>74</v>
      </c>
      <c r="E490" s="76" t="s">
        <v>74</v>
      </c>
      <c r="F490" s="46">
        <v>0.65900000000000003</v>
      </c>
      <c r="G490" s="25" t="s">
        <v>77</v>
      </c>
      <c r="H490" s="71" t="s">
        <v>74</v>
      </c>
    </row>
    <row r="491" spans="1:8">
      <c r="A491" s="12">
        <v>2015</v>
      </c>
      <c r="B491" s="28" t="s">
        <v>54</v>
      </c>
      <c r="C491" s="28" t="str">
        <f>Raw_Data[[#This Row],[State]]&amp;Raw_Data[[#This Row],[Program Year]]</f>
        <v>Virgin Islands2015</v>
      </c>
      <c r="D491" s="76" t="s">
        <v>74</v>
      </c>
      <c r="E491" s="76" t="s">
        <v>74</v>
      </c>
      <c r="F491" s="46">
        <v>0.312</v>
      </c>
      <c r="G491" s="25" t="s">
        <v>78</v>
      </c>
      <c r="H491" s="70" t="s">
        <v>74</v>
      </c>
    </row>
    <row r="492" spans="1:8">
      <c r="A492" s="12">
        <v>2015</v>
      </c>
      <c r="B492" s="28" t="s">
        <v>55</v>
      </c>
      <c r="C492" s="28" t="str">
        <f>Raw_Data[[#This Row],[State]]&amp;Raw_Data[[#This Row],[Program Year]]</f>
        <v>Virginia2015</v>
      </c>
      <c r="D492" s="76" t="s">
        <v>74</v>
      </c>
      <c r="E492" s="76" t="s">
        <v>74</v>
      </c>
      <c r="F492" s="46">
        <v>0.61499999999999999</v>
      </c>
      <c r="G492" s="25" t="s">
        <v>77</v>
      </c>
      <c r="H492" s="71" t="s">
        <v>74</v>
      </c>
    </row>
    <row r="493" spans="1:8">
      <c r="A493" s="12">
        <v>2015</v>
      </c>
      <c r="B493" s="28" t="s">
        <v>56</v>
      </c>
      <c r="C493" s="28" t="str">
        <f>Raw_Data[[#This Row],[State]]&amp;Raw_Data[[#This Row],[Program Year]]</f>
        <v>Washington2015</v>
      </c>
      <c r="D493" s="76" t="s">
        <v>74</v>
      </c>
      <c r="E493" s="76" t="s">
        <v>74</v>
      </c>
      <c r="F493" s="46">
        <v>0.61599999999999999</v>
      </c>
      <c r="G493" s="25" t="s">
        <v>77</v>
      </c>
      <c r="H493" s="70" t="s">
        <v>74</v>
      </c>
    </row>
    <row r="494" spans="1:8">
      <c r="A494" s="94">
        <v>2015</v>
      </c>
      <c r="B494" s="29" t="s">
        <v>57</v>
      </c>
      <c r="C494" s="28" t="str">
        <f>Raw_Data[[#This Row],[State]]&amp;Raw_Data[[#This Row],[Program Year]]</f>
        <v>West Virginia2015</v>
      </c>
      <c r="D494" s="78" t="s">
        <v>74</v>
      </c>
      <c r="E494" s="78" t="s">
        <v>74</v>
      </c>
      <c r="F494" s="49">
        <v>0.59399999999999997</v>
      </c>
      <c r="G494" s="25" t="s">
        <v>77</v>
      </c>
      <c r="H494" s="71" t="s">
        <v>74</v>
      </c>
    </row>
    <row r="495" spans="1:8">
      <c r="A495" s="12">
        <v>2015</v>
      </c>
      <c r="B495" s="28" t="s">
        <v>58</v>
      </c>
      <c r="C495" s="28" t="str">
        <f>Raw_Data[[#This Row],[State]]&amp;Raw_Data[[#This Row],[Program Year]]</f>
        <v>Wisconsin2015</v>
      </c>
      <c r="D495" s="76" t="s">
        <v>74</v>
      </c>
      <c r="E495" s="76" t="s">
        <v>74</v>
      </c>
      <c r="F495" s="46">
        <v>0.66800000000000004</v>
      </c>
      <c r="G495" s="25" t="s">
        <v>77</v>
      </c>
      <c r="H495" s="70" t="s">
        <v>74</v>
      </c>
    </row>
    <row r="496" spans="1:8">
      <c r="A496" s="12">
        <v>2015</v>
      </c>
      <c r="B496" s="28" t="s">
        <v>59</v>
      </c>
      <c r="C496" s="28" t="str">
        <f>Raw_Data[[#This Row],[State]]&amp;Raw_Data[[#This Row],[Program Year]]</f>
        <v>Wyoming2015</v>
      </c>
      <c r="D496" s="76" t="s">
        <v>74</v>
      </c>
      <c r="E496" s="76" t="s">
        <v>74</v>
      </c>
      <c r="F496" s="46">
        <v>0.63200000000000001</v>
      </c>
      <c r="G496" s="25" t="s">
        <v>77</v>
      </c>
      <c r="H496" s="71" t="s">
        <v>74</v>
      </c>
    </row>
    <row r="497" spans="1:8">
      <c r="A497" s="12">
        <v>2014</v>
      </c>
      <c r="B497" s="28" t="s">
        <v>3</v>
      </c>
      <c r="C497" s="28" t="str">
        <f>Raw_Data[[#This Row],[State]]&amp;Raw_Data[[#This Row],[Program Year]]</f>
        <v>Alabama2014</v>
      </c>
      <c r="D497" s="76" t="s">
        <v>74</v>
      </c>
      <c r="E497" s="76" t="s">
        <v>74</v>
      </c>
      <c r="F497" s="46">
        <v>0.60399999999999998</v>
      </c>
      <c r="G497" s="25" t="s">
        <v>77</v>
      </c>
      <c r="H497" s="70" t="s">
        <v>74</v>
      </c>
    </row>
    <row r="498" spans="1:8">
      <c r="A498" s="12">
        <v>2014</v>
      </c>
      <c r="B498" s="28" t="s">
        <v>4</v>
      </c>
      <c r="C498" s="28" t="str">
        <f>Raw_Data[[#This Row],[State]]&amp;Raw_Data[[#This Row],[Program Year]]</f>
        <v>Alaska2014</v>
      </c>
      <c r="D498" s="76" t="s">
        <v>74</v>
      </c>
      <c r="E498" s="76" t="s">
        <v>74</v>
      </c>
      <c r="F498" s="46">
        <v>0.55500000000000005</v>
      </c>
      <c r="G498" s="25" t="s">
        <v>77</v>
      </c>
      <c r="H498" s="71" t="s">
        <v>74</v>
      </c>
    </row>
    <row r="499" spans="1:8">
      <c r="A499" s="12">
        <v>2014</v>
      </c>
      <c r="B499" s="28" t="s">
        <v>5</v>
      </c>
      <c r="C499" s="28" t="str">
        <f>Raw_Data[[#This Row],[State]]&amp;Raw_Data[[#This Row],[Program Year]]</f>
        <v>Arizona2014</v>
      </c>
      <c r="D499" s="76" t="s">
        <v>74</v>
      </c>
      <c r="E499" s="76" t="s">
        <v>74</v>
      </c>
      <c r="F499" s="46">
        <v>0.56699999999999995</v>
      </c>
      <c r="G499" s="25" t="s">
        <v>77</v>
      </c>
      <c r="H499" s="70" t="s">
        <v>74</v>
      </c>
    </row>
    <row r="500" spans="1:8">
      <c r="A500" s="12">
        <v>2014</v>
      </c>
      <c r="B500" s="28" t="s">
        <v>6</v>
      </c>
      <c r="C500" s="28" t="str">
        <f>Raw_Data[[#This Row],[State]]&amp;Raw_Data[[#This Row],[Program Year]]</f>
        <v>Arkansas2014</v>
      </c>
      <c r="D500" s="76" t="s">
        <v>74</v>
      </c>
      <c r="E500" s="76" t="s">
        <v>74</v>
      </c>
      <c r="F500" s="46">
        <v>0.67</v>
      </c>
      <c r="G500" s="25" t="s">
        <v>77</v>
      </c>
      <c r="H500" s="71" t="s">
        <v>74</v>
      </c>
    </row>
    <row r="501" spans="1:8">
      <c r="A501" s="12">
        <v>2014</v>
      </c>
      <c r="B501" s="28" t="s">
        <v>7</v>
      </c>
      <c r="C501" s="28" t="str">
        <f>Raw_Data[[#This Row],[State]]&amp;Raw_Data[[#This Row],[Program Year]]</f>
        <v>California2014</v>
      </c>
      <c r="D501" s="76" t="s">
        <v>74</v>
      </c>
      <c r="E501" s="76" t="s">
        <v>74</v>
      </c>
      <c r="F501" s="46">
        <v>0.44900000000000001</v>
      </c>
      <c r="G501" s="25" t="s">
        <v>78</v>
      </c>
      <c r="H501" s="70" t="s">
        <v>74</v>
      </c>
    </row>
    <row r="502" spans="1:8">
      <c r="A502" s="12">
        <v>2014</v>
      </c>
      <c r="B502" s="28" t="s">
        <v>8</v>
      </c>
      <c r="C502" s="28" t="str">
        <f>Raw_Data[[#This Row],[State]]&amp;Raw_Data[[#This Row],[Program Year]]</f>
        <v>Colorado2014</v>
      </c>
      <c r="D502" s="76" t="s">
        <v>74</v>
      </c>
      <c r="E502" s="76" t="s">
        <v>74</v>
      </c>
      <c r="F502" s="46">
        <v>0.51</v>
      </c>
      <c r="G502" s="25" t="s">
        <v>78</v>
      </c>
      <c r="H502" s="71" t="s">
        <v>74</v>
      </c>
    </row>
    <row r="503" spans="1:8">
      <c r="A503" s="12">
        <v>2014</v>
      </c>
      <c r="B503" s="28" t="s">
        <v>9</v>
      </c>
      <c r="C503" s="28" t="str">
        <f>Raw_Data[[#This Row],[State]]&amp;Raw_Data[[#This Row],[Program Year]]</f>
        <v>Connecticut2014</v>
      </c>
      <c r="D503" s="76" t="s">
        <v>74</v>
      </c>
      <c r="E503" s="76" t="s">
        <v>74</v>
      </c>
      <c r="F503" s="46">
        <v>0.51700000000000002</v>
      </c>
      <c r="G503" s="25" t="s">
        <v>78</v>
      </c>
      <c r="H503" s="70" t="s">
        <v>74</v>
      </c>
    </row>
    <row r="504" spans="1:8">
      <c r="A504" s="12">
        <v>2014</v>
      </c>
      <c r="B504" s="28" t="s">
        <v>10</v>
      </c>
      <c r="C504" s="28" t="str">
        <f>Raw_Data[[#This Row],[State]]&amp;Raw_Data[[#This Row],[Program Year]]</f>
        <v>Delaware2014</v>
      </c>
      <c r="D504" s="76" t="s">
        <v>74</v>
      </c>
      <c r="E504" s="76" t="s">
        <v>74</v>
      </c>
      <c r="F504" s="46">
        <v>0.59099999999999997</v>
      </c>
      <c r="G504" s="25" t="s">
        <v>77</v>
      </c>
      <c r="H504" s="71" t="s">
        <v>74</v>
      </c>
    </row>
    <row r="505" spans="1:8">
      <c r="A505" s="12">
        <v>2014</v>
      </c>
      <c r="B505" s="28" t="s">
        <v>60</v>
      </c>
      <c r="C505" s="28" t="str">
        <f>Raw_Data[[#This Row],[State]]&amp;Raw_Data[[#This Row],[Program Year]]</f>
        <v>District of Columbia2014</v>
      </c>
      <c r="D505" s="76" t="s">
        <v>74</v>
      </c>
      <c r="E505" s="76" t="s">
        <v>74</v>
      </c>
      <c r="F505" s="46">
        <v>0.45700000000000002</v>
      </c>
      <c r="G505" s="25" t="s">
        <v>78</v>
      </c>
      <c r="H505" s="70" t="s">
        <v>74</v>
      </c>
    </row>
    <row r="506" spans="1:8">
      <c r="A506" s="12">
        <v>2014</v>
      </c>
      <c r="B506" s="28" t="s">
        <v>12</v>
      </c>
      <c r="C506" s="28" t="str">
        <f>Raw_Data[[#This Row],[State]]&amp;Raw_Data[[#This Row],[Program Year]]</f>
        <v>Florida2014</v>
      </c>
      <c r="D506" s="76" t="s">
        <v>74</v>
      </c>
      <c r="E506" s="76" t="s">
        <v>74</v>
      </c>
      <c r="F506" s="46">
        <v>0.57299999999999995</v>
      </c>
      <c r="G506" s="25" t="s">
        <v>77</v>
      </c>
      <c r="H506" s="71" t="s">
        <v>74</v>
      </c>
    </row>
    <row r="507" spans="1:8">
      <c r="A507" s="12">
        <v>2014</v>
      </c>
      <c r="B507" s="28" t="s">
        <v>13</v>
      </c>
      <c r="C507" s="28" t="str">
        <f>Raw_Data[[#This Row],[State]]&amp;Raw_Data[[#This Row],[Program Year]]</f>
        <v>Georgia2014</v>
      </c>
      <c r="D507" s="76" t="s">
        <v>74</v>
      </c>
      <c r="E507" s="76" t="s">
        <v>74</v>
      </c>
      <c r="F507" s="46">
        <v>0.55000000000000004</v>
      </c>
      <c r="G507" s="25" t="s">
        <v>77</v>
      </c>
      <c r="H507" s="70" t="s">
        <v>74</v>
      </c>
    </row>
    <row r="508" spans="1:8">
      <c r="A508" s="12">
        <v>2014</v>
      </c>
      <c r="B508" s="28" t="s">
        <v>14</v>
      </c>
      <c r="C508" s="28" t="str">
        <f>Raw_Data[[#This Row],[State]]&amp;Raw_Data[[#This Row],[Program Year]]</f>
        <v>Guam2014</v>
      </c>
      <c r="D508" s="76" t="s">
        <v>74</v>
      </c>
      <c r="E508" s="76" t="s">
        <v>74</v>
      </c>
      <c r="F508" s="67" t="s">
        <v>42</v>
      </c>
      <c r="G508" s="25" t="s">
        <v>42</v>
      </c>
      <c r="H508" s="71" t="s">
        <v>74</v>
      </c>
    </row>
    <row r="509" spans="1:8">
      <c r="A509" s="12">
        <v>2014</v>
      </c>
      <c r="B509" s="28" t="s">
        <v>15</v>
      </c>
      <c r="C509" s="28" t="str">
        <f>Raw_Data[[#This Row],[State]]&amp;Raw_Data[[#This Row],[Program Year]]</f>
        <v>Hawaii2014</v>
      </c>
      <c r="D509" s="76" t="s">
        <v>74</v>
      </c>
      <c r="E509" s="76" t="s">
        <v>74</v>
      </c>
      <c r="F509" s="46">
        <v>0.435</v>
      </c>
      <c r="G509" s="25" t="s">
        <v>78</v>
      </c>
      <c r="H509" s="70" t="s">
        <v>74</v>
      </c>
    </row>
    <row r="510" spans="1:8">
      <c r="A510" s="12">
        <v>2014</v>
      </c>
      <c r="B510" s="28" t="s">
        <v>16</v>
      </c>
      <c r="C510" s="28" t="str">
        <f>Raw_Data[[#This Row],[State]]&amp;Raw_Data[[#This Row],[Program Year]]</f>
        <v>Idaho2014</v>
      </c>
      <c r="D510" s="76" t="s">
        <v>74</v>
      </c>
      <c r="E510" s="76" t="s">
        <v>74</v>
      </c>
      <c r="F510" s="46">
        <v>0.628</v>
      </c>
      <c r="G510" s="25" t="s">
        <v>77</v>
      </c>
      <c r="H510" s="71" t="s">
        <v>74</v>
      </c>
    </row>
    <row r="511" spans="1:8">
      <c r="A511" s="12">
        <v>2014</v>
      </c>
      <c r="B511" s="28" t="s">
        <v>17</v>
      </c>
      <c r="C511" s="28" t="str">
        <f>Raw_Data[[#This Row],[State]]&amp;Raw_Data[[#This Row],[Program Year]]</f>
        <v>Illinois2014</v>
      </c>
      <c r="D511" s="76" t="s">
        <v>74</v>
      </c>
      <c r="E511" s="76" t="s">
        <v>74</v>
      </c>
      <c r="F511" s="46">
        <v>0.61499999999999999</v>
      </c>
      <c r="G511" s="25" t="s">
        <v>77</v>
      </c>
      <c r="H511" s="70" t="s">
        <v>74</v>
      </c>
    </row>
    <row r="512" spans="1:8">
      <c r="A512" s="12">
        <v>2014</v>
      </c>
      <c r="B512" s="28" t="s">
        <v>18</v>
      </c>
      <c r="C512" s="28" t="str">
        <f>Raw_Data[[#This Row],[State]]&amp;Raw_Data[[#This Row],[Program Year]]</f>
        <v>Indiana2014</v>
      </c>
      <c r="D512" s="76" t="s">
        <v>74</v>
      </c>
      <c r="E512" s="76" t="s">
        <v>74</v>
      </c>
      <c r="F512" s="46">
        <v>0.628</v>
      </c>
      <c r="G512" s="25" t="s">
        <v>77</v>
      </c>
      <c r="H512" s="71" t="s">
        <v>74</v>
      </c>
    </row>
    <row r="513" spans="1:8">
      <c r="A513" s="12">
        <v>2014</v>
      </c>
      <c r="B513" s="28" t="s">
        <v>19</v>
      </c>
      <c r="C513" s="28" t="str">
        <f>Raw_Data[[#This Row],[State]]&amp;Raw_Data[[#This Row],[Program Year]]</f>
        <v>Iowa2014</v>
      </c>
      <c r="D513" s="76" t="s">
        <v>74</v>
      </c>
      <c r="E513" s="76" t="s">
        <v>74</v>
      </c>
      <c r="F513" s="46">
        <v>0.628</v>
      </c>
      <c r="G513" s="25" t="s">
        <v>77</v>
      </c>
      <c r="H513" s="70" t="s">
        <v>74</v>
      </c>
    </row>
    <row r="514" spans="1:8">
      <c r="A514" s="12">
        <v>2014</v>
      </c>
      <c r="B514" s="28" t="s">
        <v>20</v>
      </c>
      <c r="C514" s="28" t="str">
        <f>Raw_Data[[#This Row],[State]]&amp;Raw_Data[[#This Row],[Program Year]]</f>
        <v>Kansas2014</v>
      </c>
      <c r="D514" s="76" t="s">
        <v>74</v>
      </c>
      <c r="E514" s="76" t="s">
        <v>74</v>
      </c>
      <c r="F514" s="46">
        <v>0.68200000000000005</v>
      </c>
      <c r="G514" s="25" t="s">
        <v>77</v>
      </c>
      <c r="H514" s="71" t="s">
        <v>74</v>
      </c>
    </row>
    <row r="515" spans="1:8">
      <c r="A515" s="12">
        <v>2014</v>
      </c>
      <c r="B515" s="28" t="s">
        <v>21</v>
      </c>
      <c r="C515" s="28" t="str">
        <f>Raw_Data[[#This Row],[State]]&amp;Raw_Data[[#This Row],[Program Year]]</f>
        <v>Kentucky2014</v>
      </c>
      <c r="D515" s="76" t="s">
        <v>74</v>
      </c>
      <c r="E515" s="76" t="s">
        <v>74</v>
      </c>
      <c r="F515" s="46">
        <v>0.54500000000000004</v>
      </c>
      <c r="G515" s="25" t="s">
        <v>77</v>
      </c>
      <c r="H515" s="70" t="s">
        <v>74</v>
      </c>
    </row>
    <row r="516" spans="1:8">
      <c r="A516" s="12">
        <v>2014</v>
      </c>
      <c r="B516" s="28" t="s">
        <v>22</v>
      </c>
      <c r="C516" s="28" t="str">
        <f>Raw_Data[[#This Row],[State]]&amp;Raw_Data[[#This Row],[Program Year]]</f>
        <v>Louisiana2014</v>
      </c>
      <c r="D516" s="76" t="s">
        <v>74</v>
      </c>
      <c r="E516" s="76" t="s">
        <v>74</v>
      </c>
      <c r="F516" s="46">
        <v>0.53200000000000003</v>
      </c>
      <c r="G516" s="25" t="s">
        <v>77</v>
      </c>
      <c r="H516" s="71" t="s">
        <v>74</v>
      </c>
    </row>
    <row r="517" spans="1:8">
      <c r="A517" s="12">
        <v>2014</v>
      </c>
      <c r="B517" s="28" t="s">
        <v>23</v>
      </c>
      <c r="C517" s="28" t="str">
        <f>Raw_Data[[#This Row],[State]]&amp;Raw_Data[[#This Row],[Program Year]]</f>
        <v>Maine2014</v>
      </c>
      <c r="D517" s="76" t="s">
        <v>74</v>
      </c>
      <c r="E517" s="76" t="s">
        <v>74</v>
      </c>
      <c r="F517" s="46">
        <v>0.55700000000000005</v>
      </c>
      <c r="G517" s="25" t="s">
        <v>77</v>
      </c>
      <c r="H517" s="70" t="s">
        <v>74</v>
      </c>
    </row>
    <row r="518" spans="1:8">
      <c r="A518" s="12">
        <v>2014</v>
      </c>
      <c r="B518" s="28" t="s">
        <v>24</v>
      </c>
      <c r="C518" s="28" t="str">
        <f>Raw_Data[[#This Row],[State]]&amp;Raw_Data[[#This Row],[Program Year]]</f>
        <v>Maryland2014</v>
      </c>
      <c r="D518" s="76" t="s">
        <v>74</v>
      </c>
      <c r="E518" s="76" t="s">
        <v>74</v>
      </c>
      <c r="F518" s="46">
        <v>0.54400000000000004</v>
      </c>
      <c r="G518" s="25" t="s">
        <v>77</v>
      </c>
      <c r="H518" s="71" t="s">
        <v>74</v>
      </c>
    </row>
    <row r="519" spans="1:8">
      <c r="A519" s="12">
        <v>2014</v>
      </c>
      <c r="B519" s="28" t="s">
        <v>25</v>
      </c>
      <c r="C519" s="28" t="str">
        <f>Raw_Data[[#This Row],[State]]&amp;Raw_Data[[#This Row],[Program Year]]</f>
        <v>Massachusetts2014</v>
      </c>
      <c r="D519" s="76" t="s">
        <v>74</v>
      </c>
      <c r="E519" s="76" t="s">
        <v>74</v>
      </c>
      <c r="F519" s="46">
        <v>0.51900000000000002</v>
      </c>
      <c r="G519" s="25" t="s">
        <v>77</v>
      </c>
      <c r="H519" s="70" t="s">
        <v>74</v>
      </c>
    </row>
    <row r="520" spans="1:8">
      <c r="A520" s="12">
        <v>2014</v>
      </c>
      <c r="B520" s="28" t="s">
        <v>26</v>
      </c>
      <c r="C520" s="28" t="str">
        <f>Raw_Data[[#This Row],[State]]&amp;Raw_Data[[#This Row],[Program Year]]</f>
        <v>Michigan2014</v>
      </c>
      <c r="D520" s="76" t="s">
        <v>74</v>
      </c>
      <c r="E520" s="76" t="s">
        <v>74</v>
      </c>
      <c r="F520" s="46">
        <v>0.53800000000000003</v>
      </c>
      <c r="G520" s="25" t="s">
        <v>77</v>
      </c>
      <c r="H520" s="71" t="s">
        <v>74</v>
      </c>
    </row>
    <row r="521" spans="1:8">
      <c r="A521" s="12">
        <v>2014</v>
      </c>
      <c r="B521" s="28" t="s">
        <v>27</v>
      </c>
      <c r="C521" s="28" t="str">
        <f>Raw_Data[[#This Row],[State]]&amp;Raw_Data[[#This Row],[Program Year]]</f>
        <v>Minnesota2014</v>
      </c>
      <c r="D521" s="76" t="s">
        <v>74</v>
      </c>
      <c r="E521" s="76" t="s">
        <v>74</v>
      </c>
      <c r="F521" s="46">
        <v>0.59599999999999997</v>
      </c>
      <c r="G521" s="25" t="s">
        <v>77</v>
      </c>
      <c r="H521" s="70" t="s">
        <v>74</v>
      </c>
    </row>
    <row r="522" spans="1:8">
      <c r="A522" s="12">
        <v>2014</v>
      </c>
      <c r="B522" s="28" t="s">
        <v>28</v>
      </c>
      <c r="C522" s="28" t="str">
        <f>Raw_Data[[#This Row],[State]]&amp;Raw_Data[[#This Row],[Program Year]]</f>
        <v>Mississippi2014</v>
      </c>
      <c r="D522" s="76" t="s">
        <v>74</v>
      </c>
      <c r="E522" s="76" t="s">
        <v>74</v>
      </c>
      <c r="F522" s="46">
        <v>0.59799999999999998</v>
      </c>
      <c r="G522" s="25" t="s">
        <v>77</v>
      </c>
      <c r="H522" s="71" t="s">
        <v>74</v>
      </c>
    </row>
    <row r="523" spans="1:8">
      <c r="A523" s="12">
        <v>2014</v>
      </c>
      <c r="B523" s="28" t="s">
        <v>29</v>
      </c>
      <c r="C523" s="28" t="str">
        <f>Raw_Data[[#This Row],[State]]&amp;Raw_Data[[#This Row],[Program Year]]</f>
        <v>Missouri2014</v>
      </c>
      <c r="D523" s="76" t="s">
        <v>74</v>
      </c>
      <c r="E523" s="76" t="s">
        <v>74</v>
      </c>
      <c r="F523" s="46">
        <v>0.56200000000000006</v>
      </c>
      <c r="G523" s="25" t="s">
        <v>77</v>
      </c>
      <c r="H523" s="70" t="s">
        <v>74</v>
      </c>
    </row>
    <row r="524" spans="1:8">
      <c r="A524" s="12">
        <v>2014</v>
      </c>
      <c r="B524" s="28" t="s">
        <v>30</v>
      </c>
      <c r="C524" s="28" t="str">
        <f>Raw_Data[[#This Row],[State]]&amp;Raw_Data[[#This Row],[Program Year]]</f>
        <v>Montana2014</v>
      </c>
      <c r="D524" s="76" t="s">
        <v>74</v>
      </c>
      <c r="E524" s="76" t="s">
        <v>74</v>
      </c>
      <c r="F524" s="46">
        <v>0.62</v>
      </c>
      <c r="G524" s="25" t="s">
        <v>77</v>
      </c>
      <c r="H524" s="71" t="s">
        <v>74</v>
      </c>
    </row>
    <row r="525" spans="1:8">
      <c r="A525" s="12">
        <v>2014</v>
      </c>
      <c r="B525" s="28" t="s">
        <v>84</v>
      </c>
      <c r="C525" s="28" t="str">
        <f>Raw_Data[[#This Row],[State]]&amp;Raw_Data[[#This Row],[Program Year]]</f>
        <v xml:space="preserve"> National VEER2014</v>
      </c>
      <c r="D525" s="76" t="s">
        <v>74</v>
      </c>
      <c r="E525" s="76" t="s">
        <v>74</v>
      </c>
      <c r="F525" s="46">
        <v>0.57599999999999996</v>
      </c>
      <c r="G525" s="25" t="s">
        <v>74</v>
      </c>
      <c r="H525" s="69">
        <f>0.9*Raw_Data[[#This Row],[VEER]]</f>
        <v>0.51839999999999997</v>
      </c>
    </row>
    <row r="526" spans="1:8">
      <c r="A526" s="12">
        <v>2014</v>
      </c>
      <c r="B526" s="28" t="s">
        <v>32</v>
      </c>
      <c r="C526" s="28" t="str">
        <f>Raw_Data[[#This Row],[State]]&amp;Raw_Data[[#This Row],[Program Year]]</f>
        <v>Nebraska2014</v>
      </c>
      <c r="D526" s="76" t="s">
        <v>74</v>
      </c>
      <c r="E526" s="76" t="s">
        <v>74</v>
      </c>
      <c r="F526" s="46">
        <v>0.60899999999999999</v>
      </c>
      <c r="G526" s="25" t="s">
        <v>77</v>
      </c>
      <c r="H526" s="71" t="s">
        <v>74</v>
      </c>
    </row>
    <row r="527" spans="1:8">
      <c r="A527" s="12">
        <v>2014</v>
      </c>
      <c r="B527" s="28" t="s">
        <v>33</v>
      </c>
      <c r="C527" s="28" t="str">
        <f>Raw_Data[[#This Row],[State]]&amp;Raw_Data[[#This Row],[Program Year]]</f>
        <v>Nevada2014</v>
      </c>
      <c r="D527" s="76" t="s">
        <v>74</v>
      </c>
      <c r="E527" s="76" t="s">
        <v>74</v>
      </c>
      <c r="F527" s="46">
        <v>0.60799999999999998</v>
      </c>
      <c r="G527" s="25" t="s">
        <v>77</v>
      </c>
      <c r="H527" s="70" t="s">
        <v>74</v>
      </c>
    </row>
    <row r="528" spans="1:8">
      <c r="A528" s="12">
        <v>2014</v>
      </c>
      <c r="B528" s="28" t="s">
        <v>34</v>
      </c>
      <c r="C528" s="28" t="str">
        <f>Raw_Data[[#This Row],[State]]&amp;Raw_Data[[#This Row],[Program Year]]</f>
        <v>New Hampshire2014</v>
      </c>
      <c r="D528" s="76" t="s">
        <v>74</v>
      </c>
      <c r="E528" s="76" t="s">
        <v>74</v>
      </c>
      <c r="F528" s="46">
        <v>0.57199999999999995</v>
      </c>
      <c r="G528" s="25" t="s">
        <v>77</v>
      </c>
      <c r="H528" s="71" t="s">
        <v>74</v>
      </c>
    </row>
    <row r="529" spans="1:8">
      <c r="A529" s="12">
        <v>2014</v>
      </c>
      <c r="B529" s="28" t="s">
        <v>35</v>
      </c>
      <c r="C529" s="28" t="str">
        <f>Raw_Data[[#This Row],[State]]&amp;Raw_Data[[#This Row],[Program Year]]</f>
        <v>New Jersey2014</v>
      </c>
      <c r="D529" s="76" t="s">
        <v>74</v>
      </c>
      <c r="E529" s="76" t="s">
        <v>74</v>
      </c>
      <c r="F529" s="46">
        <v>0.52200000000000002</v>
      </c>
      <c r="G529" s="25" t="s">
        <v>77</v>
      </c>
      <c r="H529" s="70" t="s">
        <v>74</v>
      </c>
    </row>
    <row r="530" spans="1:8">
      <c r="A530" s="12">
        <v>2014</v>
      </c>
      <c r="B530" s="28" t="s">
        <v>36</v>
      </c>
      <c r="C530" s="28" t="str">
        <f>Raw_Data[[#This Row],[State]]&amp;Raw_Data[[#This Row],[Program Year]]</f>
        <v>New Mexico2014</v>
      </c>
      <c r="D530" s="76" t="s">
        <v>74</v>
      </c>
      <c r="E530" s="76" t="s">
        <v>74</v>
      </c>
      <c r="F530" s="46">
        <v>0.504</v>
      </c>
      <c r="G530" s="25" t="s">
        <v>78</v>
      </c>
      <c r="H530" s="71" t="s">
        <v>74</v>
      </c>
    </row>
    <row r="531" spans="1:8">
      <c r="A531" s="12">
        <v>2014</v>
      </c>
      <c r="B531" s="28" t="s">
        <v>37</v>
      </c>
      <c r="C531" s="28" t="str">
        <f>Raw_Data[[#This Row],[State]]&amp;Raw_Data[[#This Row],[Program Year]]</f>
        <v>New York2014</v>
      </c>
      <c r="D531" s="76" t="s">
        <v>74</v>
      </c>
      <c r="E531" s="76" t="s">
        <v>74</v>
      </c>
      <c r="F531" s="46">
        <v>0.54500000000000004</v>
      </c>
      <c r="G531" s="25" t="s">
        <v>77</v>
      </c>
      <c r="H531" s="70" t="s">
        <v>74</v>
      </c>
    </row>
    <row r="532" spans="1:8">
      <c r="A532" s="12">
        <v>2014</v>
      </c>
      <c r="B532" s="28" t="s">
        <v>38</v>
      </c>
      <c r="C532" s="28" t="str">
        <f>Raw_Data[[#This Row],[State]]&amp;Raw_Data[[#This Row],[Program Year]]</f>
        <v>North Carolina2014</v>
      </c>
      <c r="D532" s="76" t="s">
        <v>74</v>
      </c>
      <c r="E532" s="76" t="s">
        <v>74</v>
      </c>
      <c r="F532" s="46">
        <v>0.56799999999999995</v>
      </c>
      <c r="G532" s="25" t="s">
        <v>77</v>
      </c>
      <c r="H532" s="71" t="s">
        <v>74</v>
      </c>
    </row>
    <row r="533" spans="1:8">
      <c r="A533" s="12">
        <v>2014</v>
      </c>
      <c r="B533" s="28" t="s">
        <v>39</v>
      </c>
      <c r="C533" s="28" t="str">
        <f>Raw_Data[[#This Row],[State]]&amp;Raw_Data[[#This Row],[Program Year]]</f>
        <v>North Dakota2014</v>
      </c>
      <c r="D533" s="76" t="s">
        <v>74</v>
      </c>
      <c r="E533" s="76" t="s">
        <v>74</v>
      </c>
      <c r="F533" s="46">
        <v>0.69799999999999995</v>
      </c>
      <c r="G533" s="25" t="s">
        <v>77</v>
      </c>
      <c r="H533" s="70" t="s">
        <v>74</v>
      </c>
    </row>
    <row r="534" spans="1:8">
      <c r="A534" s="12">
        <v>2014</v>
      </c>
      <c r="B534" s="28" t="s">
        <v>40</v>
      </c>
      <c r="C534" s="28" t="str">
        <f>Raw_Data[[#This Row],[State]]&amp;Raw_Data[[#This Row],[Program Year]]</f>
        <v>Ohio2014</v>
      </c>
      <c r="D534" s="76" t="s">
        <v>74</v>
      </c>
      <c r="E534" s="76" t="s">
        <v>74</v>
      </c>
      <c r="F534" s="46">
        <v>0.61199999999999999</v>
      </c>
      <c r="G534" s="25" t="s">
        <v>77</v>
      </c>
      <c r="H534" s="71" t="s">
        <v>74</v>
      </c>
    </row>
    <row r="535" spans="1:8">
      <c r="A535" s="12">
        <v>2014</v>
      </c>
      <c r="B535" s="28" t="s">
        <v>41</v>
      </c>
      <c r="C535" s="28" t="str">
        <f>Raw_Data[[#This Row],[State]]&amp;Raw_Data[[#This Row],[Program Year]]</f>
        <v>Oklahoma2014</v>
      </c>
      <c r="D535" s="76" t="s">
        <v>74</v>
      </c>
      <c r="E535" s="76" t="s">
        <v>74</v>
      </c>
      <c r="F535" s="46">
        <v>0.63400000000000001</v>
      </c>
      <c r="G535" s="25" t="s">
        <v>77</v>
      </c>
      <c r="H535" s="70" t="s">
        <v>74</v>
      </c>
    </row>
    <row r="536" spans="1:8">
      <c r="A536" s="12">
        <v>2014</v>
      </c>
      <c r="B536" s="28" t="s">
        <v>43</v>
      </c>
      <c r="C536" s="28" t="str">
        <f>Raw_Data[[#This Row],[State]]&amp;Raw_Data[[#This Row],[Program Year]]</f>
        <v>Oregon2014</v>
      </c>
      <c r="D536" s="76" t="s">
        <v>74</v>
      </c>
      <c r="E536" s="76" t="s">
        <v>74</v>
      </c>
      <c r="F536" s="46">
        <v>0.53900000000000003</v>
      </c>
      <c r="G536" s="25" t="s">
        <v>77</v>
      </c>
      <c r="H536" s="71" t="s">
        <v>74</v>
      </c>
    </row>
    <row r="537" spans="1:8">
      <c r="A537" s="12">
        <v>2014</v>
      </c>
      <c r="B537" s="28" t="s">
        <v>44</v>
      </c>
      <c r="C537" s="28" t="str">
        <f>Raw_Data[[#This Row],[State]]&amp;Raw_Data[[#This Row],[Program Year]]</f>
        <v>Pennsylvania2014</v>
      </c>
      <c r="D537" s="76" t="s">
        <v>74</v>
      </c>
      <c r="E537" s="76" t="s">
        <v>74</v>
      </c>
      <c r="F537" s="46">
        <v>0.63300000000000001</v>
      </c>
      <c r="G537" s="25" t="s">
        <v>77</v>
      </c>
      <c r="H537" s="70" t="s">
        <v>74</v>
      </c>
    </row>
    <row r="538" spans="1:8">
      <c r="A538" s="12">
        <v>2014</v>
      </c>
      <c r="B538" s="28" t="s">
        <v>45</v>
      </c>
      <c r="C538" s="28" t="str">
        <f>Raw_Data[[#This Row],[State]]&amp;Raw_Data[[#This Row],[Program Year]]</f>
        <v>Puerto Rico2014</v>
      </c>
      <c r="D538" s="76" t="s">
        <v>74</v>
      </c>
      <c r="E538" s="76" t="s">
        <v>74</v>
      </c>
      <c r="F538" s="46">
        <v>0.25800000000000001</v>
      </c>
      <c r="G538" s="25" t="s">
        <v>78</v>
      </c>
      <c r="H538" s="71" t="s">
        <v>74</v>
      </c>
    </row>
    <row r="539" spans="1:8">
      <c r="A539" s="12">
        <v>2014</v>
      </c>
      <c r="B539" s="28" t="s">
        <v>46</v>
      </c>
      <c r="C539" s="28" t="str">
        <f>Raw_Data[[#This Row],[State]]&amp;Raw_Data[[#This Row],[Program Year]]</f>
        <v>Rhode Island2014</v>
      </c>
      <c r="D539" s="76" t="s">
        <v>74</v>
      </c>
      <c r="E539" s="76" t="s">
        <v>74</v>
      </c>
      <c r="F539" s="46">
        <v>0.54900000000000004</v>
      </c>
      <c r="G539" s="25" t="s">
        <v>77</v>
      </c>
      <c r="H539" s="70" t="s">
        <v>74</v>
      </c>
    </row>
    <row r="540" spans="1:8">
      <c r="A540" s="12">
        <v>2014</v>
      </c>
      <c r="B540" s="28" t="s">
        <v>47</v>
      </c>
      <c r="C540" s="28" t="str">
        <f>Raw_Data[[#This Row],[State]]&amp;Raw_Data[[#This Row],[Program Year]]</f>
        <v>South Carolina2014</v>
      </c>
      <c r="D540" s="76" t="s">
        <v>74</v>
      </c>
      <c r="E540" s="76" t="s">
        <v>74</v>
      </c>
      <c r="F540" s="46">
        <v>0.61399999999999999</v>
      </c>
      <c r="G540" s="25" t="s">
        <v>77</v>
      </c>
      <c r="H540" s="71" t="s">
        <v>74</v>
      </c>
    </row>
    <row r="541" spans="1:8">
      <c r="A541" s="12">
        <v>2014</v>
      </c>
      <c r="B541" s="28" t="s">
        <v>48</v>
      </c>
      <c r="C541" s="28" t="str">
        <f>Raw_Data[[#This Row],[State]]&amp;Raw_Data[[#This Row],[Program Year]]</f>
        <v>South Dakota2014</v>
      </c>
      <c r="D541" s="76" t="s">
        <v>74</v>
      </c>
      <c r="E541" s="76" t="s">
        <v>74</v>
      </c>
      <c r="F541" s="46">
        <v>0.59899999999999998</v>
      </c>
      <c r="G541" s="25" t="s">
        <v>77</v>
      </c>
      <c r="H541" s="70" t="s">
        <v>74</v>
      </c>
    </row>
    <row r="542" spans="1:8">
      <c r="A542" s="12">
        <v>2014</v>
      </c>
      <c r="B542" s="28" t="s">
        <v>49</v>
      </c>
      <c r="C542" s="28" t="str">
        <f>Raw_Data[[#This Row],[State]]&amp;Raw_Data[[#This Row],[Program Year]]</f>
        <v>Tennessee2014</v>
      </c>
      <c r="D542" s="76" t="s">
        <v>74</v>
      </c>
      <c r="E542" s="76" t="s">
        <v>74</v>
      </c>
      <c r="F542" s="46">
        <v>0.63900000000000001</v>
      </c>
      <c r="G542" s="25" t="s">
        <v>77</v>
      </c>
      <c r="H542" s="71" t="s">
        <v>74</v>
      </c>
    </row>
    <row r="543" spans="1:8">
      <c r="A543" s="12">
        <v>2014</v>
      </c>
      <c r="B543" s="28" t="s">
        <v>50</v>
      </c>
      <c r="C543" s="28" t="str">
        <f>Raw_Data[[#This Row],[State]]&amp;Raw_Data[[#This Row],[Program Year]]</f>
        <v>Texas2014</v>
      </c>
      <c r="D543" s="76" t="s">
        <v>74</v>
      </c>
      <c r="E543" s="76" t="s">
        <v>74</v>
      </c>
      <c r="F543" s="46">
        <v>0.61399999999999999</v>
      </c>
      <c r="G543" s="25" t="s">
        <v>77</v>
      </c>
      <c r="H543" s="70" t="s">
        <v>74</v>
      </c>
    </row>
    <row r="544" spans="1:8">
      <c r="A544" s="12">
        <v>2014</v>
      </c>
      <c r="B544" s="28" t="s">
        <v>51</v>
      </c>
      <c r="C544" s="28" t="str">
        <f>Raw_Data[[#This Row],[State]]&amp;Raw_Data[[#This Row],[Program Year]]</f>
        <v>UNTEER2014</v>
      </c>
      <c r="D544" s="76" t="s">
        <v>74</v>
      </c>
      <c r="E544" s="76" t="s">
        <v>74</v>
      </c>
      <c r="F544" s="46">
        <v>0.51800000000000002</v>
      </c>
      <c r="G544" s="25" t="s">
        <v>74</v>
      </c>
      <c r="H544" s="71" t="s">
        <v>74</v>
      </c>
    </row>
    <row r="545" spans="1:8">
      <c r="A545" s="12">
        <v>2014</v>
      </c>
      <c r="B545" s="28" t="s">
        <v>52</v>
      </c>
      <c r="C545" s="28" t="str">
        <f>Raw_Data[[#This Row],[State]]&amp;Raw_Data[[#This Row],[Program Year]]</f>
        <v>Utah2014</v>
      </c>
      <c r="D545" s="76" t="s">
        <v>74</v>
      </c>
      <c r="E545" s="76" t="s">
        <v>74</v>
      </c>
      <c r="F545" s="46">
        <v>0.60799999999999998</v>
      </c>
      <c r="G545" s="25" t="s">
        <v>77</v>
      </c>
      <c r="H545" s="70" t="s">
        <v>74</v>
      </c>
    </row>
    <row r="546" spans="1:8">
      <c r="A546" s="12">
        <v>2014</v>
      </c>
      <c r="B546" s="28" t="s">
        <v>53</v>
      </c>
      <c r="C546" s="28" t="str">
        <f>Raw_Data[[#This Row],[State]]&amp;Raw_Data[[#This Row],[Program Year]]</f>
        <v>Vermont2014</v>
      </c>
      <c r="D546" s="76" t="s">
        <v>74</v>
      </c>
      <c r="E546" s="76" t="s">
        <v>74</v>
      </c>
      <c r="F546" s="46">
        <v>0.622</v>
      </c>
      <c r="G546" s="25" t="s">
        <v>77</v>
      </c>
      <c r="H546" s="71" t="s">
        <v>74</v>
      </c>
    </row>
    <row r="547" spans="1:8">
      <c r="A547" s="12">
        <v>2014</v>
      </c>
      <c r="B547" s="28" t="s">
        <v>54</v>
      </c>
      <c r="C547" s="28" t="str">
        <f>Raw_Data[[#This Row],[State]]&amp;Raw_Data[[#This Row],[Program Year]]</f>
        <v>Virgin Islands2014</v>
      </c>
      <c r="D547" s="76" t="s">
        <v>74</v>
      </c>
      <c r="E547" s="76" t="s">
        <v>74</v>
      </c>
      <c r="F547" s="46">
        <v>0.28100000000000003</v>
      </c>
      <c r="G547" s="25" t="s">
        <v>78</v>
      </c>
      <c r="H547" s="70" t="s">
        <v>74</v>
      </c>
    </row>
    <row r="548" spans="1:8">
      <c r="A548" s="12">
        <v>2014</v>
      </c>
      <c r="B548" s="28" t="s">
        <v>55</v>
      </c>
      <c r="C548" s="28" t="str">
        <f>Raw_Data[[#This Row],[State]]&amp;Raw_Data[[#This Row],[Program Year]]</f>
        <v>Virginia2014</v>
      </c>
      <c r="D548" s="76" t="s">
        <v>74</v>
      </c>
      <c r="E548" s="76" t="s">
        <v>74</v>
      </c>
      <c r="F548" s="46">
        <v>0.59199999999999997</v>
      </c>
      <c r="G548" s="25" t="s">
        <v>77</v>
      </c>
      <c r="H548" s="71" t="s">
        <v>74</v>
      </c>
    </row>
    <row r="549" spans="1:8">
      <c r="A549" s="12">
        <v>2014</v>
      </c>
      <c r="B549" s="28" t="s">
        <v>56</v>
      </c>
      <c r="C549" s="28" t="str">
        <f>Raw_Data[[#This Row],[State]]&amp;Raw_Data[[#This Row],[Program Year]]</f>
        <v>Washington2014</v>
      </c>
      <c r="D549" s="76" t="s">
        <v>74</v>
      </c>
      <c r="E549" s="76" t="s">
        <v>74</v>
      </c>
      <c r="F549" s="46">
        <v>0.57899999999999996</v>
      </c>
      <c r="G549" s="25" t="s">
        <v>77</v>
      </c>
      <c r="H549" s="70" t="s">
        <v>74</v>
      </c>
    </row>
    <row r="550" spans="1:8">
      <c r="A550" s="94">
        <v>2014</v>
      </c>
      <c r="B550" s="29" t="s">
        <v>57</v>
      </c>
      <c r="C550" s="28" t="str">
        <f>Raw_Data[[#This Row],[State]]&amp;Raw_Data[[#This Row],[Program Year]]</f>
        <v>West Virginia2014</v>
      </c>
      <c r="D550" s="78" t="s">
        <v>74</v>
      </c>
      <c r="E550" s="78" t="s">
        <v>74</v>
      </c>
      <c r="F550" s="49">
        <v>0.58099999999999996</v>
      </c>
      <c r="G550" s="25" t="s">
        <v>77</v>
      </c>
      <c r="H550" s="71" t="s">
        <v>74</v>
      </c>
    </row>
    <row r="551" spans="1:8">
      <c r="A551" s="12">
        <v>2014</v>
      </c>
      <c r="B551" s="28" t="s">
        <v>58</v>
      </c>
      <c r="C551" s="28" t="str">
        <f>Raw_Data[[#This Row],[State]]&amp;Raw_Data[[#This Row],[Program Year]]</f>
        <v>Wisconsin2014</v>
      </c>
      <c r="D551" s="76" t="s">
        <v>74</v>
      </c>
      <c r="E551" s="76" t="s">
        <v>74</v>
      </c>
      <c r="F551" s="46">
        <v>0.621</v>
      </c>
      <c r="G551" s="25" t="s">
        <v>77</v>
      </c>
      <c r="H551" s="70" t="s">
        <v>74</v>
      </c>
    </row>
    <row r="552" spans="1:8">
      <c r="A552" s="12">
        <v>2014</v>
      </c>
      <c r="B552" s="28" t="s">
        <v>59</v>
      </c>
      <c r="C552" s="28" t="str">
        <f>Raw_Data[[#This Row],[State]]&amp;Raw_Data[[#This Row],[Program Year]]</f>
        <v>Wyoming2014</v>
      </c>
      <c r="D552" s="76" t="s">
        <v>74</v>
      </c>
      <c r="E552" s="76" t="s">
        <v>74</v>
      </c>
      <c r="F552" s="46">
        <v>0.63100000000000001</v>
      </c>
      <c r="G552" s="25" t="s">
        <v>77</v>
      </c>
      <c r="H552" s="71" t="s">
        <v>74</v>
      </c>
    </row>
    <row r="553" spans="1:8">
      <c r="A553" s="12">
        <v>2013</v>
      </c>
      <c r="B553" s="28" t="s">
        <v>3</v>
      </c>
      <c r="C553" s="28" t="str">
        <f>Raw_Data[[#This Row],[State]]&amp;Raw_Data[[#This Row],[Program Year]]</f>
        <v>Alabama2013</v>
      </c>
      <c r="D553" s="76" t="s">
        <v>74</v>
      </c>
      <c r="E553" s="76" t="s">
        <v>74</v>
      </c>
      <c r="F553" s="46">
        <v>0.59299999999999997</v>
      </c>
      <c r="G553" s="25" t="s">
        <v>77</v>
      </c>
      <c r="H553" s="70" t="s">
        <v>74</v>
      </c>
    </row>
    <row r="554" spans="1:8">
      <c r="A554" s="12">
        <v>2013</v>
      </c>
      <c r="B554" s="28" t="s">
        <v>4</v>
      </c>
      <c r="C554" s="28" t="str">
        <f>Raw_Data[[#This Row],[State]]&amp;Raw_Data[[#This Row],[Program Year]]</f>
        <v>Alaska2013</v>
      </c>
      <c r="D554" s="76" t="s">
        <v>74</v>
      </c>
      <c r="E554" s="76" t="s">
        <v>74</v>
      </c>
      <c r="F554" s="46">
        <v>0.51700000000000002</v>
      </c>
      <c r="G554" s="25" t="s">
        <v>77</v>
      </c>
      <c r="H554" s="71" t="s">
        <v>74</v>
      </c>
    </row>
    <row r="555" spans="1:8">
      <c r="A555" s="12">
        <v>2013</v>
      </c>
      <c r="B555" s="28" t="s">
        <v>5</v>
      </c>
      <c r="C555" s="28" t="str">
        <f>Raw_Data[[#This Row],[State]]&amp;Raw_Data[[#This Row],[Program Year]]</f>
        <v>Arizona2013</v>
      </c>
      <c r="D555" s="76" t="s">
        <v>74</v>
      </c>
      <c r="E555" s="76" t="s">
        <v>74</v>
      </c>
      <c r="F555" s="46">
        <v>0.54600000000000004</v>
      </c>
      <c r="G555" s="25" t="s">
        <v>77</v>
      </c>
      <c r="H555" s="70" t="s">
        <v>74</v>
      </c>
    </row>
    <row r="556" spans="1:8">
      <c r="A556" s="12">
        <v>2013</v>
      </c>
      <c r="B556" s="28" t="s">
        <v>6</v>
      </c>
      <c r="C556" s="28" t="str">
        <f>Raw_Data[[#This Row],[State]]&amp;Raw_Data[[#This Row],[Program Year]]</f>
        <v>Arkansas2013</v>
      </c>
      <c r="D556" s="76" t="s">
        <v>74</v>
      </c>
      <c r="E556" s="76" t="s">
        <v>74</v>
      </c>
      <c r="F556" s="46">
        <v>0.65</v>
      </c>
      <c r="G556" s="25" t="s">
        <v>77</v>
      </c>
      <c r="H556" s="71" t="s">
        <v>74</v>
      </c>
    </row>
    <row r="557" spans="1:8">
      <c r="A557" s="12">
        <v>2013</v>
      </c>
      <c r="B557" s="28" t="s">
        <v>7</v>
      </c>
      <c r="C557" s="28" t="str">
        <f>Raw_Data[[#This Row],[State]]&amp;Raw_Data[[#This Row],[Program Year]]</f>
        <v>California2013</v>
      </c>
      <c r="D557" s="76" t="s">
        <v>74</v>
      </c>
      <c r="E557" s="76" t="s">
        <v>74</v>
      </c>
      <c r="F557" s="46">
        <v>0.376</v>
      </c>
      <c r="G557" s="25" t="s">
        <v>78</v>
      </c>
      <c r="H557" s="70" t="s">
        <v>74</v>
      </c>
    </row>
    <row r="558" spans="1:8">
      <c r="A558" s="12">
        <v>2013</v>
      </c>
      <c r="B558" s="28" t="s">
        <v>8</v>
      </c>
      <c r="C558" s="28" t="str">
        <f>Raw_Data[[#This Row],[State]]&amp;Raw_Data[[#This Row],[Program Year]]</f>
        <v>Colorado2013</v>
      </c>
      <c r="D558" s="76" t="s">
        <v>74</v>
      </c>
      <c r="E558" s="76" t="s">
        <v>74</v>
      </c>
      <c r="F558" s="46">
        <v>0.45100000000000001</v>
      </c>
      <c r="G558" s="25" t="s">
        <v>78</v>
      </c>
      <c r="H558" s="71" t="s">
        <v>74</v>
      </c>
    </row>
    <row r="559" spans="1:8">
      <c r="A559" s="12">
        <v>2013</v>
      </c>
      <c r="B559" s="28" t="s">
        <v>9</v>
      </c>
      <c r="C559" s="28" t="str">
        <f>Raw_Data[[#This Row],[State]]&amp;Raw_Data[[#This Row],[Program Year]]</f>
        <v>Connecticut2013</v>
      </c>
      <c r="D559" s="76" t="s">
        <v>74</v>
      </c>
      <c r="E559" s="76" t="s">
        <v>74</v>
      </c>
      <c r="F559" s="46">
        <v>0.41899999999999998</v>
      </c>
      <c r="G559" s="25" t="s">
        <v>78</v>
      </c>
      <c r="H559" s="70" t="s">
        <v>74</v>
      </c>
    </row>
    <row r="560" spans="1:8">
      <c r="A560" s="12">
        <v>2013</v>
      </c>
      <c r="B560" s="28" t="s">
        <v>10</v>
      </c>
      <c r="C560" s="28" t="str">
        <f>Raw_Data[[#This Row],[State]]&amp;Raw_Data[[#This Row],[Program Year]]</f>
        <v>Delaware2013</v>
      </c>
      <c r="D560" s="76" t="s">
        <v>74</v>
      </c>
      <c r="E560" s="76" t="s">
        <v>74</v>
      </c>
      <c r="F560" s="46">
        <v>0.51900000000000002</v>
      </c>
      <c r="G560" s="25" t="s">
        <v>77</v>
      </c>
      <c r="H560" s="71" t="s">
        <v>74</v>
      </c>
    </row>
    <row r="561" spans="1:8">
      <c r="A561" s="12">
        <v>2013</v>
      </c>
      <c r="B561" s="28" t="s">
        <v>60</v>
      </c>
      <c r="C561" s="28" t="str">
        <f>Raw_Data[[#This Row],[State]]&amp;Raw_Data[[#This Row],[Program Year]]</f>
        <v>District of Columbia2013</v>
      </c>
      <c r="D561" s="76" t="s">
        <v>74</v>
      </c>
      <c r="E561" s="76" t="s">
        <v>74</v>
      </c>
      <c r="F561" s="46">
        <v>0.439</v>
      </c>
      <c r="G561" s="25" t="s">
        <v>78</v>
      </c>
      <c r="H561" s="70" t="s">
        <v>74</v>
      </c>
    </row>
    <row r="562" spans="1:8">
      <c r="A562" s="12">
        <v>2013</v>
      </c>
      <c r="B562" s="28" t="s">
        <v>12</v>
      </c>
      <c r="C562" s="28" t="str">
        <f>Raw_Data[[#This Row],[State]]&amp;Raw_Data[[#This Row],[Program Year]]</f>
        <v>Florida2013</v>
      </c>
      <c r="D562" s="76" t="s">
        <v>74</v>
      </c>
      <c r="E562" s="76" t="s">
        <v>74</v>
      </c>
      <c r="F562" s="46">
        <v>0.56599999999999995</v>
      </c>
      <c r="G562" s="25" t="s">
        <v>77</v>
      </c>
      <c r="H562" s="71" t="s">
        <v>74</v>
      </c>
    </row>
    <row r="563" spans="1:8">
      <c r="A563" s="12">
        <v>2013</v>
      </c>
      <c r="B563" s="28" t="s">
        <v>13</v>
      </c>
      <c r="C563" s="28" t="str">
        <f>Raw_Data[[#This Row],[State]]&amp;Raw_Data[[#This Row],[Program Year]]</f>
        <v>Georgia2013</v>
      </c>
      <c r="D563" s="76" t="s">
        <v>74</v>
      </c>
      <c r="E563" s="76" t="s">
        <v>74</v>
      </c>
      <c r="F563" s="46">
        <v>0.499</v>
      </c>
      <c r="G563" s="25" t="s">
        <v>77</v>
      </c>
      <c r="H563" s="70" t="s">
        <v>74</v>
      </c>
    </row>
    <row r="564" spans="1:8">
      <c r="A564" s="12">
        <v>2013</v>
      </c>
      <c r="B564" s="28" t="s">
        <v>14</v>
      </c>
      <c r="C564" s="28" t="str">
        <f>Raw_Data[[#This Row],[State]]&amp;Raw_Data[[#This Row],[Program Year]]</f>
        <v>Guam2013</v>
      </c>
      <c r="D564" s="76" t="s">
        <v>74</v>
      </c>
      <c r="E564" s="76" t="s">
        <v>74</v>
      </c>
      <c r="F564" s="67" t="s">
        <v>42</v>
      </c>
      <c r="G564" s="25" t="s">
        <v>42</v>
      </c>
      <c r="H564" s="71" t="s">
        <v>74</v>
      </c>
    </row>
    <row r="565" spans="1:8">
      <c r="A565" s="12">
        <v>2013</v>
      </c>
      <c r="B565" s="28" t="s">
        <v>15</v>
      </c>
      <c r="C565" s="28" t="str">
        <f>Raw_Data[[#This Row],[State]]&amp;Raw_Data[[#This Row],[Program Year]]</f>
        <v>Hawaii2013</v>
      </c>
      <c r="D565" s="76" t="s">
        <v>74</v>
      </c>
      <c r="E565" s="76" t="s">
        <v>74</v>
      </c>
      <c r="F565" s="46">
        <v>0.42499999999999999</v>
      </c>
      <c r="G565" s="25" t="s">
        <v>78</v>
      </c>
      <c r="H565" s="70" t="s">
        <v>74</v>
      </c>
    </row>
    <row r="566" spans="1:8">
      <c r="A566" s="12">
        <v>2013</v>
      </c>
      <c r="B566" s="28" t="s">
        <v>16</v>
      </c>
      <c r="C566" s="28" t="str">
        <f>Raw_Data[[#This Row],[State]]&amp;Raw_Data[[#This Row],[Program Year]]</f>
        <v>Idaho2013</v>
      </c>
      <c r="D566" s="76" t="s">
        <v>74</v>
      </c>
      <c r="E566" s="76" t="s">
        <v>74</v>
      </c>
      <c r="F566" s="46">
        <v>0.60499999999999998</v>
      </c>
      <c r="G566" s="25" t="s">
        <v>77</v>
      </c>
      <c r="H566" s="71" t="s">
        <v>74</v>
      </c>
    </row>
    <row r="567" spans="1:8">
      <c r="A567" s="12">
        <v>2013</v>
      </c>
      <c r="B567" s="28" t="s">
        <v>17</v>
      </c>
      <c r="C567" s="28" t="str">
        <f>Raw_Data[[#This Row],[State]]&amp;Raw_Data[[#This Row],[Program Year]]</f>
        <v>Illinois2013</v>
      </c>
      <c r="D567" s="76" t="s">
        <v>74</v>
      </c>
      <c r="E567" s="76" t="s">
        <v>74</v>
      </c>
      <c r="F567" s="46">
        <v>0.48399999999999999</v>
      </c>
      <c r="G567" s="25" t="s">
        <v>77</v>
      </c>
      <c r="H567" s="70" t="s">
        <v>74</v>
      </c>
    </row>
    <row r="568" spans="1:8">
      <c r="A568" s="12">
        <v>2013</v>
      </c>
      <c r="B568" s="28" t="s">
        <v>18</v>
      </c>
      <c r="C568" s="28" t="str">
        <f>Raw_Data[[#This Row],[State]]&amp;Raw_Data[[#This Row],[Program Year]]</f>
        <v>Indiana2013</v>
      </c>
      <c r="D568" s="76" t="s">
        <v>74</v>
      </c>
      <c r="E568" s="76" t="s">
        <v>74</v>
      </c>
      <c r="F568" s="46">
        <v>0.60199999999999998</v>
      </c>
      <c r="G568" s="25" t="s">
        <v>77</v>
      </c>
      <c r="H568" s="71" t="s">
        <v>74</v>
      </c>
    </row>
    <row r="569" spans="1:8">
      <c r="A569" s="12">
        <v>2013</v>
      </c>
      <c r="B569" s="28" t="s">
        <v>19</v>
      </c>
      <c r="C569" s="28" t="str">
        <f>Raw_Data[[#This Row],[State]]&amp;Raw_Data[[#This Row],[Program Year]]</f>
        <v>Iowa2013</v>
      </c>
      <c r="D569" s="76" t="s">
        <v>74</v>
      </c>
      <c r="E569" s="76" t="s">
        <v>74</v>
      </c>
      <c r="F569" s="46">
        <v>0.58799999999999997</v>
      </c>
      <c r="G569" s="25" t="s">
        <v>77</v>
      </c>
      <c r="H569" s="70" t="s">
        <v>74</v>
      </c>
    </row>
    <row r="570" spans="1:8">
      <c r="A570" s="12">
        <v>2013</v>
      </c>
      <c r="B570" s="28" t="s">
        <v>20</v>
      </c>
      <c r="C570" s="28" t="str">
        <f>Raw_Data[[#This Row],[State]]&amp;Raw_Data[[#This Row],[Program Year]]</f>
        <v>Kansas2013</v>
      </c>
      <c r="D570" s="76" t="s">
        <v>74</v>
      </c>
      <c r="E570" s="76" t="s">
        <v>74</v>
      </c>
      <c r="F570" s="46">
        <v>0.67800000000000005</v>
      </c>
      <c r="G570" s="25" t="s">
        <v>77</v>
      </c>
      <c r="H570" s="71" t="s">
        <v>74</v>
      </c>
    </row>
    <row r="571" spans="1:8">
      <c r="A571" s="12">
        <v>2013</v>
      </c>
      <c r="B571" s="28" t="s">
        <v>21</v>
      </c>
      <c r="C571" s="28" t="str">
        <f>Raw_Data[[#This Row],[State]]&amp;Raw_Data[[#This Row],[Program Year]]</f>
        <v>Kentucky2013</v>
      </c>
      <c r="D571" s="76" t="s">
        <v>74</v>
      </c>
      <c r="E571" s="76" t="s">
        <v>74</v>
      </c>
      <c r="F571" s="46">
        <v>0.52800000000000002</v>
      </c>
      <c r="G571" s="25" t="s">
        <v>77</v>
      </c>
      <c r="H571" s="70" t="s">
        <v>74</v>
      </c>
    </row>
    <row r="572" spans="1:8">
      <c r="A572" s="12">
        <v>2013</v>
      </c>
      <c r="B572" s="28" t="s">
        <v>22</v>
      </c>
      <c r="C572" s="28" t="str">
        <f>Raw_Data[[#This Row],[State]]&amp;Raw_Data[[#This Row],[Program Year]]</f>
        <v>Louisiana2013</v>
      </c>
      <c r="D572" s="76" t="s">
        <v>74</v>
      </c>
      <c r="E572" s="76" t="s">
        <v>74</v>
      </c>
      <c r="F572" s="46">
        <v>0.55100000000000005</v>
      </c>
      <c r="G572" s="25" t="s">
        <v>77</v>
      </c>
      <c r="H572" s="71" t="s">
        <v>74</v>
      </c>
    </row>
    <row r="573" spans="1:8">
      <c r="A573" s="12">
        <v>2013</v>
      </c>
      <c r="B573" s="28" t="s">
        <v>23</v>
      </c>
      <c r="C573" s="28" t="str">
        <f>Raw_Data[[#This Row],[State]]&amp;Raw_Data[[#This Row],[Program Year]]</f>
        <v>Maine2013</v>
      </c>
      <c r="D573" s="76" t="s">
        <v>74</v>
      </c>
      <c r="E573" s="76" t="s">
        <v>74</v>
      </c>
      <c r="F573" s="46">
        <v>0.52500000000000002</v>
      </c>
      <c r="G573" s="25" t="s">
        <v>77</v>
      </c>
      <c r="H573" s="70" t="s">
        <v>74</v>
      </c>
    </row>
    <row r="574" spans="1:8">
      <c r="A574" s="12">
        <v>2013</v>
      </c>
      <c r="B574" s="28" t="s">
        <v>24</v>
      </c>
      <c r="C574" s="28" t="str">
        <f>Raw_Data[[#This Row],[State]]&amp;Raw_Data[[#This Row],[Program Year]]</f>
        <v>Maryland2013</v>
      </c>
      <c r="D574" s="76" t="s">
        <v>74</v>
      </c>
      <c r="E574" s="76" t="s">
        <v>74</v>
      </c>
      <c r="F574" s="46">
        <v>0.51300000000000001</v>
      </c>
      <c r="G574" s="25" t="s">
        <v>77</v>
      </c>
      <c r="H574" s="71" t="s">
        <v>74</v>
      </c>
    </row>
    <row r="575" spans="1:8">
      <c r="A575" s="12">
        <v>2013</v>
      </c>
      <c r="B575" s="28" t="s">
        <v>25</v>
      </c>
      <c r="C575" s="28" t="str">
        <f>Raw_Data[[#This Row],[State]]&amp;Raw_Data[[#This Row],[Program Year]]</f>
        <v>Massachusetts2013</v>
      </c>
      <c r="D575" s="76" t="s">
        <v>74</v>
      </c>
      <c r="E575" s="76" t="s">
        <v>74</v>
      </c>
      <c r="F575" s="46">
        <v>0.45600000000000002</v>
      </c>
      <c r="G575" s="25" t="s">
        <v>78</v>
      </c>
      <c r="H575" s="70" t="s">
        <v>74</v>
      </c>
    </row>
    <row r="576" spans="1:8">
      <c r="A576" s="12">
        <v>2013</v>
      </c>
      <c r="B576" s="28" t="s">
        <v>26</v>
      </c>
      <c r="C576" s="28" t="str">
        <f>Raw_Data[[#This Row],[State]]&amp;Raw_Data[[#This Row],[Program Year]]</f>
        <v>Michigan2013</v>
      </c>
      <c r="D576" s="76" t="s">
        <v>74</v>
      </c>
      <c r="E576" s="76" t="s">
        <v>74</v>
      </c>
      <c r="F576" s="46">
        <v>0.47099999999999997</v>
      </c>
      <c r="G576" s="25" t="s">
        <v>78</v>
      </c>
      <c r="H576" s="71" t="s">
        <v>74</v>
      </c>
    </row>
    <row r="577" spans="1:8">
      <c r="A577" s="12">
        <v>2013</v>
      </c>
      <c r="B577" s="28" t="s">
        <v>27</v>
      </c>
      <c r="C577" s="28" t="str">
        <f>Raw_Data[[#This Row],[State]]&amp;Raw_Data[[#This Row],[Program Year]]</f>
        <v>Minnesota2013</v>
      </c>
      <c r="D577" s="76" t="s">
        <v>74</v>
      </c>
      <c r="E577" s="76" t="s">
        <v>74</v>
      </c>
      <c r="F577" s="46">
        <v>0.6</v>
      </c>
      <c r="G577" s="25" t="s">
        <v>77</v>
      </c>
      <c r="H577" s="70" t="s">
        <v>74</v>
      </c>
    </row>
    <row r="578" spans="1:8">
      <c r="A578" s="12">
        <v>2013</v>
      </c>
      <c r="B578" s="28" t="s">
        <v>28</v>
      </c>
      <c r="C578" s="28" t="str">
        <f>Raw_Data[[#This Row],[State]]&amp;Raw_Data[[#This Row],[Program Year]]</f>
        <v>Mississippi2013</v>
      </c>
      <c r="D578" s="76" t="s">
        <v>74</v>
      </c>
      <c r="E578" s="76" t="s">
        <v>74</v>
      </c>
      <c r="F578" s="46">
        <v>0.58399999999999996</v>
      </c>
      <c r="G578" s="25" t="s">
        <v>77</v>
      </c>
      <c r="H578" s="71" t="s">
        <v>74</v>
      </c>
    </row>
    <row r="579" spans="1:8">
      <c r="A579" s="12">
        <v>2013</v>
      </c>
      <c r="B579" s="28" t="s">
        <v>29</v>
      </c>
      <c r="C579" s="28" t="str">
        <f>Raw_Data[[#This Row],[State]]&amp;Raw_Data[[#This Row],[Program Year]]</f>
        <v>Missouri2013</v>
      </c>
      <c r="D579" s="76" t="s">
        <v>74</v>
      </c>
      <c r="E579" s="76" t="s">
        <v>74</v>
      </c>
      <c r="F579" s="46">
        <v>0.52600000000000002</v>
      </c>
      <c r="G579" s="25" t="s">
        <v>77</v>
      </c>
      <c r="H579" s="70" t="s">
        <v>74</v>
      </c>
    </row>
    <row r="580" spans="1:8">
      <c r="A580" s="12">
        <v>2013</v>
      </c>
      <c r="B580" s="28" t="s">
        <v>30</v>
      </c>
      <c r="C580" s="28" t="str">
        <f>Raw_Data[[#This Row],[State]]&amp;Raw_Data[[#This Row],[Program Year]]</f>
        <v>Montana2013</v>
      </c>
      <c r="D580" s="76" t="s">
        <v>74</v>
      </c>
      <c r="E580" s="76" t="s">
        <v>74</v>
      </c>
      <c r="F580" s="46">
        <v>0.58899999999999997</v>
      </c>
      <c r="G580" s="25" t="s">
        <v>77</v>
      </c>
      <c r="H580" s="71" t="s">
        <v>74</v>
      </c>
    </row>
    <row r="581" spans="1:8">
      <c r="A581" s="12">
        <v>2013</v>
      </c>
      <c r="B581" s="28" t="s">
        <v>84</v>
      </c>
      <c r="C581" s="28" t="str">
        <f>Raw_Data[[#This Row],[State]]&amp;Raw_Data[[#This Row],[Program Year]]</f>
        <v xml:space="preserve"> National VEER2013</v>
      </c>
      <c r="D581" s="76" t="s">
        <v>74</v>
      </c>
      <c r="E581" s="76" t="s">
        <v>74</v>
      </c>
      <c r="F581" s="46">
        <v>0.52900000000000003</v>
      </c>
      <c r="G581" s="25" t="s">
        <v>74</v>
      </c>
      <c r="H581" s="69">
        <f>0.9*Raw_Data[[#This Row],[VEER]]</f>
        <v>0.47610000000000002</v>
      </c>
    </row>
    <row r="582" spans="1:8">
      <c r="A582" s="12">
        <v>2013</v>
      </c>
      <c r="B582" s="28" t="s">
        <v>32</v>
      </c>
      <c r="C582" s="28" t="str">
        <f>Raw_Data[[#This Row],[State]]&amp;Raw_Data[[#This Row],[Program Year]]</f>
        <v>Nebraska2013</v>
      </c>
      <c r="D582" s="76" t="s">
        <v>74</v>
      </c>
      <c r="E582" s="76" t="s">
        <v>74</v>
      </c>
      <c r="F582" s="46">
        <v>0.61699999999999999</v>
      </c>
      <c r="G582" s="25" t="s">
        <v>77</v>
      </c>
      <c r="H582" s="71" t="s">
        <v>74</v>
      </c>
    </row>
    <row r="583" spans="1:8">
      <c r="A583" s="12">
        <v>2013</v>
      </c>
      <c r="B583" s="28" t="s">
        <v>33</v>
      </c>
      <c r="C583" s="28" t="str">
        <f>Raw_Data[[#This Row],[State]]&amp;Raw_Data[[#This Row],[Program Year]]</f>
        <v>Nevada2013</v>
      </c>
      <c r="D583" s="76" t="s">
        <v>74</v>
      </c>
      <c r="E583" s="76" t="s">
        <v>74</v>
      </c>
      <c r="F583" s="46">
        <v>0.53200000000000003</v>
      </c>
      <c r="G583" s="25" t="s">
        <v>77</v>
      </c>
      <c r="H583" s="70" t="s">
        <v>74</v>
      </c>
    </row>
    <row r="584" spans="1:8">
      <c r="A584" s="12">
        <v>2013</v>
      </c>
      <c r="B584" s="28" t="s">
        <v>34</v>
      </c>
      <c r="C584" s="28" t="str">
        <f>Raw_Data[[#This Row],[State]]&amp;Raw_Data[[#This Row],[Program Year]]</f>
        <v>New Hampshire2013</v>
      </c>
      <c r="D584" s="76" t="s">
        <v>74</v>
      </c>
      <c r="E584" s="76" t="s">
        <v>74</v>
      </c>
      <c r="F584" s="46">
        <v>0.55200000000000005</v>
      </c>
      <c r="G584" s="25" t="s">
        <v>77</v>
      </c>
      <c r="H584" s="71" t="s">
        <v>74</v>
      </c>
    </row>
    <row r="585" spans="1:8">
      <c r="A585" s="12">
        <v>2013</v>
      </c>
      <c r="B585" s="28" t="s">
        <v>35</v>
      </c>
      <c r="C585" s="28" t="str">
        <f>Raw_Data[[#This Row],[State]]&amp;Raw_Data[[#This Row],[Program Year]]</f>
        <v>New Jersey2013</v>
      </c>
      <c r="D585" s="76" t="s">
        <v>74</v>
      </c>
      <c r="E585" s="76" t="s">
        <v>74</v>
      </c>
      <c r="F585" s="46">
        <v>0.46700000000000003</v>
      </c>
      <c r="G585" s="25" t="s">
        <v>78</v>
      </c>
      <c r="H585" s="70" t="s">
        <v>74</v>
      </c>
    </row>
    <row r="586" spans="1:8">
      <c r="A586" s="12">
        <v>2013</v>
      </c>
      <c r="B586" s="28" t="s">
        <v>36</v>
      </c>
      <c r="C586" s="28" t="str">
        <f>Raw_Data[[#This Row],[State]]&amp;Raw_Data[[#This Row],[Program Year]]</f>
        <v>New Mexico2013</v>
      </c>
      <c r="D586" s="76" t="s">
        <v>74</v>
      </c>
      <c r="E586" s="76" t="s">
        <v>74</v>
      </c>
      <c r="F586" s="46">
        <v>0.437</v>
      </c>
      <c r="G586" s="25" t="s">
        <v>78</v>
      </c>
      <c r="H586" s="71" t="s">
        <v>74</v>
      </c>
    </row>
    <row r="587" spans="1:8">
      <c r="A587" s="12">
        <v>2013</v>
      </c>
      <c r="B587" s="28" t="s">
        <v>37</v>
      </c>
      <c r="C587" s="28" t="str">
        <f>Raw_Data[[#This Row],[State]]&amp;Raw_Data[[#This Row],[Program Year]]</f>
        <v>New York2013</v>
      </c>
      <c r="D587" s="76" t="s">
        <v>74</v>
      </c>
      <c r="E587" s="76" t="s">
        <v>74</v>
      </c>
      <c r="F587" s="46">
        <v>0.50900000000000001</v>
      </c>
      <c r="G587" s="25" t="s">
        <v>77</v>
      </c>
      <c r="H587" s="70" t="s">
        <v>74</v>
      </c>
    </row>
    <row r="588" spans="1:8">
      <c r="A588" s="12">
        <v>2013</v>
      </c>
      <c r="B588" s="28" t="s">
        <v>38</v>
      </c>
      <c r="C588" s="28" t="str">
        <f>Raw_Data[[#This Row],[State]]&amp;Raw_Data[[#This Row],[Program Year]]</f>
        <v>North Carolina2013</v>
      </c>
      <c r="D588" s="76" t="s">
        <v>74</v>
      </c>
      <c r="E588" s="76" t="s">
        <v>74</v>
      </c>
      <c r="F588" s="46">
        <v>0.54</v>
      </c>
      <c r="G588" s="25" t="s">
        <v>77</v>
      </c>
      <c r="H588" s="71" t="s">
        <v>74</v>
      </c>
    </row>
    <row r="589" spans="1:8">
      <c r="A589" s="12">
        <v>2013</v>
      </c>
      <c r="B589" s="28" t="s">
        <v>39</v>
      </c>
      <c r="C589" s="28" t="str">
        <f>Raw_Data[[#This Row],[State]]&amp;Raw_Data[[#This Row],[Program Year]]</f>
        <v>North Dakota2013</v>
      </c>
      <c r="D589" s="76" t="s">
        <v>74</v>
      </c>
      <c r="E589" s="76" t="s">
        <v>74</v>
      </c>
      <c r="F589" s="46">
        <v>0.73399999999999999</v>
      </c>
      <c r="G589" s="25" t="s">
        <v>77</v>
      </c>
      <c r="H589" s="70" t="s">
        <v>74</v>
      </c>
    </row>
    <row r="590" spans="1:8">
      <c r="A590" s="12">
        <v>2013</v>
      </c>
      <c r="B590" s="28" t="s">
        <v>40</v>
      </c>
      <c r="C590" s="28" t="str">
        <f>Raw_Data[[#This Row],[State]]&amp;Raw_Data[[#This Row],[Program Year]]</f>
        <v>Ohio2013</v>
      </c>
      <c r="D590" s="76" t="s">
        <v>74</v>
      </c>
      <c r="E590" s="76" t="s">
        <v>74</v>
      </c>
      <c r="F590" s="46">
        <v>0.57499999999999996</v>
      </c>
      <c r="G590" s="25" t="s">
        <v>77</v>
      </c>
      <c r="H590" s="71" t="s">
        <v>74</v>
      </c>
    </row>
    <row r="591" spans="1:8">
      <c r="A591" s="12">
        <v>2013</v>
      </c>
      <c r="B591" s="28" t="s">
        <v>41</v>
      </c>
      <c r="C591" s="28" t="str">
        <f>Raw_Data[[#This Row],[State]]&amp;Raw_Data[[#This Row],[Program Year]]</f>
        <v>Oklahoma2013</v>
      </c>
      <c r="D591" s="76" t="s">
        <v>74</v>
      </c>
      <c r="E591" s="76" t="s">
        <v>74</v>
      </c>
      <c r="F591" s="46">
        <v>0.629</v>
      </c>
      <c r="G591" s="25" t="s">
        <v>77</v>
      </c>
      <c r="H591" s="70" t="s">
        <v>74</v>
      </c>
    </row>
    <row r="592" spans="1:8">
      <c r="A592" s="12">
        <v>2013</v>
      </c>
      <c r="B592" s="28" t="s">
        <v>43</v>
      </c>
      <c r="C592" s="28" t="str">
        <f>Raw_Data[[#This Row],[State]]&amp;Raw_Data[[#This Row],[Program Year]]</f>
        <v>Oregon2013</v>
      </c>
      <c r="D592" s="76" t="s">
        <v>74</v>
      </c>
      <c r="E592" s="76" t="s">
        <v>74</v>
      </c>
      <c r="F592" s="46">
        <v>0.505</v>
      </c>
      <c r="G592" s="25" t="s">
        <v>77</v>
      </c>
      <c r="H592" s="71" t="s">
        <v>74</v>
      </c>
    </row>
    <row r="593" spans="1:8">
      <c r="A593" s="12">
        <v>2013</v>
      </c>
      <c r="B593" s="28" t="s">
        <v>44</v>
      </c>
      <c r="C593" s="28" t="str">
        <f>Raw_Data[[#This Row],[State]]&amp;Raw_Data[[#This Row],[Program Year]]</f>
        <v>Pennsylvania2013</v>
      </c>
      <c r="D593" s="76" t="s">
        <v>74</v>
      </c>
      <c r="E593" s="76" t="s">
        <v>74</v>
      </c>
      <c r="F593" s="46">
        <v>0.53300000000000003</v>
      </c>
      <c r="G593" s="25" t="s">
        <v>77</v>
      </c>
      <c r="H593" s="70" t="s">
        <v>74</v>
      </c>
    </row>
    <row r="594" spans="1:8">
      <c r="A594" s="12">
        <v>2013</v>
      </c>
      <c r="B594" s="28" t="s">
        <v>45</v>
      </c>
      <c r="C594" s="28" t="str">
        <f>Raw_Data[[#This Row],[State]]&amp;Raw_Data[[#This Row],[Program Year]]</f>
        <v>Puerto Rico2013</v>
      </c>
      <c r="D594" s="76" t="s">
        <v>74</v>
      </c>
      <c r="E594" s="76" t="s">
        <v>74</v>
      </c>
      <c r="F594" s="46">
        <v>0.29899999999999999</v>
      </c>
      <c r="G594" s="25" t="s">
        <v>78</v>
      </c>
      <c r="H594" s="71" t="s">
        <v>74</v>
      </c>
    </row>
    <row r="595" spans="1:8">
      <c r="A595" s="12">
        <v>2013</v>
      </c>
      <c r="B595" s="28" t="s">
        <v>46</v>
      </c>
      <c r="C595" s="28" t="str">
        <f>Raw_Data[[#This Row],[State]]&amp;Raw_Data[[#This Row],[Program Year]]</f>
        <v>Rhode Island2013</v>
      </c>
      <c r="D595" s="76" t="s">
        <v>74</v>
      </c>
      <c r="E595" s="76" t="s">
        <v>74</v>
      </c>
      <c r="F595" s="46">
        <v>0.52200000000000002</v>
      </c>
      <c r="G595" s="25" t="s">
        <v>77</v>
      </c>
      <c r="H595" s="70" t="s">
        <v>74</v>
      </c>
    </row>
    <row r="596" spans="1:8">
      <c r="A596" s="12">
        <v>2013</v>
      </c>
      <c r="B596" s="28" t="s">
        <v>47</v>
      </c>
      <c r="C596" s="28" t="str">
        <f>Raw_Data[[#This Row],[State]]&amp;Raw_Data[[#This Row],[Program Year]]</f>
        <v>South Carolina2013</v>
      </c>
      <c r="D596" s="76" t="s">
        <v>74</v>
      </c>
      <c r="E596" s="76" t="s">
        <v>74</v>
      </c>
      <c r="F596" s="46">
        <v>0.56299999999999994</v>
      </c>
      <c r="G596" s="25" t="s">
        <v>77</v>
      </c>
      <c r="H596" s="71" t="s">
        <v>74</v>
      </c>
    </row>
    <row r="597" spans="1:8">
      <c r="A597" s="12">
        <v>2013</v>
      </c>
      <c r="B597" s="28" t="s">
        <v>48</v>
      </c>
      <c r="C597" s="28" t="str">
        <f>Raw_Data[[#This Row],[State]]&amp;Raw_Data[[#This Row],[Program Year]]</f>
        <v>South Dakota2013</v>
      </c>
      <c r="D597" s="76" t="s">
        <v>74</v>
      </c>
      <c r="E597" s="76" t="s">
        <v>74</v>
      </c>
      <c r="F597" s="46">
        <v>0.58599999999999997</v>
      </c>
      <c r="G597" s="25" t="s">
        <v>77</v>
      </c>
      <c r="H597" s="70" t="s">
        <v>74</v>
      </c>
    </row>
    <row r="598" spans="1:8">
      <c r="A598" s="12">
        <v>2013</v>
      </c>
      <c r="B598" s="28" t="s">
        <v>49</v>
      </c>
      <c r="C598" s="28" t="str">
        <f>Raw_Data[[#This Row],[State]]&amp;Raw_Data[[#This Row],[Program Year]]</f>
        <v>Tennessee2013</v>
      </c>
      <c r="D598" s="76" t="s">
        <v>74</v>
      </c>
      <c r="E598" s="76" t="s">
        <v>74</v>
      </c>
      <c r="F598" s="46">
        <v>0.55500000000000005</v>
      </c>
      <c r="G598" s="25" t="s">
        <v>77</v>
      </c>
      <c r="H598" s="71" t="s">
        <v>74</v>
      </c>
    </row>
    <row r="599" spans="1:8">
      <c r="A599" s="12">
        <v>2013</v>
      </c>
      <c r="B599" s="28" t="s">
        <v>50</v>
      </c>
      <c r="C599" s="28" t="str">
        <f>Raw_Data[[#This Row],[State]]&amp;Raw_Data[[#This Row],[Program Year]]</f>
        <v>Texas2013</v>
      </c>
      <c r="D599" s="76" t="s">
        <v>74</v>
      </c>
      <c r="E599" s="76" t="s">
        <v>74</v>
      </c>
      <c r="F599" s="46">
        <v>0.56000000000000005</v>
      </c>
      <c r="G599" s="25" t="s">
        <v>77</v>
      </c>
      <c r="H599" s="70" t="s">
        <v>74</v>
      </c>
    </row>
    <row r="600" spans="1:8">
      <c r="A600" s="12">
        <v>2013</v>
      </c>
      <c r="B600" s="28" t="s">
        <v>51</v>
      </c>
      <c r="C600" s="28" t="str">
        <f>Raw_Data[[#This Row],[State]]&amp;Raw_Data[[#This Row],[Program Year]]</f>
        <v>UNTEER2013</v>
      </c>
      <c r="D600" s="76" t="s">
        <v>74</v>
      </c>
      <c r="E600" s="76" t="s">
        <v>74</v>
      </c>
      <c r="F600" s="46">
        <v>0.47599999999999998</v>
      </c>
      <c r="G600" s="25" t="s">
        <v>74</v>
      </c>
      <c r="H600" s="71" t="s">
        <v>74</v>
      </c>
    </row>
    <row r="601" spans="1:8">
      <c r="A601" s="12">
        <v>2013</v>
      </c>
      <c r="B601" s="28" t="s">
        <v>52</v>
      </c>
      <c r="C601" s="28" t="str">
        <f>Raw_Data[[#This Row],[State]]&amp;Raw_Data[[#This Row],[Program Year]]</f>
        <v>Utah2013</v>
      </c>
      <c r="D601" s="76" t="s">
        <v>74</v>
      </c>
      <c r="E601" s="76" t="s">
        <v>74</v>
      </c>
      <c r="F601" s="46">
        <v>0.61</v>
      </c>
      <c r="G601" s="25" t="s">
        <v>77</v>
      </c>
      <c r="H601" s="70" t="s">
        <v>74</v>
      </c>
    </row>
    <row r="602" spans="1:8">
      <c r="A602" s="12">
        <v>2013</v>
      </c>
      <c r="B602" s="28" t="s">
        <v>53</v>
      </c>
      <c r="C602" s="28" t="str">
        <f>Raw_Data[[#This Row],[State]]&amp;Raw_Data[[#This Row],[Program Year]]</f>
        <v>Vermont2013</v>
      </c>
      <c r="D602" s="76" t="s">
        <v>74</v>
      </c>
      <c r="E602" s="76" t="s">
        <v>74</v>
      </c>
      <c r="F602" s="46">
        <v>0.65600000000000003</v>
      </c>
      <c r="G602" s="25" t="s">
        <v>77</v>
      </c>
      <c r="H602" s="71" t="s">
        <v>74</v>
      </c>
    </row>
    <row r="603" spans="1:8">
      <c r="A603" s="12">
        <v>2013</v>
      </c>
      <c r="B603" s="28" t="s">
        <v>54</v>
      </c>
      <c r="C603" s="28" t="str">
        <f>Raw_Data[[#This Row],[State]]&amp;Raw_Data[[#This Row],[Program Year]]</f>
        <v>Virgin Islands2013</v>
      </c>
      <c r="D603" s="76" t="s">
        <v>74</v>
      </c>
      <c r="E603" s="76" t="s">
        <v>74</v>
      </c>
      <c r="F603" s="46">
        <v>0.26300000000000001</v>
      </c>
      <c r="G603" s="25" t="s">
        <v>78</v>
      </c>
      <c r="H603" s="70" t="s">
        <v>74</v>
      </c>
    </row>
    <row r="604" spans="1:8">
      <c r="A604" s="12">
        <v>2013</v>
      </c>
      <c r="B604" s="28" t="s">
        <v>55</v>
      </c>
      <c r="C604" s="28" t="str">
        <f>Raw_Data[[#This Row],[State]]&amp;Raw_Data[[#This Row],[Program Year]]</f>
        <v>Virginia2013</v>
      </c>
      <c r="D604" s="76" t="s">
        <v>74</v>
      </c>
      <c r="E604" s="76" t="s">
        <v>74</v>
      </c>
      <c r="F604" s="46">
        <v>0.58499999999999996</v>
      </c>
      <c r="G604" s="25" t="s">
        <v>77</v>
      </c>
      <c r="H604" s="71" t="s">
        <v>74</v>
      </c>
    </row>
    <row r="605" spans="1:8">
      <c r="A605" s="94">
        <v>2013</v>
      </c>
      <c r="B605" s="29" t="s">
        <v>56</v>
      </c>
      <c r="C605" s="28" t="str">
        <f>Raw_Data[[#This Row],[State]]&amp;Raw_Data[[#This Row],[Program Year]]</f>
        <v>Washington2013</v>
      </c>
      <c r="D605" s="78" t="s">
        <v>74</v>
      </c>
      <c r="E605" s="78" t="s">
        <v>74</v>
      </c>
      <c r="F605" s="49">
        <v>0.53400000000000003</v>
      </c>
      <c r="G605" s="25" t="s">
        <v>77</v>
      </c>
      <c r="H605" s="70" t="s">
        <v>74</v>
      </c>
    </row>
    <row r="606" spans="1:8">
      <c r="A606" s="95">
        <v>2013</v>
      </c>
      <c r="B606" s="28" t="s">
        <v>57</v>
      </c>
      <c r="C606" s="29" t="str">
        <f>Raw_Data[[#This Row],[State]]&amp;Raw_Data[[#This Row],[Program Year]]</f>
        <v>West Virginia2013</v>
      </c>
      <c r="D606" s="78" t="s">
        <v>74</v>
      </c>
      <c r="E606" s="78" t="s">
        <v>74</v>
      </c>
      <c r="F606" s="49">
        <v>0.54</v>
      </c>
      <c r="G606" s="34" t="s">
        <v>77</v>
      </c>
      <c r="H606" s="71" t="s">
        <v>74</v>
      </c>
    </row>
    <row r="607" spans="1:8">
      <c r="A607" s="95">
        <v>2013</v>
      </c>
      <c r="B607" s="28" t="s">
        <v>58</v>
      </c>
      <c r="C607" s="29" t="str">
        <f>Raw_Data[[#This Row],[State]]&amp;Raw_Data[[#This Row],[Program Year]]</f>
        <v>Wisconsin2013</v>
      </c>
      <c r="D607" s="78" t="s">
        <v>74</v>
      </c>
      <c r="E607" s="78" t="s">
        <v>74</v>
      </c>
      <c r="F607" s="49">
        <v>0.56299999999999994</v>
      </c>
      <c r="G607" s="34" t="s">
        <v>77</v>
      </c>
      <c r="H607" s="70" t="s">
        <v>74</v>
      </c>
    </row>
    <row r="608" spans="1:8">
      <c r="A608" s="95">
        <v>2013</v>
      </c>
      <c r="B608" s="28" t="s">
        <v>59</v>
      </c>
      <c r="C608" s="29" t="str">
        <f>Raw_Data[[#This Row],[State]]&amp;Raw_Data[[#This Row],[Program Year]]</f>
        <v>Wyoming2013</v>
      </c>
      <c r="D608" s="78" t="s">
        <v>74</v>
      </c>
      <c r="E608" s="78" t="s">
        <v>74</v>
      </c>
      <c r="F608" s="49">
        <v>0.69099999999999995</v>
      </c>
      <c r="G608" s="34" t="s">
        <v>77</v>
      </c>
      <c r="H608" s="71" t="s">
        <v>74</v>
      </c>
    </row>
    <row r="609" spans="1:8">
      <c r="A609" s="96">
        <v>2012</v>
      </c>
      <c r="B609" s="53" t="s">
        <v>3</v>
      </c>
      <c r="C609" s="28" t="str">
        <f>Raw_Data[[#This Row],[State]]&amp;Raw_Data[[#This Row],[Program Year]]</f>
        <v>Alabama2012</v>
      </c>
      <c r="D609" s="79" t="s">
        <v>74</v>
      </c>
      <c r="E609" s="79" t="s">
        <v>74</v>
      </c>
      <c r="F609" s="55">
        <v>0.59799999999999998</v>
      </c>
      <c r="G609" s="27" t="s">
        <v>77</v>
      </c>
      <c r="H609" s="70" t="s">
        <v>74</v>
      </c>
    </row>
    <row r="610" spans="1:8">
      <c r="A610" s="96">
        <v>2012</v>
      </c>
      <c r="B610" s="53" t="s">
        <v>4</v>
      </c>
      <c r="C610" s="28" t="str">
        <f>Raw_Data[[#This Row],[State]]&amp;Raw_Data[[#This Row],[Program Year]]</f>
        <v>Alaska2012</v>
      </c>
      <c r="D610" s="79" t="s">
        <v>74</v>
      </c>
      <c r="E610" s="79" t="s">
        <v>74</v>
      </c>
      <c r="F610" s="55">
        <v>0.50900000000000001</v>
      </c>
      <c r="G610" s="27" t="s">
        <v>77</v>
      </c>
      <c r="H610" s="71" t="s">
        <v>74</v>
      </c>
    </row>
    <row r="611" spans="1:8">
      <c r="A611" s="96">
        <v>2012</v>
      </c>
      <c r="B611" s="53" t="s">
        <v>5</v>
      </c>
      <c r="C611" s="28" t="str">
        <f>Raw_Data[[#This Row],[State]]&amp;Raw_Data[[#This Row],[Program Year]]</f>
        <v>Arizona2012</v>
      </c>
      <c r="D611" s="79" t="s">
        <v>74</v>
      </c>
      <c r="E611" s="79" t="s">
        <v>74</v>
      </c>
      <c r="F611" s="55">
        <v>0.48</v>
      </c>
      <c r="G611" s="27" t="s">
        <v>77</v>
      </c>
      <c r="H611" s="70" t="s">
        <v>74</v>
      </c>
    </row>
    <row r="612" spans="1:8">
      <c r="A612" s="96">
        <v>2012</v>
      </c>
      <c r="B612" s="53" t="s">
        <v>6</v>
      </c>
      <c r="C612" s="28" t="str">
        <f>Raw_Data[[#This Row],[State]]&amp;Raw_Data[[#This Row],[Program Year]]</f>
        <v>Arkansas2012</v>
      </c>
      <c r="D612" s="79" t="s">
        <v>74</v>
      </c>
      <c r="E612" s="79" t="s">
        <v>74</v>
      </c>
      <c r="F612" s="55">
        <v>0.63600000000000001</v>
      </c>
      <c r="G612" s="27" t="s">
        <v>77</v>
      </c>
      <c r="H612" s="71" t="s">
        <v>74</v>
      </c>
    </row>
    <row r="613" spans="1:8">
      <c r="A613" s="96">
        <v>2012</v>
      </c>
      <c r="B613" s="53" t="s">
        <v>7</v>
      </c>
      <c r="C613" s="28" t="str">
        <f>Raw_Data[[#This Row],[State]]&amp;Raw_Data[[#This Row],[Program Year]]</f>
        <v>California2012</v>
      </c>
      <c r="D613" s="79" t="s">
        <v>74</v>
      </c>
      <c r="E613" s="79" t="s">
        <v>74</v>
      </c>
      <c r="F613" s="55">
        <v>0.33400000000000002</v>
      </c>
      <c r="G613" s="27" t="s">
        <v>78</v>
      </c>
      <c r="H613" s="70" t="s">
        <v>74</v>
      </c>
    </row>
    <row r="614" spans="1:8">
      <c r="A614" s="96">
        <v>2012</v>
      </c>
      <c r="B614" s="53" t="s">
        <v>8</v>
      </c>
      <c r="C614" s="28" t="str">
        <f>Raw_Data[[#This Row],[State]]&amp;Raw_Data[[#This Row],[Program Year]]</f>
        <v>Colorado2012</v>
      </c>
      <c r="D614" s="79" t="s">
        <v>74</v>
      </c>
      <c r="E614" s="79" t="s">
        <v>74</v>
      </c>
      <c r="F614" s="55">
        <v>0.433</v>
      </c>
      <c r="G614" s="27" t="s">
        <v>78</v>
      </c>
      <c r="H614" s="71" t="s">
        <v>74</v>
      </c>
    </row>
    <row r="615" spans="1:8">
      <c r="A615" s="96">
        <v>2012</v>
      </c>
      <c r="B615" s="53" t="s">
        <v>9</v>
      </c>
      <c r="C615" s="28" t="str">
        <f>Raw_Data[[#This Row],[State]]&amp;Raw_Data[[#This Row],[Program Year]]</f>
        <v>Connecticut2012</v>
      </c>
      <c r="D615" s="79" t="s">
        <v>74</v>
      </c>
      <c r="E615" s="79" t="s">
        <v>74</v>
      </c>
      <c r="F615" s="55">
        <v>0.41199999999999998</v>
      </c>
      <c r="G615" s="27" t="s">
        <v>78</v>
      </c>
      <c r="H615" s="70" t="s">
        <v>74</v>
      </c>
    </row>
    <row r="616" spans="1:8">
      <c r="A616" s="96">
        <v>2012</v>
      </c>
      <c r="B616" s="53" t="s">
        <v>10</v>
      </c>
      <c r="C616" s="28" t="str">
        <f>Raw_Data[[#This Row],[State]]&amp;Raw_Data[[#This Row],[Program Year]]</f>
        <v>Delaware2012</v>
      </c>
      <c r="D616" s="79" t="s">
        <v>74</v>
      </c>
      <c r="E616" s="79" t="s">
        <v>74</v>
      </c>
      <c r="F616" s="55">
        <v>0.45800000000000002</v>
      </c>
      <c r="G616" s="27" t="s">
        <v>77</v>
      </c>
      <c r="H616" s="71" t="s">
        <v>74</v>
      </c>
    </row>
    <row r="617" spans="1:8">
      <c r="A617" s="96">
        <v>2012</v>
      </c>
      <c r="B617" s="53" t="s">
        <v>60</v>
      </c>
      <c r="C617" s="28" t="str">
        <f>Raw_Data[[#This Row],[State]]&amp;Raw_Data[[#This Row],[Program Year]]</f>
        <v>District of Columbia2012</v>
      </c>
      <c r="D617" s="79" t="s">
        <v>74</v>
      </c>
      <c r="E617" s="79" t="s">
        <v>74</v>
      </c>
      <c r="F617" s="55">
        <v>0.47699999999999998</v>
      </c>
      <c r="G617" s="27" t="s">
        <v>77</v>
      </c>
      <c r="H617" s="70" t="s">
        <v>74</v>
      </c>
    </row>
    <row r="618" spans="1:8">
      <c r="A618" s="96">
        <v>2012</v>
      </c>
      <c r="B618" s="53" t="s">
        <v>12</v>
      </c>
      <c r="C618" s="28" t="str">
        <f>Raw_Data[[#This Row],[State]]&amp;Raw_Data[[#This Row],[Program Year]]</f>
        <v>Florida2012</v>
      </c>
      <c r="D618" s="79" t="s">
        <v>74</v>
      </c>
      <c r="E618" s="79" t="s">
        <v>74</v>
      </c>
      <c r="F618" s="55">
        <v>0.56899999999999995</v>
      </c>
      <c r="G618" s="27" t="s">
        <v>77</v>
      </c>
      <c r="H618" s="71" t="s">
        <v>74</v>
      </c>
    </row>
    <row r="619" spans="1:8">
      <c r="A619" s="96">
        <v>2012</v>
      </c>
      <c r="B619" s="53" t="s">
        <v>13</v>
      </c>
      <c r="C619" s="28" t="str">
        <f>Raw_Data[[#This Row],[State]]&amp;Raw_Data[[#This Row],[Program Year]]</f>
        <v>Georgia2012</v>
      </c>
      <c r="D619" s="79" t="s">
        <v>74</v>
      </c>
      <c r="E619" s="79" t="s">
        <v>74</v>
      </c>
      <c r="F619" s="55">
        <v>0.46400000000000002</v>
      </c>
      <c r="G619" s="27" t="s">
        <v>77</v>
      </c>
      <c r="H619" s="70" t="s">
        <v>74</v>
      </c>
    </row>
    <row r="620" spans="1:8">
      <c r="A620" s="96">
        <v>2012</v>
      </c>
      <c r="B620" s="53" t="s">
        <v>14</v>
      </c>
      <c r="C620" s="28" t="str">
        <f>Raw_Data[[#This Row],[State]]&amp;Raw_Data[[#This Row],[Program Year]]</f>
        <v>Guam2012</v>
      </c>
      <c r="D620" s="79" t="s">
        <v>74</v>
      </c>
      <c r="E620" s="79" t="s">
        <v>74</v>
      </c>
      <c r="F620" s="66" t="s">
        <v>42</v>
      </c>
      <c r="G620" s="27" t="s">
        <v>42</v>
      </c>
      <c r="H620" s="71" t="s">
        <v>74</v>
      </c>
    </row>
    <row r="621" spans="1:8">
      <c r="A621" s="96">
        <v>2012</v>
      </c>
      <c r="B621" s="53" t="s">
        <v>15</v>
      </c>
      <c r="C621" s="28" t="str">
        <f>Raw_Data[[#This Row],[State]]&amp;Raw_Data[[#This Row],[Program Year]]</f>
        <v>Hawaii2012</v>
      </c>
      <c r="D621" s="79" t="s">
        <v>74</v>
      </c>
      <c r="E621" s="79" t="s">
        <v>74</v>
      </c>
      <c r="F621" s="55">
        <v>0.40100000000000002</v>
      </c>
      <c r="G621" s="27" t="s">
        <v>78</v>
      </c>
      <c r="H621" s="70" t="s">
        <v>74</v>
      </c>
    </row>
    <row r="622" spans="1:8">
      <c r="A622" s="96">
        <v>2012</v>
      </c>
      <c r="B622" s="53" t="s">
        <v>16</v>
      </c>
      <c r="C622" s="28" t="str">
        <f>Raw_Data[[#This Row],[State]]&amp;Raw_Data[[#This Row],[Program Year]]</f>
        <v>Idaho2012</v>
      </c>
      <c r="D622" s="79" t="s">
        <v>74</v>
      </c>
      <c r="E622" s="79" t="s">
        <v>74</v>
      </c>
      <c r="F622" s="55">
        <v>0.56399999999999995</v>
      </c>
      <c r="G622" s="27" t="s">
        <v>77</v>
      </c>
      <c r="H622" s="71" t="s">
        <v>74</v>
      </c>
    </row>
    <row r="623" spans="1:8">
      <c r="A623" s="96">
        <v>2012</v>
      </c>
      <c r="B623" s="53" t="s">
        <v>17</v>
      </c>
      <c r="C623" s="28" t="str">
        <f>Raw_Data[[#This Row],[State]]&amp;Raw_Data[[#This Row],[Program Year]]</f>
        <v>Illinois2012</v>
      </c>
      <c r="D623" s="79" t="s">
        <v>74</v>
      </c>
      <c r="E623" s="79" t="s">
        <v>74</v>
      </c>
      <c r="F623" s="55">
        <v>0.45500000000000002</v>
      </c>
      <c r="G623" s="27" t="s">
        <v>77</v>
      </c>
      <c r="H623" s="70" t="s">
        <v>74</v>
      </c>
    </row>
    <row r="624" spans="1:8">
      <c r="A624" s="96">
        <v>2012</v>
      </c>
      <c r="B624" s="53" t="s">
        <v>18</v>
      </c>
      <c r="C624" s="28" t="str">
        <f>Raw_Data[[#This Row],[State]]&amp;Raw_Data[[#This Row],[Program Year]]</f>
        <v>Indiana2012</v>
      </c>
      <c r="D624" s="79" t="s">
        <v>74</v>
      </c>
      <c r="E624" s="79" t="s">
        <v>74</v>
      </c>
      <c r="F624" s="55">
        <v>0.48799999999999999</v>
      </c>
      <c r="G624" s="27" t="s">
        <v>77</v>
      </c>
      <c r="H624" s="71" t="s">
        <v>74</v>
      </c>
    </row>
    <row r="625" spans="1:8">
      <c r="A625" s="96">
        <v>2012</v>
      </c>
      <c r="B625" s="53" t="s">
        <v>19</v>
      </c>
      <c r="C625" s="28" t="str">
        <f>Raw_Data[[#This Row],[State]]&amp;Raw_Data[[#This Row],[Program Year]]</f>
        <v>Iowa2012</v>
      </c>
      <c r="D625" s="79" t="s">
        <v>74</v>
      </c>
      <c r="E625" s="79" t="s">
        <v>74</v>
      </c>
      <c r="F625" s="55">
        <v>0.61199999999999999</v>
      </c>
      <c r="G625" s="27" t="s">
        <v>77</v>
      </c>
      <c r="H625" s="70" t="s">
        <v>74</v>
      </c>
    </row>
    <row r="626" spans="1:8">
      <c r="A626" s="96">
        <v>2012</v>
      </c>
      <c r="B626" s="53" t="s">
        <v>20</v>
      </c>
      <c r="C626" s="28" t="str">
        <f>Raw_Data[[#This Row],[State]]&amp;Raw_Data[[#This Row],[Program Year]]</f>
        <v>Kansas2012</v>
      </c>
      <c r="D626" s="79" t="s">
        <v>74</v>
      </c>
      <c r="E626" s="79" t="s">
        <v>74</v>
      </c>
      <c r="F626" s="55">
        <v>0.63100000000000001</v>
      </c>
      <c r="G626" s="27" t="s">
        <v>77</v>
      </c>
      <c r="H626" s="71" t="s">
        <v>74</v>
      </c>
    </row>
    <row r="627" spans="1:8">
      <c r="A627" s="96">
        <v>2012</v>
      </c>
      <c r="B627" s="53" t="s">
        <v>21</v>
      </c>
      <c r="C627" s="28" t="str">
        <f>Raw_Data[[#This Row],[State]]&amp;Raw_Data[[#This Row],[Program Year]]</f>
        <v>Kentucky2012</v>
      </c>
      <c r="D627" s="79" t="s">
        <v>74</v>
      </c>
      <c r="E627" s="79" t="s">
        <v>74</v>
      </c>
      <c r="F627" s="55">
        <v>0.51</v>
      </c>
      <c r="G627" s="27" t="s">
        <v>77</v>
      </c>
      <c r="H627" s="70" t="s">
        <v>74</v>
      </c>
    </row>
    <row r="628" spans="1:8">
      <c r="A628" s="96">
        <v>2012</v>
      </c>
      <c r="B628" s="53" t="s">
        <v>22</v>
      </c>
      <c r="C628" s="28" t="str">
        <f>Raw_Data[[#This Row],[State]]&amp;Raw_Data[[#This Row],[Program Year]]</f>
        <v>Louisiana2012</v>
      </c>
      <c r="D628" s="79" t="s">
        <v>74</v>
      </c>
      <c r="E628" s="79" t="s">
        <v>74</v>
      </c>
      <c r="F628" s="55">
        <v>0.56100000000000005</v>
      </c>
      <c r="G628" s="27" t="s">
        <v>77</v>
      </c>
      <c r="H628" s="71" t="s">
        <v>74</v>
      </c>
    </row>
    <row r="629" spans="1:8">
      <c r="A629" s="96">
        <v>2012</v>
      </c>
      <c r="B629" s="53" t="s">
        <v>23</v>
      </c>
      <c r="C629" s="28" t="str">
        <f>Raw_Data[[#This Row],[State]]&amp;Raw_Data[[#This Row],[Program Year]]</f>
        <v>Maine2012</v>
      </c>
      <c r="D629" s="79" t="s">
        <v>74</v>
      </c>
      <c r="E629" s="79" t="s">
        <v>74</v>
      </c>
      <c r="F629" s="55">
        <v>0.52100000000000002</v>
      </c>
      <c r="G629" s="27" t="s">
        <v>77</v>
      </c>
      <c r="H629" s="70" t="s">
        <v>74</v>
      </c>
    </row>
    <row r="630" spans="1:8">
      <c r="A630" s="96">
        <v>2012</v>
      </c>
      <c r="B630" s="53" t="s">
        <v>24</v>
      </c>
      <c r="C630" s="28" t="str">
        <f>Raw_Data[[#This Row],[State]]&amp;Raw_Data[[#This Row],[Program Year]]</f>
        <v>Maryland2012</v>
      </c>
      <c r="D630" s="79" t="s">
        <v>74</v>
      </c>
      <c r="E630" s="79" t="s">
        <v>74</v>
      </c>
      <c r="F630" s="55">
        <v>0.53100000000000003</v>
      </c>
      <c r="G630" s="27" t="s">
        <v>77</v>
      </c>
      <c r="H630" s="71" t="s">
        <v>74</v>
      </c>
    </row>
    <row r="631" spans="1:8">
      <c r="A631" s="96">
        <v>2012</v>
      </c>
      <c r="B631" s="53" t="s">
        <v>25</v>
      </c>
      <c r="C631" s="28" t="str">
        <f>Raw_Data[[#This Row],[State]]&amp;Raw_Data[[#This Row],[Program Year]]</f>
        <v>Massachusetts2012</v>
      </c>
      <c r="D631" s="79" t="s">
        <v>74</v>
      </c>
      <c r="E631" s="79" t="s">
        <v>74</v>
      </c>
      <c r="F631" s="55">
        <v>0.44800000000000001</v>
      </c>
      <c r="G631" s="27" t="s">
        <v>78</v>
      </c>
      <c r="H631" s="70" t="s">
        <v>74</v>
      </c>
    </row>
    <row r="632" spans="1:8">
      <c r="A632" s="96">
        <v>2012</v>
      </c>
      <c r="B632" s="53" t="s">
        <v>26</v>
      </c>
      <c r="C632" s="28" t="str">
        <f>Raw_Data[[#This Row],[State]]&amp;Raw_Data[[#This Row],[Program Year]]</f>
        <v>Michigan2012</v>
      </c>
      <c r="D632" s="79" t="s">
        <v>74</v>
      </c>
      <c r="E632" s="79" t="s">
        <v>74</v>
      </c>
      <c r="F632" s="55">
        <v>0.42799999999999999</v>
      </c>
      <c r="G632" s="27" t="s">
        <v>78</v>
      </c>
      <c r="H632" s="71" t="s">
        <v>74</v>
      </c>
    </row>
    <row r="633" spans="1:8">
      <c r="A633" s="96">
        <v>2012</v>
      </c>
      <c r="B633" s="53" t="s">
        <v>27</v>
      </c>
      <c r="C633" s="28" t="str">
        <f>Raw_Data[[#This Row],[State]]&amp;Raw_Data[[#This Row],[Program Year]]</f>
        <v>Minnesota2012</v>
      </c>
      <c r="D633" s="79" t="s">
        <v>74</v>
      </c>
      <c r="E633" s="79" t="s">
        <v>74</v>
      </c>
      <c r="F633" s="55">
        <v>0.58599999999999997</v>
      </c>
      <c r="G633" s="27" t="s">
        <v>77</v>
      </c>
      <c r="H633" s="70" t="s">
        <v>74</v>
      </c>
    </row>
    <row r="634" spans="1:8">
      <c r="A634" s="96">
        <v>2012</v>
      </c>
      <c r="B634" s="53" t="s">
        <v>28</v>
      </c>
      <c r="C634" s="28" t="str">
        <f>Raw_Data[[#This Row],[State]]&amp;Raw_Data[[#This Row],[Program Year]]</f>
        <v>Mississippi2012</v>
      </c>
      <c r="D634" s="79" t="s">
        <v>74</v>
      </c>
      <c r="E634" s="79" t="s">
        <v>74</v>
      </c>
      <c r="F634" s="55">
        <v>0.50800000000000001</v>
      </c>
      <c r="G634" s="27" t="s">
        <v>77</v>
      </c>
      <c r="H634" s="71" t="s">
        <v>74</v>
      </c>
    </row>
    <row r="635" spans="1:8">
      <c r="A635" s="96">
        <v>2012</v>
      </c>
      <c r="B635" s="53" t="s">
        <v>29</v>
      </c>
      <c r="C635" s="28" t="str">
        <f>Raw_Data[[#This Row],[State]]&amp;Raw_Data[[#This Row],[Program Year]]</f>
        <v>Missouri2012</v>
      </c>
      <c r="D635" s="79" t="s">
        <v>74</v>
      </c>
      <c r="E635" s="79" t="s">
        <v>74</v>
      </c>
      <c r="F635" s="55">
        <v>0.52600000000000002</v>
      </c>
      <c r="G635" s="27" t="s">
        <v>77</v>
      </c>
      <c r="H635" s="70" t="s">
        <v>74</v>
      </c>
    </row>
    <row r="636" spans="1:8">
      <c r="A636" s="96">
        <v>2012</v>
      </c>
      <c r="B636" s="53" t="s">
        <v>30</v>
      </c>
      <c r="C636" s="28" t="str">
        <f>Raw_Data[[#This Row],[State]]&amp;Raw_Data[[#This Row],[Program Year]]</f>
        <v>Montana2012</v>
      </c>
      <c r="D636" s="79" t="s">
        <v>74</v>
      </c>
      <c r="E636" s="79" t="s">
        <v>74</v>
      </c>
      <c r="F636" s="55">
        <v>0.59599999999999997</v>
      </c>
      <c r="G636" s="27" t="s">
        <v>77</v>
      </c>
      <c r="H636" s="71" t="s">
        <v>74</v>
      </c>
    </row>
    <row r="637" spans="1:8">
      <c r="A637" s="96">
        <v>2012</v>
      </c>
      <c r="B637" s="53" t="s">
        <v>84</v>
      </c>
      <c r="C637" s="28" t="str">
        <f>Raw_Data[[#This Row],[State]]&amp;Raw_Data[[#This Row],[Program Year]]</f>
        <v xml:space="preserve"> National VEER2012</v>
      </c>
      <c r="D637" s="79" t="s">
        <v>74</v>
      </c>
      <c r="E637" s="79" t="s">
        <v>74</v>
      </c>
      <c r="F637" s="55">
        <v>0.502</v>
      </c>
      <c r="G637" s="27" t="s">
        <v>74</v>
      </c>
      <c r="H637" s="69">
        <f>0.9*Raw_Data[[#This Row],[VEER]]</f>
        <v>0.45180000000000003</v>
      </c>
    </row>
    <row r="638" spans="1:8">
      <c r="A638" s="96">
        <v>2012</v>
      </c>
      <c r="B638" s="53" t="s">
        <v>32</v>
      </c>
      <c r="C638" s="28" t="str">
        <f>Raw_Data[[#This Row],[State]]&amp;Raw_Data[[#This Row],[Program Year]]</f>
        <v>Nebraska2012</v>
      </c>
      <c r="D638" s="79" t="s">
        <v>74</v>
      </c>
      <c r="E638" s="79" t="s">
        <v>74</v>
      </c>
      <c r="F638" s="55">
        <v>0.59899999999999998</v>
      </c>
      <c r="G638" s="27" t="s">
        <v>77</v>
      </c>
      <c r="H638" s="71" t="s">
        <v>74</v>
      </c>
    </row>
    <row r="639" spans="1:8">
      <c r="A639" s="96">
        <v>2012</v>
      </c>
      <c r="B639" s="53" t="s">
        <v>33</v>
      </c>
      <c r="C639" s="28" t="str">
        <f>Raw_Data[[#This Row],[State]]&amp;Raw_Data[[#This Row],[Program Year]]</f>
        <v>Nevada2012</v>
      </c>
      <c r="D639" s="79" t="s">
        <v>74</v>
      </c>
      <c r="E639" s="79" t="s">
        <v>74</v>
      </c>
      <c r="F639" s="55">
        <v>0.51200000000000001</v>
      </c>
      <c r="G639" s="27" t="s">
        <v>77</v>
      </c>
      <c r="H639" s="70" t="s">
        <v>74</v>
      </c>
    </row>
    <row r="640" spans="1:8">
      <c r="A640" s="96">
        <v>2012</v>
      </c>
      <c r="B640" s="53" t="s">
        <v>34</v>
      </c>
      <c r="C640" s="28" t="str">
        <f>Raw_Data[[#This Row],[State]]&amp;Raw_Data[[#This Row],[Program Year]]</f>
        <v>New Hampshire2012</v>
      </c>
      <c r="D640" s="79" t="s">
        <v>74</v>
      </c>
      <c r="E640" s="79" t="s">
        <v>74</v>
      </c>
      <c r="F640" s="55">
        <v>0.53600000000000003</v>
      </c>
      <c r="G640" s="27" t="s">
        <v>77</v>
      </c>
      <c r="H640" s="71" t="s">
        <v>74</v>
      </c>
    </row>
    <row r="641" spans="1:8">
      <c r="A641" s="96">
        <v>2012</v>
      </c>
      <c r="B641" s="53" t="s">
        <v>35</v>
      </c>
      <c r="C641" s="28" t="str">
        <f>Raw_Data[[#This Row],[State]]&amp;Raw_Data[[#This Row],[Program Year]]</f>
        <v>New Jersey2012</v>
      </c>
      <c r="D641" s="79" t="s">
        <v>74</v>
      </c>
      <c r="E641" s="79" t="s">
        <v>74</v>
      </c>
      <c r="F641" s="55">
        <v>0.42699999999999999</v>
      </c>
      <c r="G641" s="27" t="s">
        <v>78</v>
      </c>
      <c r="H641" s="70" t="s">
        <v>74</v>
      </c>
    </row>
    <row r="642" spans="1:8">
      <c r="A642" s="96">
        <v>2012</v>
      </c>
      <c r="B642" s="53" t="s">
        <v>36</v>
      </c>
      <c r="C642" s="28" t="str">
        <f>Raw_Data[[#This Row],[State]]&amp;Raw_Data[[#This Row],[Program Year]]</f>
        <v>New Mexico2012</v>
      </c>
      <c r="D642" s="79" t="s">
        <v>74</v>
      </c>
      <c r="E642" s="79" t="s">
        <v>74</v>
      </c>
      <c r="F642" s="55">
        <v>0.443</v>
      </c>
      <c r="G642" s="27" t="s">
        <v>78</v>
      </c>
      <c r="H642" s="71" t="s">
        <v>74</v>
      </c>
    </row>
    <row r="643" spans="1:8">
      <c r="A643" s="96">
        <v>2012</v>
      </c>
      <c r="B643" s="53" t="s">
        <v>37</v>
      </c>
      <c r="C643" s="28" t="str">
        <f>Raw_Data[[#This Row],[State]]&amp;Raw_Data[[#This Row],[Program Year]]</f>
        <v>New York2012</v>
      </c>
      <c r="D643" s="79" t="s">
        <v>74</v>
      </c>
      <c r="E643" s="79" t="s">
        <v>74</v>
      </c>
      <c r="F643" s="55">
        <v>0.497</v>
      </c>
      <c r="G643" s="27" t="s">
        <v>77</v>
      </c>
      <c r="H643" s="70" t="s">
        <v>74</v>
      </c>
    </row>
    <row r="644" spans="1:8">
      <c r="A644" s="96">
        <v>2012</v>
      </c>
      <c r="B644" s="53" t="s">
        <v>38</v>
      </c>
      <c r="C644" s="28" t="str">
        <f>Raw_Data[[#This Row],[State]]&amp;Raw_Data[[#This Row],[Program Year]]</f>
        <v>North Carolina2012</v>
      </c>
      <c r="D644" s="79" t="s">
        <v>74</v>
      </c>
      <c r="E644" s="79" t="s">
        <v>74</v>
      </c>
      <c r="F644" s="55">
        <v>0.49099999999999999</v>
      </c>
      <c r="G644" s="27" t="s">
        <v>77</v>
      </c>
      <c r="H644" s="71" t="s">
        <v>74</v>
      </c>
    </row>
    <row r="645" spans="1:8">
      <c r="A645" s="96">
        <v>2012</v>
      </c>
      <c r="B645" s="53" t="s">
        <v>39</v>
      </c>
      <c r="C645" s="28" t="str">
        <f>Raw_Data[[#This Row],[State]]&amp;Raw_Data[[#This Row],[Program Year]]</f>
        <v>North Dakota2012</v>
      </c>
      <c r="D645" s="79" t="s">
        <v>74</v>
      </c>
      <c r="E645" s="79" t="s">
        <v>74</v>
      </c>
      <c r="F645" s="55">
        <v>0.70799999999999996</v>
      </c>
      <c r="G645" s="27" t="s">
        <v>77</v>
      </c>
      <c r="H645" s="70" t="s">
        <v>74</v>
      </c>
    </row>
    <row r="646" spans="1:8">
      <c r="A646" s="96">
        <v>2012</v>
      </c>
      <c r="B646" s="53" t="s">
        <v>40</v>
      </c>
      <c r="C646" s="28" t="str">
        <f>Raw_Data[[#This Row],[State]]&amp;Raw_Data[[#This Row],[Program Year]]</f>
        <v>Ohio2012</v>
      </c>
      <c r="D646" s="79" t="s">
        <v>74</v>
      </c>
      <c r="E646" s="79" t="s">
        <v>74</v>
      </c>
      <c r="F646" s="55">
        <v>0.52900000000000003</v>
      </c>
      <c r="G646" s="27" t="s">
        <v>77</v>
      </c>
      <c r="H646" s="71" t="s">
        <v>74</v>
      </c>
    </row>
    <row r="647" spans="1:8">
      <c r="A647" s="96">
        <v>2012</v>
      </c>
      <c r="B647" s="53" t="s">
        <v>41</v>
      </c>
      <c r="C647" s="28" t="str">
        <f>Raw_Data[[#This Row],[State]]&amp;Raw_Data[[#This Row],[Program Year]]</f>
        <v>Oklahoma2012</v>
      </c>
      <c r="D647" s="79" t="s">
        <v>74</v>
      </c>
      <c r="E647" s="79" t="s">
        <v>74</v>
      </c>
      <c r="F647" s="55">
        <v>0.59099999999999997</v>
      </c>
      <c r="G647" s="27" t="s">
        <v>77</v>
      </c>
      <c r="H647" s="70" t="s">
        <v>74</v>
      </c>
    </row>
    <row r="648" spans="1:8">
      <c r="A648" s="96">
        <v>2012</v>
      </c>
      <c r="B648" s="53" t="s">
        <v>43</v>
      </c>
      <c r="C648" s="28" t="str">
        <f>Raw_Data[[#This Row],[State]]&amp;Raw_Data[[#This Row],[Program Year]]</f>
        <v>Oregon2012</v>
      </c>
      <c r="D648" s="79" t="s">
        <v>74</v>
      </c>
      <c r="E648" s="79" t="s">
        <v>74</v>
      </c>
      <c r="F648" s="55">
        <v>0.48099999999999998</v>
      </c>
      <c r="G648" s="27" t="s">
        <v>77</v>
      </c>
      <c r="H648" s="71" t="s">
        <v>74</v>
      </c>
    </row>
    <row r="649" spans="1:8">
      <c r="A649" s="96">
        <v>2012</v>
      </c>
      <c r="B649" s="53" t="s">
        <v>44</v>
      </c>
      <c r="C649" s="28" t="str">
        <f>Raw_Data[[#This Row],[State]]&amp;Raw_Data[[#This Row],[Program Year]]</f>
        <v>Pennsylvania2012</v>
      </c>
      <c r="D649" s="79" t="s">
        <v>74</v>
      </c>
      <c r="E649" s="79" t="s">
        <v>74</v>
      </c>
      <c r="F649" s="55">
        <v>0.52400000000000002</v>
      </c>
      <c r="G649" s="27" t="s">
        <v>77</v>
      </c>
      <c r="H649" s="70" t="s">
        <v>74</v>
      </c>
    </row>
    <row r="650" spans="1:8">
      <c r="A650" s="96">
        <v>2012</v>
      </c>
      <c r="B650" s="53" t="s">
        <v>45</v>
      </c>
      <c r="C650" s="28" t="str">
        <f>Raw_Data[[#This Row],[State]]&amp;Raw_Data[[#This Row],[Program Year]]</f>
        <v>Puerto Rico2012</v>
      </c>
      <c r="D650" s="79" t="s">
        <v>74</v>
      </c>
      <c r="E650" s="79" t="s">
        <v>74</v>
      </c>
      <c r="F650" s="55">
        <v>0.25900000000000001</v>
      </c>
      <c r="G650" s="27" t="s">
        <v>78</v>
      </c>
      <c r="H650" s="71" t="s">
        <v>74</v>
      </c>
    </row>
    <row r="651" spans="1:8">
      <c r="A651" s="96">
        <v>2012</v>
      </c>
      <c r="B651" s="53" t="s">
        <v>46</v>
      </c>
      <c r="C651" s="28" t="str">
        <f>Raw_Data[[#This Row],[State]]&amp;Raw_Data[[#This Row],[Program Year]]</f>
        <v>Rhode Island2012</v>
      </c>
      <c r="D651" s="79" t="s">
        <v>74</v>
      </c>
      <c r="E651" s="79" t="s">
        <v>74</v>
      </c>
      <c r="F651" s="55">
        <v>0.501</v>
      </c>
      <c r="G651" s="27" t="s">
        <v>77</v>
      </c>
      <c r="H651" s="70" t="s">
        <v>74</v>
      </c>
    </row>
    <row r="652" spans="1:8">
      <c r="A652" s="96">
        <v>2012</v>
      </c>
      <c r="B652" s="53" t="s">
        <v>47</v>
      </c>
      <c r="C652" s="28" t="str">
        <f>Raw_Data[[#This Row],[State]]&amp;Raw_Data[[#This Row],[Program Year]]</f>
        <v>South Carolina2012</v>
      </c>
      <c r="D652" s="79" t="s">
        <v>74</v>
      </c>
      <c r="E652" s="79" t="s">
        <v>74</v>
      </c>
      <c r="F652" s="55">
        <v>0.55200000000000005</v>
      </c>
      <c r="G652" s="27" t="s">
        <v>77</v>
      </c>
      <c r="H652" s="71" t="s">
        <v>74</v>
      </c>
    </row>
    <row r="653" spans="1:8">
      <c r="A653" s="96">
        <v>2012</v>
      </c>
      <c r="B653" s="53" t="s">
        <v>48</v>
      </c>
      <c r="C653" s="28" t="str">
        <f>Raw_Data[[#This Row],[State]]&amp;Raw_Data[[#This Row],[Program Year]]</f>
        <v>South Dakota2012</v>
      </c>
      <c r="D653" s="79" t="s">
        <v>74</v>
      </c>
      <c r="E653" s="79" t="s">
        <v>74</v>
      </c>
      <c r="F653" s="55">
        <v>0.54800000000000004</v>
      </c>
      <c r="G653" s="27" t="s">
        <v>77</v>
      </c>
      <c r="H653" s="70" t="s">
        <v>74</v>
      </c>
    </row>
    <row r="654" spans="1:8">
      <c r="A654" s="96">
        <v>2012</v>
      </c>
      <c r="B654" s="53" t="s">
        <v>49</v>
      </c>
      <c r="C654" s="28" t="str">
        <f>Raw_Data[[#This Row],[State]]&amp;Raw_Data[[#This Row],[Program Year]]</f>
        <v>Tennessee2012</v>
      </c>
      <c r="D654" s="79" t="s">
        <v>74</v>
      </c>
      <c r="E654" s="79" t="s">
        <v>74</v>
      </c>
      <c r="F654" s="55">
        <v>0.54400000000000004</v>
      </c>
      <c r="G654" s="27" t="s">
        <v>77</v>
      </c>
      <c r="H654" s="71" t="s">
        <v>74</v>
      </c>
    </row>
    <row r="655" spans="1:8">
      <c r="A655" s="96">
        <v>2012</v>
      </c>
      <c r="B655" s="53" t="s">
        <v>50</v>
      </c>
      <c r="C655" s="28" t="str">
        <f>Raw_Data[[#This Row],[State]]&amp;Raw_Data[[#This Row],[Program Year]]</f>
        <v>Texas2012</v>
      </c>
      <c r="D655" s="79" t="s">
        <v>74</v>
      </c>
      <c r="E655" s="79" t="s">
        <v>74</v>
      </c>
      <c r="F655" s="55">
        <v>0.53700000000000003</v>
      </c>
      <c r="G655" s="27" t="s">
        <v>77</v>
      </c>
      <c r="H655" s="70" t="s">
        <v>74</v>
      </c>
    </row>
    <row r="656" spans="1:8">
      <c r="A656" s="96">
        <v>2012</v>
      </c>
      <c r="B656" s="53" t="s">
        <v>51</v>
      </c>
      <c r="C656" s="28" t="str">
        <f>Raw_Data[[#This Row],[State]]&amp;Raw_Data[[#This Row],[Program Year]]</f>
        <v>UNTEER2012</v>
      </c>
      <c r="D656" s="79" t="s">
        <v>74</v>
      </c>
      <c r="E656" s="79" t="s">
        <v>74</v>
      </c>
      <c r="F656" s="55">
        <v>0.45200000000000001</v>
      </c>
      <c r="G656" s="27" t="s">
        <v>74</v>
      </c>
      <c r="H656" s="71" t="s">
        <v>74</v>
      </c>
    </row>
    <row r="657" spans="1:8">
      <c r="A657" s="96">
        <v>2012</v>
      </c>
      <c r="B657" s="53" t="s">
        <v>52</v>
      </c>
      <c r="C657" s="28" t="str">
        <f>Raw_Data[[#This Row],[State]]&amp;Raw_Data[[#This Row],[Program Year]]</f>
        <v>Utah2012</v>
      </c>
      <c r="D657" s="79" t="s">
        <v>74</v>
      </c>
      <c r="E657" s="79" t="s">
        <v>74</v>
      </c>
      <c r="F657" s="55">
        <v>0.54300000000000004</v>
      </c>
      <c r="G657" s="27" t="s">
        <v>77</v>
      </c>
      <c r="H657" s="70" t="s">
        <v>74</v>
      </c>
    </row>
    <row r="658" spans="1:8">
      <c r="A658" s="96">
        <v>2012</v>
      </c>
      <c r="B658" s="53" t="s">
        <v>53</v>
      </c>
      <c r="C658" s="28" t="str">
        <f>Raw_Data[[#This Row],[State]]&amp;Raw_Data[[#This Row],[Program Year]]</f>
        <v>Vermont2012</v>
      </c>
      <c r="D658" s="79" t="s">
        <v>74</v>
      </c>
      <c r="E658" s="79" t="s">
        <v>74</v>
      </c>
      <c r="F658" s="55">
        <v>0.625</v>
      </c>
      <c r="G658" s="27" t="s">
        <v>77</v>
      </c>
      <c r="H658" s="71" t="s">
        <v>74</v>
      </c>
    </row>
    <row r="659" spans="1:8">
      <c r="A659" s="96">
        <v>2012</v>
      </c>
      <c r="B659" s="53" t="s">
        <v>54</v>
      </c>
      <c r="C659" s="28" t="str">
        <f>Raw_Data[[#This Row],[State]]&amp;Raw_Data[[#This Row],[Program Year]]</f>
        <v>Virgin Islands2012</v>
      </c>
      <c r="D659" s="79" t="s">
        <v>74</v>
      </c>
      <c r="E659" s="79" t="s">
        <v>74</v>
      </c>
      <c r="F659" s="55">
        <v>0.30099999999999999</v>
      </c>
      <c r="G659" s="27" t="s">
        <v>78</v>
      </c>
      <c r="H659" s="70" t="s">
        <v>74</v>
      </c>
    </row>
    <row r="660" spans="1:8">
      <c r="A660" s="96">
        <v>2012</v>
      </c>
      <c r="B660" s="53" t="s">
        <v>55</v>
      </c>
      <c r="C660" s="28" t="str">
        <f>Raw_Data[[#This Row],[State]]&amp;Raw_Data[[#This Row],[Program Year]]</f>
        <v>Virginia2012</v>
      </c>
      <c r="D660" s="79" t="s">
        <v>74</v>
      </c>
      <c r="E660" s="79" t="s">
        <v>74</v>
      </c>
      <c r="F660" s="55">
        <v>0.58699999999999997</v>
      </c>
      <c r="G660" s="27" t="s">
        <v>77</v>
      </c>
      <c r="H660" s="71" t="s">
        <v>74</v>
      </c>
    </row>
    <row r="661" spans="1:8">
      <c r="A661" s="96">
        <v>2012</v>
      </c>
      <c r="B661" s="53" t="s">
        <v>56</v>
      </c>
      <c r="C661" s="28" t="str">
        <f>Raw_Data[[#This Row],[State]]&amp;Raw_Data[[#This Row],[Program Year]]</f>
        <v>Washington2012</v>
      </c>
      <c r="D661" s="70" t="s">
        <v>74</v>
      </c>
      <c r="E661" s="70" t="s">
        <v>74</v>
      </c>
      <c r="F661" s="55">
        <v>0.50800000000000001</v>
      </c>
      <c r="G661" s="27" t="s">
        <v>77</v>
      </c>
      <c r="H661" s="70" t="s">
        <v>74</v>
      </c>
    </row>
    <row r="662" spans="1:8">
      <c r="A662" s="96">
        <v>2012</v>
      </c>
      <c r="B662" s="53" t="s">
        <v>57</v>
      </c>
      <c r="C662" s="29" t="str">
        <f>Raw_Data[[#This Row],[State]]&amp;Raw_Data[[#This Row],[Program Year]]</f>
        <v>West Virginia2012</v>
      </c>
      <c r="D662" s="78" t="s">
        <v>74</v>
      </c>
      <c r="E662" s="78" t="s">
        <v>74</v>
      </c>
      <c r="F662" s="49">
        <v>0.53300000000000003</v>
      </c>
      <c r="G662" s="27" t="s">
        <v>77</v>
      </c>
      <c r="H662" s="71" t="s">
        <v>74</v>
      </c>
    </row>
    <row r="663" spans="1:8">
      <c r="A663" s="96">
        <v>2012</v>
      </c>
      <c r="B663" s="29" t="s">
        <v>58</v>
      </c>
      <c r="C663" s="29" t="str">
        <f>Raw_Data[[#This Row],[State]]&amp;Raw_Data[[#This Row],[Program Year]]</f>
        <v>Wisconsin2012</v>
      </c>
      <c r="D663" s="70" t="s">
        <v>74</v>
      </c>
      <c r="E663" s="70" t="s">
        <v>74</v>
      </c>
      <c r="F663" s="49">
        <v>0.55600000000000005</v>
      </c>
      <c r="G663" s="34" t="s">
        <v>77</v>
      </c>
      <c r="H663" s="70" t="s">
        <v>74</v>
      </c>
    </row>
    <row r="664" spans="1:8">
      <c r="A664" s="95">
        <v>2012</v>
      </c>
      <c r="B664" s="29" t="s">
        <v>59</v>
      </c>
      <c r="C664" s="29" t="str">
        <f>Raw_Data[[#This Row],[State]]&amp;Raw_Data[[#This Row],[Program Year]]</f>
        <v>Wyoming2012</v>
      </c>
      <c r="D664" s="78" t="s">
        <v>74</v>
      </c>
      <c r="E664" s="78" t="s">
        <v>74</v>
      </c>
      <c r="F664" s="49">
        <v>0.64600000000000002</v>
      </c>
      <c r="G664" s="34" t="s">
        <v>77</v>
      </c>
      <c r="H664" s="71" t="s">
        <v>74</v>
      </c>
    </row>
    <row r="665" spans="1:8">
      <c r="H665" s="65"/>
    </row>
  </sheetData>
  <pageMargins left="0.7" right="0.7" top="0.75" bottom="0.75" header="0.3" footer="0.3"/>
  <pageSetup orientation="portrait" r:id="rId1"/>
  <ignoredErrors>
    <ignoredError sqref="H638:H664 H582:H636 H526:H580 H471:H524 H388:H469 H333:H386 H278:H331 H223:H276 H168:H221 H113:H166 H58:H111 H3 H12:H56 H4:H11" calculatedColumn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BB5AF-1634-4663-9173-D2394B2A27FD}">
  <sheetPr codeName="Sheet7">
    <tabColor theme="9"/>
  </sheetPr>
  <dimension ref="A1:M61"/>
  <sheetViews>
    <sheetView topLeftCell="C1" workbookViewId="0">
      <selection activeCell="L65" sqref="L65"/>
    </sheetView>
  </sheetViews>
  <sheetFormatPr defaultRowHeight="15"/>
  <cols>
    <col min="1" max="1" width="20" customWidth="1"/>
    <col min="2" max="9" width="11" customWidth="1"/>
    <col min="10" max="13" width="12" customWidth="1"/>
  </cols>
  <sheetData>
    <row r="1" spans="1:13" ht="18.75">
      <c r="A1" s="80" t="s">
        <v>0</v>
      </c>
      <c r="B1" s="86" t="s">
        <v>61</v>
      </c>
      <c r="C1" s="87" t="s">
        <v>62</v>
      </c>
      <c r="D1" s="88" t="s">
        <v>63</v>
      </c>
      <c r="E1" s="87" t="s">
        <v>64</v>
      </c>
      <c r="F1" s="87" t="s">
        <v>65</v>
      </c>
      <c r="G1" s="87" t="s">
        <v>66</v>
      </c>
      <c r="H1" s="87" t="s">
        <v>67</v>
      </c>
      <c r="I1" s="87" t="s">
        <v>68</v>
      </c>
      <c r="J1" s="87" t="s">
        <v>69</v>
      </c>
      <c r="K1" s="87" t="s">
        <v>70</v>
      </c>
      <c r="L1" s="87" t="s">
        <v>71</v>
      </c>
      <c r="M1" s="87" t="s">
        <v>72</v>
      </c>
    </row>
    <row r="2" spans="1:13">
      <c r="A2" t="s">
        <v>3</v>
      </c>
      <c r="B2" t="s">
        <v>77</v>
      </c>
      <c r="C2" t="s">
        <v>77</v>
      </c>
      <c r="D2" t="s">
        <v>77</v>
      </c>
      <c r="E2" t="s">
        <v>77</v>
      </c>
      <c r="F2" t="s">
        <v>77</v>
      </c>
      <c r="G2" t="s">
        <v>77</v>
      </c>
      <c r="H2" t="s">
        <v>77</v>
      </c>
      <c r="I2" t="s">
        <v>77</v>
      </c>
      <c r="J2" t="s">
        <v>78</v>
      </c>
      <c r="K2" t="s">
        <v>77</v>
      </c>
      <c r="L2" t="s">
        <v>78</v>
      </c>
      <c r="M2" t="s">
        <v>77</v>
      </c>
    </row>
    <row r="3" spans="1:13">
      <c r="A3" t="s">
        <v>4</v>
      </c>
      <c r="B3" t="s">
        <v>77</v>
      </c>
      <c r="C3" t="s">
        <v>77</v>
      </c>
      <c r="D3" t="s">
        <v>77</v>
      </c>
      <c r="E3" t="s">
        <v>77</v>
      </c>
      <c r="F3" t="s">
        <v>77</v>
      </c>
      <c r="G3" t="s">
        <v>77</v>
      </c>
      <c r="H3" t="s">
        <v>77</v>
      </c>
      <c r="I3" t="s">
        <v>77</v>
      </c>
      <c r="J3" t="s">
        <v>77</v>
      </c>
      <c r="K3" t="s">
        <v>77</v>
      </c>
      <c r="L3" t="s">
        <v>77</v>
      </c>
      <c r="M3" t="s">
        <v>77</v>
      </c>
    </row>
    <row r="4" spans="1:13">
      <c r="A4" t="s">
        <v>5</v>
      </c>
      <c r="B4" t="s">
        <v>77</v>
      </c>
      <c r="C4" t="s">
        <v>77</v>
      </c>
      <c r="D4" t="s">
        <v>77</v>
      </c>
      <c r="E4" t="s">
        <v>77</v>
      </c>
      <c r="F4" t="s">
        <v>77</v>
      </c>
      <c r="G4" t="s">
        <v>77</v>
      </c>
      <c r="H4" t="s">
        <v>77</v>
      </c>
      <c r="I4" t="s">
        <v>77</v>
      </c>
      <c r="J4" t="s">
        <v>77</v>
      </c>
      <c r="K4" t="s">
        <v>77</v>
      </c>
      <c r="L4" t="s">
        <v>78</v>
      </c>
      <c r="M4" t="s">
        <v>77</v>
      </c>
    </row>
    <row r="5" spans="1:13">
      <c r="A5" t="s">
        <v>6</v>
      </c>
      <c r="B5" t="s">
        <v>77</v>
      </c>
      <c r="C5" t="s">
        <v>77</v>
      </c>
      <c r="D5" t="s">
        <v>77</v>
      </c>
      <c r="E5" t="s">
        <v>77</v>
      </c>
      <c r="F5" t="s">
        <v>77</v>
      </c>
      <c r="G5" t="s">
        <v>77</v>
      </c>
      <c r="H5" t="s">
        <v>77</v>
      </c>
      <c r="I5" t="s">
        <v>77</v>
      </c>
      <c r="J5" t="s">
        <v>77</v>
      </c>
      <c r="K5" t="s">
        <v>77</v>
      </c>
      <c r="L5" t="s">
        <v>77</v>
      </c>
      <c r="M5" t="s">
        <v>77</v>
      </c>
    </row>
    <row r="6" spans="1:13">
      <c r="A6" t="s">
        <v>7</v>
      </c>
      <c r="B6" t="s">
        <v>78</v>
      </c>
      <c r="C6" t="s">
        <v>78</v>
      </c>
      <c r="D6" t="s">
        <v>78</v>
      </c>
      <c r="E6" t="s">
        <v>78</v>
      </c>
      <c r="F6" t="s">
        <v>78</v>
      </c>
      <c r="G6" t="s">
        <v>78</v>
      </c>
      <c r="H6" t="s">
        <v>78</v>
      </c>
      <c r="I6" t="s">
        <v>78</v>
      </c>
      <c r="J6" t="s">
        <v>78</v>
      </c>
      <c r="K6" t="s">
        <v>78</v>
      </c>
      <c r="L6" t="s">
        <v>78</v>
      </c>
      <c r="M6" t="s">
        <v>78</v>
      </c>
    </row>
    <row r="7" spans="1:13">
      <c r="A7" t="s">
        <v>8</v>
      </c>
      <c r="B7" t="s">
        <v>78</v>
      </c>
      <c r="C7" t="s">
        <v>78</v>
      </c>
      <c r="D7" t="s">
        <v>78</v>
      </c>
      <c r="E7" t="s">
        <v>77</v>
      </c>
      <c r="F7" t="s">
        <v>77</v>
      </c>
      <c r="G7" t="s">
        <v>77</v>
      </c>
      <c r="H7" t="s">
        <v>77</v>
      </c>
      <c r="I7" t="s">
        <v>77</v>
      </c>
      <c r="J7" t="s">
        <v>78</v>
      </c>
      <c r="K7" t="s">
        <v>77</v>
      </c>
      <c r="L7" t="s">
        <v>77</v>
      </c>
      <c r="M7" t="s">
        <v>77</v>
      </c>
    </row>
    <row r="8" spans="1:13">
      <c r="A8" t="s">
        <v>9</v>
      </c>
      <c r="B8" t="s">
        <v>78</v>
      </c>
      <c r="C8" t="s">
        <v>78</v>
      </c>
      <c r="D8" t="s">
        <v>78</v>
      </c>
      <c r="E8" t="s">
        <v>78</v>
      </c>
      <c r="F8" t="s">
        <v>78</v>
      </c>
      <c r="G8" t="s">
        <v>77</v>
      </c>
      <c r="H8" t="s">
        <v>78</v>
      </c>
      <c r="I8" t="s">
        <v>78</v>
      </c>
      <c r="J8" t="s">
        <v>78</v>
      </c>
      <c r="K8" t="s">
        <v>77</v>
      </c>
      <c r="L8" t="s">
        <v>77</v>
      </c>
      <c r="M8" t="s">
        <v>77</v>
      </c>
    </row>
    <row r="9" spans="1:13">
      <c r="A9" t="s">
        <v>60</v>
      </c>
      <c r="B9" t="s">
        <v>77</v>
      </c>
      <c r="C9" t="s">
        <v>78</v>
      </c>
      <c r="D9" t="s">
        <v>78</v>
      </c>
      <c r="E9" t="s">
        <v>78</v>
      </c>
      <c r="F9" t="s">
        <v>78</v>
      </c>
      <c r="G9" t="s">
        <v>78</v>
      </c>
      <c r="H9" t="s">
        <v>78</v>
      </c>
      <c r="I9" t="s">
        <v>77</v>
      </c>
      <c r="J9" t="s">
        <v>78</v>
      </c>
      <c r="K9" t="s">
        <v>78</v>
      </c>
      <c r="L9" t="s">
        <v>78</v>
      </c>
      <c r="M9" t="s">
        <v>78</v>
      </c>
    </row>
    <row r="10" spans="1:13">
      <c r="A10" t="s">
        <v>10</v>
      </c>
      <c r="B10" t="s">
        <v>77</v>
      </c>
      <c r="C10" t="s">
        <v>77</v>
      </c>
      <c r="D10" t="s">
        <v>77</v>
      </c>
      <c r="E10" t="s">
        <v>77</v>
      </c>
      <c r="F10" t="s">
        <v>77</v>
      </c>
      <c r="G10" t="s">
        <v>77</v>
      </c>
      <c r="H10" t="s">
        <v>77</v>
      </c>
      <c r="I10" t="s">
        <v>77</v>
      </c>
      <c r="J10" t="s">
        <v>78</v>
      </c>
      <c r="K10" t="s">
        <v>77</v>
      </c>
      <c r="L10" t="s">
        <v>78</v>
      </c>
      <c r="M10" t="s">
        <v>78</v>
      </c>
    </row>
    <row r="11" spans="1:13">
      <c r="A11" t="s">
        <v>12</v>
      </c>
      <c r="B11" t="s">
        <v>77</v>
      </c>
      <c r="C11" t="s">
        <v>77</v>
      </c>
      <c r="D11" t="s">
        <v>77</v>
      </c>
      <c r="E11" t="s">
        <v>77</v>
      </c>
      <c r="F11" t="s">
        <v>77</v>
      </c>
      <c r="G11" t="s">
        <v>77</v>
      </c>
      <c r="H11" t="s">
        <v>77</v>
      </c>
      <c r="I11" t="s">
        <v>77</v>
      </c>
      <c r="J11" t="s">
        <v>77</v>
      </c>
      <c r="K11" t="s">
        <v>77</v>
      </c>
      <c r="L11" t="s">
        <v>77</v>
      </c>
      <c r="M11" t="s">
        <v>77</v>
      </c>
    </row>
    <row r="12" spans="1:13">
      <c r="A12" t="s">
        <v>13</v>
      </c>
      <c r="B12" t="s">
        <v>77</v>
      </c>
      <c r="C12" t="s">
        <v>77</v>
      </c>
      <c r="D12" t="s">
        <v>77</v>
      </c>
      <c r="E12" t="s">
        <v>77</v>
      </c>
      <c r="F12" t="s">
        <v>77</v>
      </c>
      <c r="G12" t="s">
        <v>77</v>
      </c>
      <c r="H12" t="s">
        <v>77</v>
      </c>
      <c r="I12" t="s">
        <v>77</v>
      </c>
      <c r="J12" t="s">
        <v>77</v>
      </c>
      <c r="K12" t="s">
        <v>77</v>
      </c>
      <c r="L12" t="s">
        <v>77</v>
      </c>
      <c r="M12" t="s">
        <v>77</v>
      </c>
    </row>
    <row r="13" spans="1:13">
      <c r="A13" t="s">
        <v>14</v>
      </c>
      <c r="B13" t="s">
        <v>42</v>
      </c>
      <c r="C13" t="s">
        <v>42</v>
      </c>
      <c r="D13" t="s">
        <v>42</v>
      </c>
      <c r="E13" t="s">
        <v>42</v>
      </c>
      <c r="F13" t="s">
        <v>78</v>
      </c>
      <c r="G13" t="s">
        <v>78</v>
      </c>
      <c r="H13" t="s">
        <v>78</v>
      </c>
      <c r="I13" t="s">
        <v>78</v>
      </c>
      <c r="J13" t="s">
        <v>77</v>
      </c>
      <c r="K13" t="s">
        <v>78</v>
      </c>
      <c r="L13" t="s">
        <v>77</v>
      </c>
      <c r="M13" t="s">
        <v>78</v>
      </c>
    </row>
    <row r="14" spans="1:13">
      <c r="A14" t="s">
        <v>15</v>
      </c>
      <c r="B14" t="s">
        <v>78</v>
      </c>
      <c r="C14" t="s">
        <v>78</v>
      </c>
      <c r="D14" t="s">
        <v>78</v>
      </c>
      <c r="E14" t="s">
        <v>78</v>
      </c>
      <c r="F14" t="s">
        <v>78</v>
      </c>
      <c r="G14" t="s">
        <v>78</v>
      </c>
      <c r="H14" t="s">
        <v>78</v>
      </c>
      <c r="I14" t="s">
        <v>78</v>
      </c>
      <c r="J14" t="s">
        <v>78</v>
      </c>
      <c r="K14" t="s">
        <v>78</v>
      </c>
      <c r="L14" t="s">
        <v>77</v>
      </c>
      <c r="M14" t="s">
        <v>78</v>
      </c>
    </row>
    <row r="15" spans="1:13">
      <c r="A15" t="s">
        <v>16</v>
      </c>
      <c r="B15" t="s">
        <v>77</v>
      </c>
      <c r="C15" t="s">
        <v>77</v>
      </c>
      <c r="D15" t="s">
        <v>77</v>
      </c>
      <c r="E15" t="s">
        <v>77</v>
      </c>
      <c r="F15" t="s">
        <v>77</v>
      </c>
      <c r="G15" t="s">
        <v>77</v>
      </c>
      <c r="H15" t="s">
        <v>77</v>
      </c>
      <c r="I15" t="s">
        <v>77</v>
      </c>
      <c r="J15" t="s">
        <v>77</v>
      </c>
      <c r="K15" t="s">
        <v>77</v>
      </c>
      <c r="L15" t="s">
        <v>77</v>
      </c>
      <c r="M15" t="s">
        <v>77</v>
      </c>
    </row>
    <row r="16" spans="1:13">
      <c r="A16" t="s">
        <v>17</v>
      </c>
      <c r="B16" t="s">
        <v>77</v>
      </c>
      <c r="C16" t="s">
        <v>77</v>
      </c>
      <c r="D16" t="s">
        <v>77</v>
      </c>
      <c r="E16" t="s">
        <v>77</v>
      </c>
      <c r="F16" t="s">
        <v>77</v>
      </c>
      <c r="G16" t="s">
        <v>77</v>
      </c>
      <c r="H16" t="s">
        <v>77</v>
      </c>
      <c r="I16" t="s">
        <v>77</v>
      </c>
      <c r="J16" t="s">
        <v>77</v>
      </c>
      <c r="K16" t="s">
        <v>77</v>
      </c>
      <c r="L16" t="s">
        <v>77</v>
      </c>
      <c r="M16" t="s">
        <v>77</v>
      </c>
    </row>
    <row r="17" spans="1:13">
      <c r="A17" t="s">
        <v>18</v>
      </c>
      <c r="B17" t="s">
        <v>77</v>
      </c>
      <c r="C17" t="s">
        <v>77</v>
      </c>
      <c r="D17" t="s">
        <v>77</v>
      </c>
      <c r="E17" t="s">
        <v>77</v>
      </c>
      <c r="F17" t="s">
        <v>77</v>
      </c>
      <c r="G17" t="s">
        <v>77</v>
      </c>
      <c r="H17" t="s">
        <v>77</v>
      </c>
      <c r="I17" t="s">
        <v>77</v>
      </c>
      <c r="J17" t="s">
        <v>77</v>
      </c>
      <c r="K17" t="s">
        <v>77</v>
      </c>
      <c r="L17" t="s">
        <v>77</v>
      </c>
      <c r="M17" t="s">
        <v>77</v>
      </c>
    </row>
    <row r="18" spans="1:13">
      <c r="A18" t="s">
        <v>19</v>
      </c>
      <c r="B18" t="s">
        <v>77</v>
      </c>
      <c r="C18" t="s">
        <v>77</v>
      </c>
      <c r="D18" t="s">
        <v>77</v>
      </c>
      <c r="E18" t="s">
        <v>77</v>
      </c>
      <c r="F18" t="s">
        <v>77</v>
      </c>
      <c r="G18" t="s">
        <v>77</v>
      </c>
      <c r="H18" t="s">
        <v>77</v>
      </c>
      <c r="I18" t="s">
        <v>77</v>
      </c>
      <c r="J18" t="s">
        <v>77</v>
      </c>
      <c r="K18" t="s">
        <v>77</v>
      </c>
      <c r="L18" t="s">
        <v>77</v>
      </c>
      <c r="M18" t="s">
        <v>77</v>
      </c>
    </row>
    <row r="19" spans="1:13">
      <c r="A19" t="s">
        <v>20</v>
      </c>
      <c r="B19" t="s">
        <v>77</v>
      </c>
      <c r="C19" t="s">
        <v>77</v>
      </c>
      <c r="D19" t="s">
        <v>77</v>
      </c>
      <c r="E19" t="s">
        <v>77</v>
      </c>
      <c r="F19" t="s">
        <v>77</v>
      </c>
      <c r="G19" t="s">
        <v>77</v>
      </c>
      <c r="H19" t="s">
        <v>77</v>
      </c>
      <c r="I19" t="s">
        <v>77</v>
      </c>
      <c r="J19" t="s">
        <v>77</v>
      </c>
      <c r="K19" t="s">
        <v>77</v>
      </c>
      <c r="L19" t="s">
        <v>77</v>
      </c>
      <c r="M19" t="s">
        <v>77</v>
      </c>
    </row>
    <row r="20" spans="1:13">
      <c r="A20" t="s">
        <v>21</v>
      </c>
      <c r="B20" t="s">
        <v>77</v>
      </c>
      <c r="C20" t="s">
        <v>77</v>
      </c>
      <c r="D20" t="s">
        <v>77</v>
      </c>
      <c r="E20" t="s">
        <v>78</v>
      </c>
      <c r="F20" t="s">
        <v>77</v>
      </c>
      <c r="G20" t="s">
        <v>78</v>
      </c>
      <c r="H20" t="s">
        <v>78</v>
      </c>
      <c r="I20" t="s">
        <v>77</v>
      </c>
      <c r="J20" t="s">
        <v>77</v>
      </c>
      <c r="K20" t="s">
        <v>78</v>
      </c>
      <c r="L20" t="s">
        <v>77</v>
      </c>
      <c r="M20" t="s">
        <v>77</v>
      </c>
    </row>
    <row r="21" spans="1:13">
      <c r="A21" t="s">
        <v>22</v>
      </c>
      <c r="B21" t="s">
        <v>77</v>
      </c>
      <c r="C21" t="s">
        <v>77</v>
      </c>
      <c r="D21" t="s">
        <v>77</v>
      </c>
      <c r="E21" t="s">
        <v>78</v>
      </c>
      <c r="F21" t="s">
        <v>77</v>
      </c>
      <c r="G21" t="s">
        <v>77</v>
      </c>
      <c r="H21" t="s">
        <v>78</v>
      </c>
      <c r="I21" t="s">
        <v>78</v>
      </c>
      <c r="J21" t="s">
        <v>77</v>
      </c>
      <c r="K21" t="s">
        <v>77</v>
      </c>
      <c r="L21" t="s">
        <v>77</v>
      </c>
      <c r="M21" t="s">
        <v>77</v>
      </c>
    </row>
    <row r="22" spans="1:13">
      <c r="A22" t="s">
        <v>23</v>
      </c>
      <c r="B22" t="s">
        <v>77</v>
      </c>
      <c r="C22" t="s">
        <v>77</v>
      </c>
      <c r="D22" t="s">
        <v>77</v>
      </c>
      <c r="E22" t="s">
        <v>77</v>
      </c>
      <c r="F22" t="s">
        <v>77</v>
      </c>
      <c r="G22" t="s">
        <v>77</v>
      </c>
      <c r="H22" t="s">
        <v>77</v>
      </c>
      <c r="I22" t="s">
        <v>78</v>
      </c>
      <c r="J22" t="s">
        <v>77</v>
      </c>
      <c r="K22" t="s">
        <v>77</v>
      </c>
      <c r="L22" t="s">
        <v>77</v>
      </c>
      <c r="M22" t="s">
        <v>78</v>
      </c>
    </row>
    <row r="23" spans="1:13">
      <c r="A23" t="s">
        <v>24</v>
      </c>
      <c r="B23" t="s">
        <v>77</v>
      </c>
      <c r="C23" t="s">
        <v>77</v>
      </c>
      <c r="D23" t="s">
        <v>77</v>
      </c>
      <c r="E23" t="s">
        <v>77</v>
      </c>
      <c r="F23" t="s">
        <v>77</v>
      </c>
      <c r="G23" t="s">
        <v>77</v>
      </c>
      <c r="H23" t="s">
        <v>77</v>
      </c>
      <c r="I23" t="s">
        <v>78</v>
      </c>
      <c r="J23" t="s">
        <v>77</v>
      </c>
      <c r="K23" t="s">
        <v>78</v>
      </c>
      <c r="L23" t="s">
        <v>77</v>
      </c>
      <c r="M23" t="s">
        <v>77</v>
      </c>
    </row>
    <row r="24" spans="1:13">
      <c r="A24" t="s">
        <v>25</v>
      </c>
      <c r="B24" t="s">
        <v>78</v>
      </c>
      <c r="C24" t="s">
        <v>78</v>
      </c>
      <c r="D24" t="s">
        <v>77</v>
      </c>
      <c r="E24" t="s">
        <v>77</v>
      </c>
      <c r="F24" t="s">
        <v>78</v>
      </c>
      <c r="G24" t="s">
        <v>78</v>
      </c>
      <c r="H24" t="s">
        <v>77</v>
      </c>
      <c r="I24" t="s">
        <v>77</v>
      </c>
      <c r="J24" t="s">
        <v>77</v>
      </c>
      <c r="K24" t="s">
        <v>77</v>
      </c>
      <c r="L24" t="s">
        <v>78</v>
      </c>
      <c r="M24" t="s">
        <v>77</v>
      </c>
    </row>
    <row r="25" spans="1:13">
      <c r="A25" t="s">
        <v>26</v>
      </c>
      <c r="B25" t="s">
        <v>78</v>
      </c>
      <c r="C25" t="s">
        <v>78</v>
      </c>
      <c r="D25" t="s">
        <v>77</v>
      </c>
      <c r="E25" t="s">
        <v>77</v>
      </c>
      <c r="F25" t="s">
        <v>77</v>
      </c>
      <c r="G25" t="s">
        <v>77</v>
      </c>
      <c r="H25" t="s">
        <v>77</v>
      </c>
      <c r="I25" t="s">
        <v>77</v>
      </c>
      <c r="J25" t="s">
        <v>77</v>
      </c>
      <c r="K25" t="s">
        <v>77</v>
      </c>
      <c r="L25" t="s">
        <v>77</v>
      </c>
      <c r="M25" t="s">
        <v>77</v>
      </c>
    </row>
    <row r="26" spans="1:13">
      <c r="A26" t="s">
        <v>27</v>
      </c>
      <c r="B26" t="s">
        <v>77</v>
      </c>
      <c r="C26" t="s">
        <v>77</v>
      </c>
      <c r="D26" t="s">
        <v>77</v>
      </c>
      <c r="E26" t="s">
        <v>77</v>
      </c>
      <c r="F26" t="s">
        <v>77</v>
      </c>
      <c r="G26" t="s">
        <v>77</v>
      </c>
      <c r="H26" t="s">
        <v>77</v>
      </c>
      <c r="I26" t="s">
        <v>77</v>
      </c>
      <c r="J26" t="s">
        <v>77</v>
      </c>
      <c r="K26" t="s">
        <v>77</v>
      </c>
      <c r="L26" t="s">
        <v>78</v>
      </c>
      <c r="M26" t="s">
        <v>78</v>
      </c>
    </row>
    <row r="27" spans="1:13">
      <c r="A27" t="s">
        <v>28</v>
      </c>
      <c r="B27" t="s">
        <v>77</v>
      </c>
      <c r="C27" t="s">
        <v>77</v>
      </c>
      <c r="D27" t="s">
        <v>77</v>
      </c>
      <c r="E27" t="s">
        <v>77</v>
      </c>
      <c r="F27" t="s">
        <v>77</v>
      </c>
      <c r="G27" t="s">
        <v>77</v>
      </c>
      <c r="H27" t="s">
        <v>77</v>
      </c>
      <c r="I27" t="s">
        <v>77</v>
      </c>
      <c r="J27" t="s">
        <v>77</v>
      </c>
      <c r="K27" t="s">
        <v>77</v>
      </c>
      <c r="L27" t="s">
        <v>77</v>
      </c>
      <c r="M27" t="s">
        <v>77</v>
      </c>
    </row>
    <row r="28" spans="1:13">
      <c r="A28" t="s">
        <v>29</v>
      </c>
      <c r="B28" t="s">
        <v>77</v>
      </c>
      <c r="C28" t="s">
        <v>77</v>
      </c>
      <c r="D28" t="s">
        <v>77</v>
      </c>
      <c r="E28" t="s">
        <v>77</v>
      </c>
      <c r="F28" t="s">
        <v>77</v>
      </c>
      <c r="G28" t="s">
        <v>77</v>
      </c>
      <c r="H28" t="s">
        <v>77</v>
      </c>
      <c r="I28" t="s">
        <v>77</v>
      </c>
      <c r="J28" t="s">
        <v>77</v>
      </c>
      <c r="K28" t="s">
        <v>77</v>
      </c>
      <c r="L28" t="s">
        <v>77</v>
      </c>
      <c r="M28" t="s">
        <v>77</v>
      </c>
    </row>
    <row r="29" spans="1:13">
      <c r="A29" t="s">
        <v>30</v>
      </c>
      <c r="B29" t="s">
        <v>77</v>
      </c>
      <c r="C29" t="s">
        <v>77</v>
      </c>
      <c r="D29" t="s">
        <v>77</v>
      </c>
      <c r="E29" t="s">
        <v>77</v>
      </c>
      <c r="F29" t="s">
        <v>77</v>
      </c>
      <c r="G29" t="s">
        <v>77</v>
      </c>
      <c r="H29" t="s">
        <v>77</v>
      </c>
      <c r="I29" t="s">
        <v>77</v>
      </c>
      <c r="J29" t="s">
        <v>77</v>
      </c>
      <c r="K29" t="s">
        <v>77</v>
      </c>
      <c r="L29" t="s">
        <v>78</v>
      </c>
      <c r="M29" t="s">
        <v>78</v>
      </c>
    </row>
    <row r="30" spans="1:13">
      <c r="A30" t="s">
        <v>32</v>
      </c>
      <c r="B30" t="s">
        <v>77</v>
      </c>
      <c r="C30" t="s">
        <v>77</v>
      </c>
      <c r="D30" t="s">
        <v>77</v>
      </c>
      <c r="E30" t="s">
        <v>77</v>
      </c>
      <c r="F30" t="s">
        <v>77</v>
      </c>
      <c r="G30" t="s">
        <v>77</v>
      </c>
      <c r="H30" t="s">
        <v>77</v>
      </c>
      <c r="I30" t="s">
        <v>77</v>
      </c>
      <c r="J30" t="s">
        <v>77</v>
      </c>
      <c r="K30" t="s">
        <v>77</v>
      </c>
      <c r="L30" t="s">
        <v>77</v>
      </c>
      <c r="M30" t="s">
        <v>77</v>
      </c>
    </row>
    <row r="31" spans="1:13">
      <c r="A31" t="s">
        <v>33</v>
      </c>
      <c r="B31" t="s">
        <v>77</v>
      </c>
      <c r="C31" t="s">
        <v>77</v>
      </c>
      <c r="D31" t="s">
        <v>77</v>
      </c>
      <c r="E31" t="s">
        <v>77</v>
      </c>
      <c r="F31" t="s">
        <v>77</v>
      </c>
      <c r="G31" t="s">
        <v>77</v>
      </c>
      <c r="H31" t="s">
        <v>77</v>
      </c>
      <c r="I31" t="s">
        <v>77</v>
      </c>
      <c r="J31" t="s">
        <v>77</v>
      </c>
      <c r="K31" t="s">
        <v>77</v>
      </c>
      <c r="L31" t="s">
        <v>77</v>
      </c>
      <c r="M31" t="s">
        <v>77</v>
      </c>
    </row>
    <row r="32" spans="1:13">
      <c r="A32" t="s">
        <v>34</v>
      </c>
      <c r="B32" t="s">
        <v>77</v>
      </c>
      <c r="C32" t="s">
        <v>77</v>
      </c>
      <c r="D32" t="s">
        <v>77</v>
      </c>
      <c r="E32" t="s">
        <v>77</v>
      </c>
      <c r="F32" t="s">
        <v>77</v>
      </c>
      <c r="G32" t="s">
        <v>77</v>
      </c>
      <c r="H32" t="s">
        <v>77</v>
      </c>
      <c r="I32" t="s">
        <v>77</v>
      </c>
      <c r="J32" t="s">
        <v>78</v>
      </c>
      <c r="K32" t="s">
        <v>77</v>
      </c>
      <c r="L32" t="s">
        <v>77</v>
      </c>
      <c r="M32" t="s">
        <v>77</v>
      </c>
    </row>
    <row r="33" spans="1:13">
      <c r="A33" t="s">
        <v>35</v>
      </c>
      <c r="B33" t="s">
        <v>78</v>
      </c>
      <c r="C33" t="s">
        <v>78</v>
      </c>
      <c r="D33" t="s">
        <v>77</v>
      </c>
      <c r="E33" t="s">
        <v>77</v>
      </c>
      <c r="F33" t="s">
        <v>78</v>
      </c>
      <c r="G33" t="s">
        <v>78</v>
      </c>
      <c r="H33" t="s">
        <v>78</v>
      </c>
      <c r="I33" t="s">
        <v>78</v>
      </c>
      <c r="J33" t="s">
        <v>78</v>
      </c>
      <c r="K33" t="s">
        <v>78</v>
      </c>
      <c r="L33" t="s">
        <v>78</v>
      </c>
      <c r="M33" t="s">
        <v>78</v>
      </c>
    </row>
    <row r="34" spans="1:13">
      <c r="A34" t="s">
        <v>36</v>
      </c>
      <c r="B34" t="s">
        <v>78</v>
      </c>
      <c r="C34" t="s">
        <v>78</v>
      </c>
      <c r="D34" t="s">
        <v>78</v>
      </c>
      <c r="E34" t="s">
        <v>78</v>
      </c>
      <c r="F34" t="s">
        <v>78</v>
      </c>
      <c r="G34" t="s">
        <v>78</v>
      </c>
      <c r="H34" t="s">
        <v>78</v>
      </c>
      <c r="I34" t="s">
        <v>78</v>
      </c>
      <c r="J34" t="s">
        <v>78</v>
      </c>
      <c r="K34" t="s">
        <v>78</v>
      </c>
      <c r="L34" t="s">
        <v>77</v>
      </c>
      <c r="M34" t="s">
        <v>77</v>
      </c>
    </row>
    <row r="35" spans="1:13">
      <c r="A35" t="s">
        <v>37</v>
      </c>
      <c r="B35" t="s">
        <v>77</v>
      </c>
      <c r="C35" t="s">
        <v>77</v>
      </c>
      <c r="D35" t="s">
        <v>77</v>
      </c>
      <c r="E35" t="s">
        <v>77</v>
      </c>
      <c r="F35" t="s">
        <v>77</v>
      </c>
      <c r="G35" t="s">
        <v>77</v>
      </c>
      <c r="H35" t="s">
        <v>77</v>
      </c>
      <c r="I35" t="s">
        <v>77</v>
      </c>
      <c r="J35" t="s">
        <v>77</v>
      </c>
      <c r="K35" t="s">
        <v>77</v>
      </c>
      <c r="L35" t="s">
        <v>77</v>
      </c>
      <c r="M35" t="s">
        <v>77</v>
      </c>
    </row>
    <row r="36" spans="1:13">
      <c r="A36" t="s">
        <v>38</v>
      </c>
      <c r="B36" t="s">
        <v>77</v>
      </c>
      <c r="C36" t="s">
        <v>77</v>
      </c>
      <c r="D36" t="s">
        <v>77</v>
      </c>
      <c r="E36" t="s">
        <v>77</v>
      </c>
      <c r="F36" t="s">
        <v>77</v>
      </c>
      <c r="G36" t="s">
        <v>77</v>
      </c>
      <c r="H36" t="s">
        <v>77</v>
      </c>
      <c r="I36" t="s">
        <v>77</v>
      </c>
      <c r="J36" t="s">
        <v>77</v>
      </c>
      <c r="K36" t="s">
        <v>77</v>
      </c>
      <c r="L36" t="s">
        <v>77</v>
      </c>
      <c r="M36" t="s">
        <v>77</v>
      </c>
    </row>
    <row r="37" spans="1:13">
      <c r="A37" t="s">
        <v>39</v>
      </c>
      <c r="B37" t="s">
        <v>77</v>
      </c>
      <c r="C37" t="s">
        <v>77</v>
      </c>
      <c r="D37" t="s">
        <v>77</v>
      </c>
      <c r="E37" t="s">
        <v>77</v>
      </c>
      <c r="F37" t="s">
        <v>77</v>
      </c>
      <c r="G37" t="s">
        <v>77</v>
      </c>
      <c r="H37" t="s">
        <v>77</v>
      </c>
      <c r="I37" t="s">
        <v>77</v>
      </c>
      <c r="J37" t="s">
        <v>77</v>
      </c>
      <c r="K37" t="s">
        <v>77</v>
      </c>
      <c r="L37" t="s">
        <v>77</v>
      </c>
      <c r="M37" t="s">
        <v>77</v>
      </c>
    </row>
    <row r="38" spans="1:13">
      <c r="A38" t="s">
        <v>40</v>
      </c>
      <c r="B38" t="s">
        <v>77</v>
      </c>
      <c r="C38" t="s">
        <v>77</v>
      </c>
      <c r="D38" t="s">
        <v>77</v>
      </c>
      <c r="E38" t="s">
        <v>77</v>
      </c>
      <c r="F38" t="s">
        <v>77</v>
      </c>
      <c r="G38" t="s">
        <v>77</v>
      </c>
      <c r="H38" t="s">
        <v>77</v>
      </c>
      <c r="I38" t="s">
        <v>77</v>
      </c>
      <c r="J38" t="s">
        <v>77</v>
      </c>
      <c r="K38" t="s">
        <v>77</v>
      </c>
      <c r="L38" t="s">
        <v>77</v>
      </c>
      <c r="M38" t="s">
        <v>77</v>
      </c>
    </row>
    <row r="39" spans="1:13">
      <c r="A39" t="s">
        <v>41</v>
      </c>
      <c r="B39" t="s">
        <v>77</v>
      </c>
      <c r="C39" t="s">
        <v>77</v>
      </c>
      <c r="D39" t="s">
        <v>77</v>
      </c>
      <c r="E39" t="s">
        <v>77</v>
      </c>
      <c r="F39" t="s">
        <v>77</v>
      </c>
      <c r="G39" t="s">
        <v>78</v>
      </c>
      <c r="H39" t="s">
        <v>78</v>
      </c>
      <c r="I39" t="s">
        <v>78</v>
      </c>
      <c r="J39" t="s">
        <v>77</v>
      </c>
      <c r="K39" t="s">
        <v>77</v>
      </c>
      <c r="L39" t="s">
        <v>77</v>
      </c>
      <c r="M39" t="s">
        <v>42</v>
      </c>
    </row>
    <row r="40" spans="1:13">
      <c r="A40" t="s">
        <v>43</v>
      </c>
      <c r="B40" t="s">
        <v>77</v>
      </c>
      <c r="C40" t="s">
        <v>77</v>
      </c>
      <c r="D40" t="s">
        <v>77</v>
      </c>
      <c r="E40" t="s">
        <v>77</v>
      </c>
      <c r="F40" t="s">
        <v>77</v>
      </c>
      <c r="G40" t="s">
        <v>77</v>
      </c>
      <c r="H40" t="s">
        <v>77</v>
      </c>
      <c r="I40" t="s">
        <v>77</v>
      </c>
      <c r="J40" t="s">
        <v>78</v>
      </c>
      <c r="K40" t="s">
        <v>77</v>
      </c>
      <c r="L40" t="s">
        <v>77</v>
      </c>
      <c r="M40" t="s">
        <v>77</v>
      </c>
    </row>
    <row r="41" spans="1:13">
      <c r="A41" t="s">
        <v>44</v>
      </c>
      <c r="B41" t="s">
        <v>77</v>
      </c>
      <c r="C41" t="s">
        <v>77</v>
      </c>
      <c r="D41" t="s">
        <v>77</v>
      </c>
      <c r="E41" t="s">
        <v>77</v>
      </c>
      <c r="F41" t="s">
        <v>77</v>
      </c>
      <c r="G41" t="s">
        <v>77</v>
      </c>
      <c r="H41" t="s">
        <v>77</v>
      </c>
      <c r="I41" t="s">
        <v>77</v>
      </c>
      <c r="J41" t="s">
        <v>77</v>
      </c>
      <c r="K41" t="s">
        <v>77</v>
      </c>
      <c r="L41" t="s">
        <v>77</v>
      </c>
      <c r="M41" t="s">
        <v>77</v>
      </c>
    </row>
    <row r="42" spans="1:13">
      <c r="A42" t="s">
        <v>45</v>
      </c>
      <c r="B42" t="s">
        <v>78</v>
      </c>
      <c r="C42" t="s">
        <v>78</v>
      </c>
      <c r="D42" t="s">
        <v>78</v>
      </c>
      <c r="E42" t="s">
        <v>78</v>
      </c>
      <c r="F42" t="s">
        <v>42</v>
      </c>
      <c r="G42" t="s">
        <v>42</v>
      </c>
      <c r="H42" t="s">
        <v>42</v>
      </c>
      <c r="I42" t="s">
        <v>42</v>
      </c>
      <c r="J42" t="s">
        <v>78</v>
      </c>
      <c r="K42" t="s">
        <v>78</v>
      </c>
      <c r="L42" t="s">
        <v>78</v>
      </c>
      <c r="M42" t="s">
        <v>78</v>
      </c>
    </row>
    <row r="43" spans="1:13">
      <c r="A43" t="s">
        <v>46</v>
      </c>
      <c r="B43" t="s">
        <v>77</v>
      </c>
      <c r="C43" t="s">
        <v>77</v>
      </c>
      <c r="D43" t="s">
        <v>77</v>
      </c>
      <c r="E43" t="s">
        <v>77</v>
      </c>
      <c r="F43" t="s">
        <v>77</v>
      </c>
      <c r="G43" t="s">
        <v>77</v>
      </c>
      <c r="H43" t="s">
        <v>77</v>
      </c>
      <c r="I43" t="s">
        <v>77</v>
      </c>
      <c r="J43" t="s">
        <v>77</v>
      </c>
      <c r="K43" t="s">
        <v>77</v>
      </c>
      <c r="L43" t="s">
        <v>78</v>
      </c>
      <c r="M43" t="s">
        <v>77</v>
      </c>
    </row>
    <row r="44" spans="1:13">
      <c r="A44" t="s">
        <v>47</v>
      </c>
      <c r="B44" t="s">
        <v>77</v>
      </c>
      <c r="C44" t="s">
        <v>77</v>
      </c>
      <c r="D44" t="s">
        <v>77</v>
      </c>
      <c r="E44" t="s">
        <v>77</v>
      </c>
      <c r="F44" t="s">
        <v>77</v>
      </c>
      <c r="G44" t="s">
        <v>77</v>
      </c>
      <c r="H44" t="s">
        <v>77</v>
      </c>
      <c r="I44" t="s">
        <v>77</v>
      </c>
      <c r="J44" t="s">
        <v>77</v>
      </c>
      <c r="K44" t="s">
        <v>77</v>
      </c>
      <c r="L44" t="s">
        <v>77</v>
      </c>
      <c r="M44" t="s">
        <v>77</v>
      </c>
    </row>
    <row r="45" spans="1:13">
      <c r="A45" t="s">
        <v>48</v>
      </c>
      <c r="B45" t="s">
        <v>77</v>
      </c>
      <c r="C45" t="s">
        <v>77</v>
      </c>
      <c r="D45" t="s">
        <v>77</v>
      </c>
      <c r="E45" t="s">
        <v>77</v>
      </c>
      <c r="F45" t="s">
        <v>77</v>
      </c>
      <c r="G45" t="s">
        <v>77</v>
      </c>
      <c r="H45" t="s">
        <v>77</v>
      </c>
      <c r="I45" t="s">
        <v>77</v>
      </c>
      <c r="J45" t="s">
        <v>77</v>
      </c>
      <c r="K45" t="s">
        <v>77</v>
      </c>
      <c r="L45" t="s">
        <v>77</v>
      </c>
      <c r="M45" t="s">
        <v>77</v>
      </c>
    </row>
    <row r="46" spans="1:13">
      <c r="A46" t="s">
        <v>49</v>
      </c>
      <c r="B46" t="s">
        <v>77</v>
      </c>
      <c r="C46" t="s">
        <v>77</v>
      </c>
      <c r="D46" t="s">
        <v>77</v>
      </c>
      <c r="E46" t="s">
        <v>77</v>
      </c>
      <c r="F46" t="s">
        <v>77</v>
      </c>
      <c r="G46" t="s">
        <v>77</v>
      </c>
      <c r="H46" t="s">
        <v>77</v>
      </c>
      <c r="I46" t="s">
        <v>77</v>
      </c>
      <c r="J46" t="s">
        <v>77</v>
      </c>
      <c r="K46" t="s">
        <v>77</v>
      </c>
      <c r="L46" t="s">
        <v>77</v>
      </c>
      <c r="M46" t="s">
        <v>77</v>
      </c>
    </row>
    <row r="47" spans="1:13">
      <c r="A47" t="s">
        <v>50</v>
      </c>
      <c r="B47" t="s">
        <v>77</v>
      </c>
      <c r="C47" t="s">
        <v>77</v>
      </c>
      <c r="D47" t="s">
        <v>77</v>
      </c>
      <c r="E47" t="s">
        <v>77</v>
      </c>
      <c r="F47" t="s">
        <v>77</v>
      </c>
      <c r="G47" t="s">
        <v>77</v>
      </c>
      <c r="H47" t="s">
        <v>77</v>
      </c>
      <c r="I47" t="s">
        <v>77</v>
      </c>
      <c r="J47" t="s">
        <v>77</v>
      </c>
      <c r="K47" t="s">
        <v>77</v>
      </c>
      <c r="L47" t="s">
        <v>77</v>
      </c>
      <c r="M47" t="s">
        <v>77</v>
      </c>
    </row>
    <row r="48" spans="1:13">
      <c r="A48" t="s">
        <v>52</v>
      </c>
      <c r="B48" t="s">
        <v>77</v>
      </c>
      <c r="C48" t="s">
        <v>77</v>
      </c>
      <c r="D48" t="s">
        <v>77</v>
      </c>
      <c r="E48" t="s">
        <v>77</v>
      </c>
      <c r="F48" t="s">
        <v>77</v>
      </c>
      <c r="G48" t="s">
        <v>77</v>
      </c>
      <c r="H48" t="s">
        <v>77</v>
      </c>
      <c r="I48" t="s">
        <v>77</v>
      </c>
      <c r="J48" t="s">
        <v>77</v>
      </c>
      <c r="K48" t="s">
        <v>77</v>
      </c>
      <c r="L48" t="s">
        <v>77</v>
      </c>
      <c r="M48" t="s">
        <v>77</v>
      </c>
    </row>
    <row r="49" spans="1:13">
      <c r="A49" t="s">
        <v>53</v>
      </c>
      <c r="B49" t="s">
        <v>77</v>
      </c>
      <c r="C49" t="s">
        <v>77</v>
      </c>
      <c r="D49" t="s">
        <v>77</v>
      </c>
      <c r="E49" t="s">
        <v>77</v>
      </c>
      <c r="F49" t="s">
        <v>77</v>
      </c>
      <c r="G49" t="s">
        <v>77</v>
      </c>
      <c r="H49" t="s">
        <v>77</v>
      </c>
      <c r="I49" t="s">
        <v>77</v>
      </c>
      <c r="J49" t="s">
        <v>77</v>
      </c>
      <c r="K49" t="s">
        <v>77</v>
      </c>
      <c r="L49" t="s">
        <v>78</v>
      </c>
      <c r="M49" t="s">
        <v>77</v>
      </c>
    </row>
    <row r="50" spans="1:13">
      <c r="A50" t="s">
        <v>54</v>
      </c>
      <c r="B50" t="s">
        <v>78</v>
      </c>
      <c r="C50" t="s">
        <v>78</v>
      </c>
      <c r="D50" t="s">
        <v>78</v>
      </c>
      <c r="E50" t="s">
        <v>78</v>
      </c>
      <c r="F50" t="s">
        <v>78</v>
      </c>
      <c r="G50" t="s">
        <v>78</v>
      </c>
      <c r="H50" t="s">
        <v>78</v>
      </c>
      <c r="I50" t="s">
        <v>77</v>
      </c>
      <c r="J50" t="s">
        <v>78</v>
      </c>
      <c r="K50" t="s">
        <v>77</v>
      </c>
      <c r="L50" t="s">
        <v>78</v>
      </c>
      <c r="M50" t="s">
        <v>78</v>
      </c>
    </row>
    <row r="51" spans="1:13">
      <c r="A51" t="s">
        <v>55</v>
      </c>
      <c r="B51" t="s">
        <v>77</v>
      </c>
      <c r="C51" t="s">
        <v>77</v>
      </c>
      <c r="D51" t="s">
        <v>77</v>
      </c>
      <c r="E51" t="s">
        <v>77</v>
      </c>
      <c r="F51" t="s">
        <v>77</v>
      </c>
      <c r="G51" t="s">
        <v>77</v>
      </c>
      <c r="H51" t="s">
        <v>77</v>
      </c>
      <c r="I51" t="s">
        <v>77</v>
      </c>
      <c r="J51" t="s">
        <v>77</v>
      </c>
      <c r="K51" t="s">
        <v>77</v>
      </c>
      <c r="L51" t="s">
        <v>77</v>
      </c>
      <c r="M51" t="s">
        <v>77</v>
      </c>
    </row>
    <row r="52" spans="1:13">
      <c r="A52" t="s">
        <v>56</v>
      </c>
      <c r="B52" t="s">
        <v>77</v>
      </c>
      <c r="C52" t="s">
        <v>77</v>
      </c>
      <c r="D52" t="s">
        <v>77</v>
      </c>
      <c r="E52" t="s">
        <v>77</v>
      </c>
      <c r="F52" t="s">
        <v>77</v>
      </c>
      <c r="G52" t="s">
        <v>77</v>
      </c>
      <c r="H52" t="s">
        <v>77</v>
      </c>
      <c r="I52" t="s">
        <v>78</v>
      </c>
      <c r="J52" t="s">
        <v>78</v>
      </c>
      <c r="K52" t="s">
        <v>77</v>
      </c>
      <c r="L52" t="s">
        <v>77</v>
      </c>
      <c r="M52" t="s">
        <v>77</v>
      </c>
    </row>
    <row r="53" spans="1:13">
      <c r="A53" t="s">
        <v>57</v>
      </c>
      <c r="B53" t="s">
        <v>77</v>
      </c>
      <c r="C53" t="s">
        <v>77</v>
      </c>
      <c r="D53" t="s">
        <v>77</v>
      </c>
      <c r="E53" t="s">
        <v>77</v>
      </c>
      <c r="F53" t="s">
        <v>77</v>
      </c>
      <c r="G53" t="s">
        <v>78</v>
      </c>
      <c r="H53" t="s">
        <v>77</v>
      </c>
      <c r="I53" t="s">
        <v>77</v>
      </c>
      <c r="J53" t="s">
        <v>77</v>
      </c>
      <c r="K53" t="s">
        <v>78</v>
      </c>
      <c r="L53" t="s">
        <v>77</v>
      </c>
      <c r="M53" t="s">
        <v>77</v>
      </c>
    </row>
    <row r="54" spans="1:13">
      <c r="A54" t="s">
        <v>58</v>
      </c>
      <c r="B54" t="s">
        <v>77</v>
      </c>
      <c r="C54" t="s">
        <v>77</v>
      </c>
      <c r="D54" t="s">
        <v>77</v>
      </c>
      <c r="E54" t="s">
        <v>77</v>
      </c>
      <c r="F54" t="s">
        <v>77</v>
      </c>
      <c r="G54" t="s">
        <v>77</v>
      </c>
      <c r="H54" t="s">
        <v>77</v>
      </c>
      <c r="I54" t="s">
        <v>77</v>
      </c>
      <c r="J54" t="s">
        <v>77</v>
      </c>
      <c r="K54" t="s">
        <v>77</v>
      </c>
      <c r="L54" t="s">
        <v>77</v>
      </c>
      <c r="M54" t="s">
        <v>77</v>
      </c>
    </row>
    <row r="55" spans="1:13">
      <c r="A55" t="s">
        <v>59</v>
      </c>
      <c r="B55" t="s">
        <v>77</v>
      </c>
      <c r="C55" t="s">
        <v>77</v>
      </c>
      <c r="D55" t="s">
        <v>77</v>
      </c>
      <c r="E55" t="s">
        <v>77</v>
      </c>
      <c r="F55" t="s">
        <v>77</v>
      </c>
      <c r="G55" t="s">
        <v>77</v>
      </c>
      <c r="H55" t="s">
        <v>77</v>
      </c>
      <c r="I55" t="s">
        <v>77</v>
      </c>
      <c r="J55" t="s">
        <v>77</v>
      </c>
      <c r="K55" t="s">
        <v>77</v>
      </c>
      <c r="L55" t="s">
        <v>78</v>
      </c>
      <c r="M55" t="s">
        <v>77</v>
      </c>
    </row>
    <row r="57" spans="1:13">
      <c r="A57" s="81" t="s">
        <v>85</v>
      </c>
      <c r="B57" s="97" t="s">
        <v>61</v>
      </c>
      <c r="C57" s="97" t="s">
        <v>62</v>
      </c>
      <c r="D57" s="97" t="s">
        <v>63</v>
      </c>
      <c r="E57" s="97" t="s">
        <v>64</v>
      </c>
      <c r="F57" s="97" t="s">
        <v>65</v>
      </c>
      <c r="G57" s="97" t="s">
        <v>66</v>
      </c>
      <c r="H57" s="97" t="s">
        <v>67</v>
      </c>
      <c r="I57" s="97" t="s">
        <v>68</v>
      </c>
      <c r="J57" s="97" t="s">
        <v>69</v>
      </c>
      <c r="K57" s="97" t="s">
        <v>70</v>
      </c>
      <c r="L57" s="97" t="s">
        <v>71</v>
      </c>
      <c r="M57" s="98" t="s">
        <v>72</v>
      </c>
    </row>
    <row r="58" spans="1:13">
      <c r="A58" s="41" t="s">
        <v>77</v>
      </c>
      <c r="B58" s="51">
        <f>COUNTIF(PassFail[2012],"Yes")</f>
        <v>43</v>
      </c>
      <c r="C58" s="51">
        <f>COUNTIF(PassFail[2013],"Yes")</f>
        <v>42</v>
      </c>
      <c r="D58" s="51">
        <f>COUNTIF(PassFail[2014],"Yes")</f>
        <v>45</v>
      </c>
      <c r="E58" s="51">
        <f>COUNTIF(PassFail[2015],"Yes")</f>
        <v>44</v>
      </c>
      <c r="F58" s="51">
        <f>COUNTIF(PassFail[2017],"Yes")</f>
        <v>44</v>
      </c>
      <c r="G58" s="51">
        <f>COUNTIF(PassFail[2018],"Yes")</f>
        <v>42</v>
      </c>
      <c r="H58" s="51">
        <f>COUNTIF(PassFail[2019],"Yes")</f>
        <v>42</v>
      </c>
      <c r="I58" s="51">
        <f>COUNTIF(PassFail[2020],"Yes")</f>
        <v>42</v>
      </c>
      <c r="J58" s="51">
        <f>COUNTIF(PassFail[2021],"Yes")</f>
        <v>40</v>
      </c>
      <c r="K58" s="51">
        <f>COUNTIF(PassFail[2022],"Yes")</f>
        <v>44</v>
      </c>
      <c r="L58" s="51">
        <f>COUNTIF(PassFail[2023],"Yes")</f>
        <v>40</v>
      </c>
      <c r="M58" s="42">
        <f>COUNTIF(PassFail[2024],"Yes")</f>
        <v>42</v>
      </c>
    </row>
    <row r="59" spans="1:13">
      <c r="A59" s="41" t="s">
        <v>78</v>
      </c>
      <c r="B59" s="51">
        <f>COUNTIF(PassFail[2012],"No")</f>
        <v>10</v>
      </c>
      <c r="C59" s="51">
        <f>COUNTIF(PassFail[2013],"No")</f>
        <v>11</v>
      </c>
      <c r="D59" s="51">
        <f>COUNTIF(PassFail[2014],"No")</f>
        <v>8</v>
      </c>
      <c r="E59" s="51">
        <f>COUNTIF(PassFail[2015],"No")</f>
        <v>9</v>
      </c>
      <c r="F59" s="51">
        <f>COUNTIF(PassFail[2017],"No")</f>
        <v>9</v>
      </c>
      <c r="G59" s="51">
        <f>COUNTIF(PassFail[2018],"No")</f>
        <v>11</v>
      </c>
      <c r="H59" s="51">
        <f>COUNTIF(PassFail[2019],"No")</f>
        <v>11</v>
      </c>
      <c r="I59" s="51">
        <f>COUNTIF(PassFail[2020],"No")</f>
        <v>11</v>
      </c>
      <c r="J59" s="51">
        <f>COUNTIF(PassFail[2021],"No")</f>
        <v>14</v>
      </c>
      <c r="K59" s="51">
        <f>COUNTIF(PassFail[2022],"No")</f>
        <v>10</v>
      </c>
      <c r="L59" s="51">
        <f>COUNTIF(PassFail[2023],"No")</f>
        <v>14</v>
      </c>
      <c r="M59" s="42">
        <f>COUNTIF(PassFail[2024],"No")</f>
        <v>11</v>
      </c>
    </row>
    <row r="60" spans="1:13">
      <c r="A60" s="41" t="s">
        <v>74</v>
      </c>
      <c r="B60" s="51">
        <f>COUNTIF(PassFail[2012],"n/a")</f>
        <v>1</v>
      </c>
      <c r="C60" s="51">
        <f>COUNTIF(PassFail[2013],"n/a")</f>
        <v>1</v>
      </c>
      <c r="D60" s="51">
        <f>COUNTIF(PassFail[2014],"n/a")</f>
        <v>1</v>
      </c>
      <c r="E60" s="51">
        <f>COUNTIF(PassFail[2015],"n/a")</f>
        <v>1</v>
      </c>
      <c r="F60" s="51">
        <f>COUNTIF(PassFail[2017],"n/a")</f>
        <v>1</v>
      </c>
      <c r="G60" s="51">
        <f>COUNTIF(PassFail[2018],"n/a")</f>
        <v>1</v>
      </c>
      <c r="H60" s="51">
        <f>COUNTIF(PassFail[2019],"n/a")</f>
        <v>1</v>
      </c>
      <c r="I60" s="51">
        <f>COUNTIF(PassFail[2020],"n/a")</f>
        <v>1</v>
      </c>
      <c r="J60" s="51">
        <f>COUNTIF(PassFail[2021],"n/a")</f>
        <v>0</v>
      </c>
      <c r="K60" s="51">
        <f>COUNTIF(PassFail[2022],"n/a")</f>
        <v>0</v>
      </c>
      <c r="L60" s="51">
        <f>COUNTIF(PassFail[2023],"n/a")</f>
        <v>0</v>
      </c>
      <c r="M60" s="42">
        <f>COUNTIF(PassFail[2024],"n/a")</f>
        <v>1</v>
      </c>
    </row>
    <row r="61" spans="1:13">
      <c r="A61" s="19" t="s">
        <v>86</v>
      </c>
      <c r="B61" s="58">
        <f>SUM(B58:B60)</f>
        <v>54</v>
      </c>
      <c r="C61" s="58">
        <f t="shared" ref="C61:M61" si="0">SUM(C58:C60)</f>
        <v>54</v>
      </c>
      <c r="D61" s="58">
        <f t="shared" si="0"/>
        <v>54</v>
      </c>
      <c r="E61" s="58">
        <f t="shared" si="0"/>
        <v>54</v>
      </c>
      <c r="F61" s="58">
        <f t="shared" si="0"/>
        <v>54</v>
      </c>
      <c r="G61" s="58">
        <f t="shared" si="0"/>
        <v>54</v>
      </c>
      <c r="H61" s="58">
        <f t="shared" si="0"/>
        <v>54</v>
      </c>
      <c r="I61" s="58">
        <f t="shared" si="0"/>
        <v>54</v>
      </c>
      <c r="J61" s="58">
        <f t="shared" si="0"/>
        <v>54</v>
      </c>
      <c r="K61" s="58">
        <f t="shared" si="0"/>
        <v>54</v>
      </c>
      <c r="L61" s="58">
        <f t="shared" si="0"/>
        <v>54</v>
      </c>
      <c r="M61" s="18">
        <f t="shared" si="0"/>
        <v>54</v>
      </c>
    </row>
  </sheetData>
  <sortState xmlns:xlrd2="http://schemas.microsoft.com/office/spreadsheetml/2017/richdata2" ref="N2:O56">
    <sortCondition ref="N2:N56"/>
  </sortState>
  <dataConsolidate/>
  <phoneticPr fontId="3" type="noConversion"/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1E18-ABC6-40F8-B657-BCD709D083D1}">
  <sheetPr codeName="Sheet8">
    <tabColor theme="9"/>
  </sheetPr>
  <dimension ref="A1:D13"/>
  <sheetViews>
    <sheetView workbookViewId="0">
      <selection activeCell="C4" sqref="C4"/>
    </sheetView>
  </sheetViews>
  <sheetFormatPr defaultRowHeight="15"/>
  <cols>
    <col min="1" max="1" width="18.7109375" customWidth="1"/>
  </cols>
  <sheetData>
    <row r="1" spans="1:4">
      <c r="A1" t="s">
        <v>1</v>
      </c>
      <c r="B1" t="s">
        <v>87</v>
      </c>
      <c r="C1" t="s">
        <v>88</v>
      </c>
      <c r="D1" t="s">
        <v>74</v>
      </c>
    </row>
    <row r="2" spans="1:4" ht="15.75">
      <c r="A2" s="99">
        <v>2024</v>
      </c>
      <c r="B2" s="51">
        <v>42</v>
      </c>
      <c r="C2" s="51">
        <v>11</v>
      </c>
      <c r="D2" s="51">
        <v>1</v>
      </c>
    </row>
    <row r="3" spans="1:4" ht="15.75">
      <c r="A3" s="99">
        <v>2023</v>
      </c>
      <c r="B3" s="51">
        <v>40</v>
      </c>
      <c r="C3" s="51">
        <v>14</v>
      </c>
      <c r="D3" s="51">
        <v>0</v>
      </c>
    </row>
    <row r="4" spans="1:4" ht="15.75">
      <c r="A4" s="100">
        <v>2022</v>
      </c>
      <c r="B4" s="51">
        <f>COUNTIF(PassFail!$K:$K,"Yes")</f>
        <v>44</v>
      </c>
      <c r="C4" s="51">
        <f>COUNTIF(PassFail!$K:$K,"no")</f>
        <v>10</v>
      </c>
      <c r="D4" s="51">
        <v>0</v>
      </c>
    </row>
    <row r="5" spans="1:4" ht="15.75">
      <c r="A5" s="99">
        <v>2021</v>
      </c>
      <c r="B5" s="51">
        <v>40</v>
      </c>
      <c r="C5" s="51">
        <v>14</v>
      </c>
      <c r="D5" s="51">
        <v>0</v>
      </c>
    </row>
    <row r="6" spans="1:4" ht="15.75">
      <c r="A6" s="99">
        <v>2020</v>
      </c>
      <c r="B6" s="51">
        <v>42</v>
      </c>
      <c r="C6" s="51">
        <v>11</v>
      </c>
      <c r="D6" s="51">
        <v>1</v>
      </c>
    </row>
    <row r="7" spans="1:4" ht="15.75">
      <c r="A7" s="99">
        <v>2019</v>
      </c>
      <c r="B7" s="51">
        <v>42</v>
      </c>
      <c r="C7" s="51">
        <v>11</v>
      </c>
      <c r="D7" s="51">
        <v>1</v>
      </c>
    </row>
    <row r="8" spans="1:4" ht="15.75">
      <c r="A8" s="99">
        <v>2018</v>
      </c>
      <c r="B8" s="51">
        <v>42</v>
      </c>
      <c r="C8" s="51">
        <v>11</v>
      </c>
      <c r="D8" s="51">
        <v>1</v>
      </c>
    </row>
    <row r="9" spans="1:4" ht="15.75">
      <c r="A9" s="99">
        <v>2017</v>
      </c>
      <c r="B9" s="51">
        <v>44</v>
      </c>
      <c r="C9" s="51">
        <v>9</v>
      </c>
      <c r="D9" s="51">
        <v>1</v>
      </c>
    </row>
    <row r="10" spans="1:4" ht="15.75">
      <c r="A10" s="99">
        <v>2015</v>
      </c>
      <c r="B10" s="51">
        <v>44</v>
      </c>
      <c r="C10" s="51">
        <v>9</v>
      </c>
      <c r="D10" s="51">
        <v>1</v>
      </c>
    </row>
    <row r="11" spans="1:4" ht="15.75">
      <c r="A11" s="99">
        <v>2014</v>
      </c>
      <c r="B11" s="51">
        <v>45</v>
      </c>
      <c r="C11" s="51">
        <v>8</v>
      </c>
      <c r="D11" s="51">
        <v>1</v>
      </c>
    </row>
    <row r="12" spans="1:4" ht="15.75">
      <c r="A12" s="99">
        <v>2013</v>
      </c>
      <c r="B12" s="51">
        <v>42</v>
      </c>
      <c r="C12" s="51">
        <v>11</v>
      </c>
      <c r="D12" s="51">
        <v>1</v>
      </c>
    </row>
    <row r="13" spans="1:4" ht="15.75">
      <c r="A13" s="99">
        <v>2012</v>
      </c>
      <c r="B13" s="58">
        <v>43</v>
      </c>
      <c r="C13" s="58">
        <v>10</v>
      </c>
      <c r="D13" s="58">
        <v>1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4C24-ADDE-4C9B-B549-E178C3EBE694}">
  <sheetPr codeName="Sheet9">
    <tabColor theme="9"/>
  </sheetPr>
  <dimension ref="A1:F25"/>
  <sheetViews>
    <sheetView workbookViewId="0">
      <selection activeCell="C16" sqref="C16"/>
    </sheetView>
  </sheetViews>
  <sheetFormatPr defaultRowHeight="15"/>
  <cols>
    <col min="1" max="1" width="16.42578125" customWidth="1"/>
    <col min="2" max="2" width="15.42578125" customWidth="1"/>
    <col min="3" max="3" width="18.5703125" customWidth="1"/>
  </cols>
  <sheetData>
    <row r="1" spans="1:5">
      <c r="A1" s="21" t="s">
        <v>89</v>
      </c>
      <c r="B1" s="40" t="s">
        <v>1</v>
      </c>
      <c r="C1" s="20" t="s">
        <v>90</v>
      </c>
      <c r="E1" t="s">
        <v>91</v>
      </c>
    </row>
    <row r="2" spans="1:5" ht="15.75">
      <c r="A2" s="59" t="s">
        <v>92</v>
      </c>
      <c r="B2" s="101">
        <v>2024</v>
      </c>
      <c r="C2" s="42">
        <v>42</v>
      </c>
    </row>
    <row r="3" spans="1:5" ht="15.75">
      <c r="A3" s="41" t="s">
        <v>92</v>
      </c>
      <c r="B3" s="101">
        <v>2023</v>
      </c>
      <c r="C3" s="42">
        <v>40</v>
      </c>
    </row>
    <row r="4" spans="1:5" ht="15.75">
      <c r="A4" s="41" t="s">
        <v>92</v>
      </c>
      <c r="B4" s="101">
        <v>2022</v>
      </c>
      <c r="C4" s="42">
        <v>44</v>
      </c>
    </row>
    <row r="5" spans="1:5" ht="15.75">
      <c r="A5" s="41" t="s">
        <v>92</v>
      </c>
      <c r="B5" s="101">
        <v>2021</v>
      </c>
      <c r="C5" s="42">
        <v>40</v>
      </c>
    </row>
    <row r="6" spans="1:5" ht="15.75">
      <c r="A6" s="41" t="s">
        <v>92</v>
      </c>
      <c r="B6" s="101">
        <v>2020</v>
      </c>
      <c r="C6" s="42">
        <v>42</v>
      </c>
    </row>
    <row r="7" spans="1:5" ht="15.75">
      <c r="A7" s="41" t="s">
        <v>92</v>
      </c>
      <c r="B7" s="101">
        <v>2019</v>
      </c>
      <c r="C7" s="42">
        <v>42</v>
      </c>
    </row>
    <row r="8" spans="1:5" ht="15.75">
      <c r="A8" s="41" t="s">
        <v>92</v>
      </c>
      <c r="B8" s="101">
        <v>2018</v>
      </c>
      <c r="C8" s="42">
        <v>42</v>
      </c>
    </row>
    <row r="9" spans="1:5" ht="15.75">
      <c r="A9" s="41" t="s">
        <v>92</v>
      </c>
      <c r="B9" s="101">
        <v>2017</v>
      </c>
      <c r="C9" s="42">
        <v>44</v>
      </c>
    </row>
    <row r="10" spans="1:5" ht="15.75">
      <c r="A10" s="41" t="s">
        <v>92</v>
      </c>
      <c r="B10" s="101">
        <v>2015</v>
      </c>
      <c r="C10" s="42">
        <v>44</v>
      </c>
    </row>
    <row r="11" spans="1:5" ht="15.75">
      <c r="A11" s="41" t="s">
        <v>92</v>
      </c>
      <c r="B11" s="101">
        <v>2014</v>
      </c>
      <c r="C11" s="42">
        <v>45</v>
      </c>
    </row>
    <row r="12" spans="1:5" ht="15.75">
      <c r="A12" s="41" t="s">
        <v>92</v>
      </c>
      <c r="B12" s="101">
        <v>2013</v>
      </c>
      <c r="C12" s="42">
        <v>42</v>
      </c>
    </row>
    <row r="13" spans="1:5" ht="15.75">
      <c r="A13" s="41" t="s">
        <v>92</v>
      </c>
      <c r="B13" s="101">
        <v>2012</v>
      </c>
      <c r="C13" s="42">
        <v>43</v>
      </c>
    </row>
    <row r="14" spans="1:5" ht="15.75">
      <c r="A14" s="41" t="s">
        <v>93</v>
      </c>
      <c r="B14" s="102">
        <v>2024</v>
      </c>
      <c r="C14" s="42">
        <v>11</v>
      </c>
    </row>
    <row r="15" spans="1:5" ht="15.75">
      <c r="A15" s="41" t="s">
        <v>93</v>
      </c>
      <c r="B15" s="101">
        <v>2023</v>
      </c>
      <c r="C15" s="42">
        <v>14</v>
      </c>
    </row>
    <row r="16" spans="1:5" ht="15.75">
      <c r="A16" s="41" t="s">
        <v>93</v>
      </c>
      <c r="B16" s="101">
        <v>2022</v>
      </c>
      <c r="C16" s="42">
        <v>10</v>
      </c>
    </row>
    <row r="17" spans="1:6" ht="15.75">
      <c r="A17" s="41" t="s">
        <v>93</v>
      </c>
      <c r="B17" s="101">
        <v>2021</v>
      </c>
      <c r="C17" s="42">
        <v>14</v>
      </c>
    </row>
    <row r="18" spans="1:6" ht="15.75">
      <c r="A18" s="41" t="s">
        <v>93</v>
      </c>
      <c r="B18" s="101">
        <v>2020</v>
      </c>
      <c r="C18" s="42">
        <v>11</v>
      </c>
    </row>
    <row r="19" spans="1:6" ht="15.75">
      <c r="A19" s="41" t="s">
        <v>93</v>
      </c>
      <c r="B19" s="101">
        <v>2019</v>
      </c>
      <c r="C19" s="42">
        <v>11</v>
      </c>
    </row>
    <row r="20" spans="1:6" ht="15.75">
      <c r="A20" s="41" t="s">
        <v>93</v>
      </c>
      <c r="B20" s="101">
        <v>2018</v>
      </c>
      <c r="C20" s="42">
        <v>11</v>
      </c>
    </row>
    <row r="21" spans="1:6" ht="15.75">
      <c r="A21" s="41" t="s">
        <v>93</v>
      </c>
      <c r="B21" s="101">
        <v>2017</v>
      </c>
      <c r="C21" s="42">
        <v>9</v>
      </c>
    </row>
    <row r="22" spans="1:6" ht="15.75">
      <c r="A22" s="41" t="s">
        <v>93</v>
      </c>
      <c r="B22" s="101">
        <v>2015</v>
      </c>
      <c r="C22" s="42">
        <v>9</v>
      </c>
    </row>
    <row r="23" spans="1:6" ht="15.75">
      <c r="A23" s="19" t="s">
        <v>93</v>
      </c>
      <c r="B23" s="103">
        <v>2014</v>
      </c>
      <c r="C23" s="18">
        <v>8</v>
      </c>
    </row>
    <row r="24" spans="1:6" ht="15.75">
      <c r="A24" s="41" t="s">
        <v>93</v>
      </c>
      <c r="B24" s="101">
        <v>2013</v>
      </c>
      <c r="C24" s="42">
        <v>11</v>
      </c>
      <c r="F24" t="s">
        <v>91</v>
      </c>
    </row>
    <row r="25" spans="1:6" ht="15.75">
      <c r="A25" s="19" t="s">
        <v>93</v>
      </c>
      <c r="B25" s="103">
        <v>2012</v>
      </c>
      <c r="C25" s="18">
        <v>10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42fe3d-7c8a-44da-bb9c-7e0861461381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E M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x Z 4 c 0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x 1 D M 0 t 9 A z s N G H C d r 4 Z u Y h F B g B H Q y S R R K 0 c S 7 N K S k t S r V L z d M N D b b R h 3 F t 9 K F + s A M A A A D / / w M A U E s D B B Q A A g A I A A A A I Q D Y Z R R x U g E A A P s E A A A T A A A A R m 9 y b X V s Y X M v U 2 V j d G l v b j E u b b y S Q W v C Q B C F 7 w H / w 7 K 9 G A h i 1 G C l e J D U 3 m p L j e 1 B h G 7 S a R N M d m U z K Y r k v 3 c 1 S Y N 2 a U G l u Y T 9 Z r I v b 9 6 k E G A k O J k W b / v G M N K Q S X g j j y x N 7 1 g U k y G J A R s G U c 9 U Z D I A R c b r A O K W m 0 k J H F + E X P p C L J v m d j 5 h C Q y p x / w Y b L r I 5 6 7 g q F o W V n H B F Z 3 x V f Q p U A k 8 Y A i S u C L O E p 5 S d e n + q 1 b Z s K + W x W a h a 5 E t n S J D o L l F 6 A h R R n 6 m T u r w z O I M q N k w I v 6 X U O 1 Q 9 U y 8 8 f i J 3 I 6 8 E T 3 Z Z 1 f r 0 w 0 Z / 1 A i 3 m Y F t T l P M p 6 + C 5 k U f 7 M r f r v b V u 4 s g o o T h D X m O 8 + d t t 2 p I O O b i n U 1 r K d h j o b 1 N e z 6 V Q M H P 1 m n r W F 2 x X i W + C D z 3 D w v 8 a M B X j r 6 v b B z c u T O 5 S K / B + U l + D X z c q T H s R / i n h 4 7 e t z X 4 3 o F D v l A i + t F O M T / s A v l 1 M 5 a h i 8 A A A D / / w M A U E s B A i 0 A F A A G A A g A A A A h A C r d q k D S A A A A N w E A A B M A A A A A A A A A A A A A A A A A A A A A A F t D b 2 5 0 Z W 5 0 X 1 R 5 c G V z X S 5 4 b W x Q S w E C L Q A U A A I A C A A A A C E A x Z 4 c 0 6 0 A A A D 3 A A A A E g A A A A A A A A A A A A A A A A A L A w A A Q 2 9 u Z m l n L 1 B h Y 2 t h Z 2 U u e G 1 s U E s B A i 0 A F A A C A A g A A A A h A N h l F H F S A Q A A + w Q A A B M A A A A A A A A A A A A A A A A A 6 A M A A E Z v c m 1 1 b G F z L 1 N l Y 3 R p b 2 4 x L m 1 Q S w U G A A A A A A M A A w D C A A A A a w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o b A A A A A A A A + B o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Q Y X N z R m F p b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O D Y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M i 0 y M V Q y M j o 1 O D o x N i 4 4 O T I z M z A 5 W i I v P j x F b n R y e S B U e X B l P S J G a W x s Q 2 9 s d W 1 u V H l w Z X M i I F Z h b H V l P S J z Q U F Z Q S I v P j x F b n R y e S B U e X B l P S J G a W x s Q 2 9 s d W 1 u T m F t Z X M i I F Z h b H V l P S J z W y Z x d W 9 0 O 1 N 0 Y X R l J n F 1 b 3 Q 7 L C Z x d W 9 0 O 0 F 0 d H J p Y n V 0 Z S Z x d W 9 0 O y w m c X V v d D t W Y W x 1 Z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h c m d l d E 5 h b W V D d X N 0 b 2 1 p e m V k I i B W Y W x 1 Z T 0 i b D E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M 1 Z T c z Z W U t N D N l M S 0 0 N T M 5 L W J j N j A t M T I 1 Z T M w N T J i N W Z m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c 3 N G Y W l s L 0 F 1 d G 9 S Z W 1 v d m V k Q 2 9 s d W 1 u c z E u e 1 N 0 Y X R l L D B 9 J n F 1 b 3 Q 7 L C Z x d W 9 0 O 1 N l Y 3 R p b 2 4 x L 1 B h c 3 N G Y W l s L 0 F 1 d G 9 S Z W 1 v d m V k Q 2 9 s d W 1 u c z E u e 0 F 0 d H J p Y n V 0 Z S w x f S Z x d W 9 0 O y w m c X V v d D t T Z W N 0 a W 9 u M S 9 Q Y X N z R m F p b C 9 B d X R v U m V t b 3 Z l Z E N v b H V t b n M x L n t W Y W x 1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Q Y X N z R m F p b C 9 B d X R v U m V t b 3 Z l Z E N v b H V t b n M x L n t T d G F 0 Z S w w f S Z x d W 9 0 O y w m c X V v d D t T Z W N 0 a W 9 u M S 9 Q Y X N z R m F p b C 9 B d X R v U m V t b 3 Z l Z E N v b H V t b n M x L n t B d H R y a W J 1 d G U s M X 0 m c X V v d D s s J n F 1 b 3 Q 7 U 2 V j d G l v b j E v U G F z c 0 Z h a W w v Q X V 0 b 1 J l b W 9 2 Z W R D b 2 x 1 b W 5 z M S 5 7 V m F s d W U s M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1 B h c 3 N G Y W l s X 0 J 5 X 1 l l Y X I i L z 4 8 L 1 N 0 Y W J s Z U V u d H J p Z X M + P C 9 J d G V t P j x J d G V t P j x J d G V t T G 9 j Y X R p b 2 4 + P E l 0 Z W 1 U e X B l P k Z v c m 1 1 b G E 8 L 0 l 0 Z W 1 U e X B l P j x J d G V t U G F 0 a D 5 T Z W N 0 a W 9 u M S 9 V T l R F R V I l M j B E Q V R B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w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y L T I x V D I y O j U 5 O j M 4 L j Y w O D c 3 M D R a I i 8 + P E V u d H J 5 I F R 5 c G U 9 I k Z p b G x D b 2 x 1 b W 5 U e X B l c y I g V m F s d W U 9 I n N C Z 1 l B I i 8 + P E V u d H J 5 I F R 5 c G U 9 I k Z p b G x D b 2 x 1 b W 5 O Y W 1 l c y I g V m F s d W U 9 I n N b J n F 1 b 3 Q 7 U 3 R h d G U m c X V v d D s s J n F 1 b 3 Q 7 Q X R 0 c m l i d X R l J n F 1 b 3 Q 7 L C Z x d W 9 0 O 1 Z h b H V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M z A 4 M z Y w N y 1 j O D A z L T Q 4 N W Q t O T V j N C 0 2 Z D Q w Z D B j M m F h M T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U 5 U R U V S I E R B V E E v Q X V 0 b 1 J l b W 9 2 Z W R D b 2 x 1 b W 5 z M S 5 7 U 3 R h d G U s M H 0 m c X V v d D s s J n F 1 b 3 Q 7 U 2 V j d G l v b j E v V U 5 U R U V S I E R B V E E v Q X V 0 b 1 J l b W 9 2 Z W R D b 2 x 1 b W 5 z M S 5 7 Q X R 0 c m l i d X R l L D F 9 J n F 1 b 3 Q 7 L C Z x d W 9 0 O 1 N l Y 3 R p b 2 4 x L 1 V O V E V F U i B E Q V R B L 0 F 1 d G 9 S Z W 1 v d m V k Q 2 9 s d W 1 u c z E u e 1 Z h b H V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V O V E V F U i B E Q V R B L 0 F 1 d G 9 S Z W 1 v d m V k Q 2 9 s d W 1 u c z E u e 1 N 0 Y X R l L D B 9 J n F 1 b 3 Q 7 L C Z x d W 9 0 O 1 N l Y 3 R p b 2 4 x L 1 V O V E V F U i B E Q V R B L 0 F 1 d G 9 S Z W 1 v d m V k Q 2 9 s d W 1 u c z E u e 0 F 0 d H J p Y n V 0 Z S w x f S Z x d W 9 0 O y w m c X V v d D t T Z W N 0 a W 9 u M S 9 V T l R F R V I g R E F U Q S 9 B d X R v U m V t b 3 Z l Z E N v b H V t b n M x L n t W Y W x 1 Z S w y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1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4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I t M j J U M T k 6 M T c 6 M T Q u N j M 3 N j c 1 M 1 o i L z 4 8 R W 5 0 c n k g V H l w Z T 0 i R m l s b E N v b H V t b l R 5 c G V z I i B W Y W x 1 Z T 0 i c 0 J n W U Y i L z 4 8 R W 5 0 c n k g V H l w Z T 0 i R m l s b E N v b H V t b k 5 h b W V z I i B W Y W x 1 Z T 0 i c 1 s m c X V v d D t N Z X R y a W M m c X V v d D s s J n F 1 b 3 Q 7 Q X R 0 c m l i d X R l J n F 1 b 3 Q 7 L C Z x d W 9 0 O 1 Z h b H V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Z D N k N D g 4 O C 1 i Z T J j L T Q 4 O T E t Y j l m O S 0 0 Y m U x O W I z N W M 2 N m I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1 L 0 F 1 d G 9 S Z W 1 v d m V k Q 2 9 s d W 1 u c z E u e 0 1 l d H J p Y y w w f S Z x d W 9 0 O y w m c X V v d D t T Z W N 0 a W 9 u M S 9 U Y W J s Z T U v Q X V 0 b 1 J l b W 9 2 Z W R D b 2 x 1 b W 5 z M S 5 7 Q X R 0 c m l i d X R l L D F 9 J n F 1 b 3 Q 7 L C Z x d W 9 0 O 1 N l Y 3 R p b 2 4 x L 1 R h Y m x l N S 9 B d X R v U m V t b 3 Z l Z E N v b H V t b n M x L n t W Y W x 1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U v Q X V 0 b 1 J l b W 9 2 Z W R D b 2 x 1 b W 5 z M S 5 7 T W V 0 c m l j L D B 9 J n F 1 b 3 Q 7 L C Z x d W 9 0 O 1 N l Y 3 R p b 2 4 x L 1 R h Y m x l N S 9 B d X R v U m V t b 3 Z l Z E N v b H V t b n M x L n t B d H R y a W J 1 d G U s M X 0 m c X V v d D s s J n F 1 b 3 Q 7 U 2 V j d G l v b j E v V G F i b G U 1 L 0 F 1 d G 9 S Z W 1 v d m V k Q 2 9 s d W 1 u c z E u e 1 Z h b H V l L D J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V T l R F R V J f T G V 2 Z W x z I i 8 + P C 9 T d G F i b G V F b n R y a W V z P j w v S X R l b T 4 8 S X R l b T 4 8 S X R l b U x v Y 2 F 0 a W 9 u P j x J d G V t V H l w Z T 5 G b 3 J t d W x h P C 9 J d G V t V H l w Z T 4 8 S X R l b V B h d G g + U 2 V j d G l v b j E v U G F z c 0 Z h a W w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X N z R m F p b C 9 V b n B p d m 9 0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V O V E V F U i U y M E R B V E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V T l R F R V I l M j B E Q V R B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V T l R F R V I l M j B E Q V R B L 1 V u c G l 2 b 3 R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1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1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U v V W 5 w a X Z v d G V k J T I w T 3 R o Z X I l M j B D b 2 x 1 b W 5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F Y a 7 S H 3 G g S Z / 1 h N r x a Z q x A A A A A A I A A A A A A A N m A A D A A A A A E A A A A F 9 i b G w 9 q Q M z e k z J 0 6 7 p n I s A A A A A B I A A A K A A A A A Q A A A A 4 f v H / x M p i W k g e 7 Z 7 g d F J X l A A A A D o j a b l I 1 p j A S 8 v R g F g Q M 6 E o a o a j O I D X Z 2 s U L m h P V T b z 4 x t n + q W 3 0 T 5 n R x 4 v G H R M O B o H 2 F I y B U y / n 1 K q v C f K Y P 2 z T 3 d E m L Q s r 2 B D D L 0 v b n t a R Q A A A D h 2 c 4 R H K K w 5 s I X G m + V 8 i d D K M f x x g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EA02A511BDBB44B0BD4C8E555197D0" ma:contentTypeVersion="11" ma:contentTypeDescription="Create a new document." ma:contentTypeScope="" ma:versionID="07312cebb66133b196d572d19a6f9bab">
  <xsd:schema xmlns:xsd="http://www.w3.org/2001/XMLSchema" xmlns:xs="http://www.w3.org/2001/XMLSchema" xmlns:p="http://schemas.microsoft.com/office/2006/metadata/properties" xmlns:ns2="6242fe3d-7c8a-44da-bb9c-7e0861461381" targetNamespace="http://schemas.microsoft.com/office/2006/metadata/properties" ma:root="true" ma:fieldsID="6f6c8c0bb5a6bb06e0aa630e0fe60894" ns2:_="">
    <xsd:import namespace="6242fe3d-7c8a-44da-bb9c-7e086146138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2fe3d-7c8a-44da-bb9c-7e086146138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5a8d78b-6148-4bf1-92dd-b4f00782c4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2720C3-5A54-4910-BB50-421F6290E698}"/>
</file>

<file path=customXml/itemProps2.xml><?xml version="1.0" encoding="utf-8"?>
<ds:datastoreItem xmlns:ds="http://schemas.openxmlformats.org/officeDocument/2006/customXml" ds:itemID="{19E6933F-3F39-4146-A517-825361C62B05}"/>
</file>

<file path=customXml/itemProps3.xml><?xml version="1.0" encoding="utf-8"?>
<ds:datastoreItem xmlns:ds="http://schemas.openxmlformats.org/officeDocument/2006/customXml" ds:itemID="{7A059174-F1B9-44E9-A7C1-54E0B3A29BD3}"/>
</file>

<file path=customXml/itemProps4.xml><?xml version="1.0" encoding="utf-8"?>
<ds:datastoreItem xmlns:ds="http://schemas.openxmlformats.org/officeDocument/2006/customXml" ds:itemID="{ED8D7863-3AFF-4EF0-9DA8-8C2317F6E4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U.S. Department of Labor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UNTEER Results 2012-2024</dc:title>
  <dc:subject/>
  <dc:creator>United States Department of Labor</dc:creator>
  <cp:keywords>U.S. DOL, VETS, JVSG, UNTEER</cp:keywords>
  <dc:description/>
  <cp:lastModifiedBy/>
  <cp:revision/>
  <dcterms:created xsi:type="dcterms:W3CDTF">2023-02-21T21:45:30Z</dcterms:created>
  <dcterms:modified xsi:type="dcterms:W3CDTF">2026-02-09T18:29:35Z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0x0101001DEA02A511BDBB44B0BD4C8E555197D0</vt:lpwstr>
  </property>
  <property fmtid="{D5CDD505-2E9C-101B-9397-08002B2CF9AE}" pid="3" name="MediaServiceImageTags">
    <vt:lpwstr/>
  </property>
</Properties>
</file>