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afsv03\Research\Labor Division Master\Active Project\2648 - DOL OASAM Microsim\Technical\Tasks\Task 4 - Optional - Finance Module\ABF Cost Guidance Document\"/>
    </mc:Choice>
  </mc:AlternateContent>
  <xr:revisionPtr revIDLastSave="0" documentId="13_ncr:1_{D8158D33-AA61-4F88-AE9C-B2B82F85C84F}" xr6:coauthVersionLast="41" xr6:coauthVersionMax="41" xr10:uidLastSave="{00000000-0000-0000-0000-000000000000}"/>
  <bookViews>
    <workbookView xWindow="-120" yWindow="-120" windowWidth="20730" windowHeight="11160" xr2:uid="{00000000-000D-0000-FFFF-FFFF00000000}"/>
  </bookViews>
  <sheets>
    <sheet name="Cost Template" sheetId="3" r:id="rId1"/>
    <sheet name="Overall Cost Summary" sheetId="2" r:id="rId2"/>
    <sheet name="Claims Staff Size Estimato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6" i="3" l="1"/>
  <c r="F17" i="3"/>
  <c r="F16" i="3"/>
  <c r="L15" i="4" l="1"/>
  <c r="L14" i="4"/>
  <c r="H8" i="4"/>
  <c r="L8" i="4"/>
  <c r="H15" i="3"/>
  <c r="D14" i="4"/>
  <c r="D15" i="4" s="1"/>
  <c r="D54" i="3"/>
  <c r="D53" i="3"/>
  <c r="D46" i="3" s="1"/>
  <c r="D42" i="3"/>
  <c r="D33" i="3"/>
  <c r="D28" i="3"/>
  <c r="D15" i="3"/>
  <c r="Y15" i="3" l="1"/>
  <c r="K15" i="3"/>
  <c r="Y17" i="3"/>
  <c r="F18" i="3"/>
  <c r="Y18" i="3" s="1"/>
  <c r="F19" i="3"/>
  <c r="Y19" i="3" s="1"/>
  <c r="F20" i="3"/>
  <c r="K20" i="3" s="1"/>
  <c r="F21" i="3"/>
  <c r="Y21" i="3" s="1"/>
  <c r="F22" i="3"/>
  <c r="F23" i="3"/>
  <c r="Y23" i="3" s="1"/>
  <c r="F24" i="3"/>
  <c r="K24" i="3" s="1"/>
  <c r="F25" i="3"/>
  <c r="Y25" i="3" s="1"/>
  <c r="F26" i="3"/>
  <c r="Y26" i="3" s="1"/>
  <c r="F27" i="3"/>
  <c r="Y27" i="3" s="1"/>
  <c r="F28" i="3"/>
  <c r="Y28" i="3" s="1"/>
  <c r="F29" i="3"/>
  <c r="Y29" i="3" s="1"/>
  <c r="F30" i="3"/>
  <c r="K30" i="3" s="1"/>
  <c r="F31" i="3"/>
  <c r="K31" i="3" s="1"/>
  <c r="F32" i="3"/>
  <c r="Y32" i="3" s="1"/>
  <c r="F33" i="3"/>
  <c r="Y33" i="3" s="1"/>
  <c r="F34" i="3"/>
  <c r="Y34" i="3" s="1"/>
  <c r="F35" i="3"/>
  <c r="K35" i="3" s="1"/>
  <c r="F36" i="3"/>
  <c r="K36" i="3" s="1"/>
  <c r="F37" i="3"/>
  <c r="Y37" i="3" s="1"/>
  <c r="F38" i="3"/>
  <c r="Y38" i="3" s="1"/>
  <c r="F39" i="3"/>
  <c r="K39" i="3" s="1"/>
  <c r="F40" i="3"/>
  <c r="Y40" i="3" s="1"/>
  <c r="F41" i="3"/>
  <c r="Y41" i="3" s="1"/>
  <c r="F42" i="3"/>
  <c r="Y42" i="3" s="1"/>
  <c r="F43" i="3"/>
  <c r="K43" i="3" s="1"/>
  <c r="F44" i="3"/>
  <c r="K44" i="3" s="1"/>
  <c r="F45" i="3"/>
  <c r="Y45" i="3" s="1"/>
  <c r="F46" i="3"/>
  <c r="K46" i="3" s="1"/>
  <c r="F47" i="3"/>
  <c r="Y47" i="3" s="1"/>
  <c r="F48" i="3"/>
  <c r="Y48" i="3" s="1"/>
  <c r="F49" i="3"/>
  <c r="Y49" i="3" s="1"/>
  <c r="F50" i="3"/>
  <c r="Y50" i="3" s="1"/>
  <c r="F51" i="3"/>
  <c r="K51" i="3" s="1"/>
  <c r="F52" i="3"/>
  <c r="K52" i="3" s="1"/>
  <c r="F53" i="3"/>
  <c r="Y53" i="3" s="1"/>
  <c r="Y16" i="3"/>
  <c r="K50" i="3" l="1"/>
  <c r="K29" i="3"/>
  <c r="K49" i="3"/>
  <c r="K38" i="3"/>
  <c r="K45" i="3"/>
  <c r="K33" i="3"/>
  <c r="K40" i="3"/>
  <c r="K28" i="3"/>
  <c r="K32" i="3"/>
  <c r="Y24" i="3"/>
  <c r="Y22" i="3"/>
  <c r="K22" i="3"/>
  <c r="K34" i="3"/>
  <c r="K37" i="3"/>
  <c r="K53" i="3"/>
  <c r="K48" i="3"/>
  <c r="Y52" i="3"/>
  <c r="Y36" i="3"/>
  <c r="Y20" i="3"/>
  <c r="Y44" i="3"/>
  <c r="K41" i="3"/>
  <c r="K47" i="3"/>
  <c r="K27" i="3"/>
  <c r="K23" i="3"/>
  <c r="K19" i="3"/>
  <c r="Y51" i="3"/>
  <c r="Y43" i="3"/>
  <c r="Y39" i="3"/>
  <c r="Y35" i="3"/>
  <c r="Y31" i="3"/>
  <c r="K26" i="3"/>
  <c r="K18" i="3"/>
  <c r="K42" i="3"/>
  <c r="Y46" i="3"/>
  <c r="Y30" i="3"/>
  <c r="K25" i="3"/>
  <c r="K21" i="3"/>
  <c r="K17" i="3"/>
  <c r="D9" i="4"/>
  <c r="H14" i="4" l="1"/>
  <c r="H15" i="4" l="1"/>
  <c r="B19" i="4" s="1"/>
  <c r="D27" i="3"/>
  <c r="I27" i="3"/>
  <c r="L27" i="3"/>
  <c r="O27" i="3" s="1"/>
  <c r="R27" i="3" s="1"/>
  <c r="U27" i="3" s="1"/>
  <c r="M27" i="3"/>
  <c r="P27" i="3" s="1"/>
  <c r="N27" i="3" l="1"/>
  <c r="Q27" i="3"/>
  <c r="S27" i="3"/>
  <c r="L16" i="3"/>
  <c r="C46" i="3"/>
  <c r="C42" i="3"/>
  <c r="C33" i="3"/>
  <c r="C28" i="3"/>
  <c r="C15" i="3"/>
  <c r="H46" i="3"/>
  <c r="H42" i="3"/>
  <c r="H33" i="3"/>
  <c r="H28" i="3"/>
  <c r="D21" i="3"/>
  <c r="I21" i="3"/>
  <c r="M21" i="3"/>
  <c r="P21" i="3" s="1"/>
  <c r="S21" i="3" s="1"/>
  <c r="L21" i="3"/>
  <c r="D18" i="3"/>
  <c r="D22" i="3"/>
  <c r="D26" i="3"/>
  <c r="D43" i="3"/>
  <c r="M53" i="3"/>
  <c r="P53" i="3" s="1"/>
  <c r="M52" i="3"/>
  <c r="P52" i="3" s="1"/>
  <c r="S52" i="3" s="1"/>
  <c r="V52" i="3" s="1"/>
  <c r="M51" i="3"/>
  <c r="P51" i="3" s="1"/>
  <c r="S51" i="3" s="1"/>
  <c r="V51" i="3" s="1"/>
  <c r="M50" i="3"/>
  <c r="P50" i="3" s="1"/>
  <c r="S50" i="3" s="1"/>
  <c r="V50" i="3" s="1"/>
  <c r="M49" i="3"/>
  <c r="P49" i="3" s="1"/>
  <c r="M48" i="3"/>
  <c r="P48" i="3" s="1"/>
  <c r="S48" i="3" s="1"/>
  <c r="V48" i="3" s="1"/>
  <c r="M47" i="3"/>
  <c r="P47" i="3" s="1"/>
  <c r="M45" i="3"/>
  <c r="P45" i="3" s="1"/>
  <c r="S45" i="3" s="1"/>
  <c r="V45" i="3" s="1"/>
  <c r="M44" i="3"/>
  <c r="P44" i="3" s="1"/>
  <c r="S44" i="3" s="1"/>
  <c r="V44" i="3" s="1"/>
  <c r="M43" i="3"/>
  <c r="P43" i="3" s="1"/>
  <c r="S43" i="3" s="1"/>
  <c r="M32" i="3"/>
  <c r="P32" i="3" s="1"/>
  <c r="S32" i="3" s="1"/>
  <c r="M31" i="3"/>
  <c r="P31" i="3" s="1"/>
  <c r="S31" i="3" s="1"/>
  <c r="V31" i="3" s="1"/>
  <c r="M30" i="3"/>
  <c r="P30" i="3" s="1"/>
  <c r="M29" i="3"/>
  <c r="P29" i="3" s="1"/>
  <c r="M41" i="3"/>
  <c r="P41" i="3" s="1"/>
  <c r="S41" i="3" s="1"/>
  <c r="V41" i="3" s="1"/>
  <c r="M40" i="3"/>
  <c r="P40" i="3" s="1"/>
  <c r="M39" i="3"/>
  <c r="P39" i="3" s="1"/>
  <c r="M38" i="3"/>
  <c r="P38" i="3" s="1"/>
  <c r="S38" i="3" s="1"/>
  <c r="V38" i="3" s="1"/>
  <c r="M37" i="3"/>
  <c r="P37" i="3" s="1"/>
  <c r="S37" i="3" s="1"/>
  <c r="V37" i="3" s="1"/>
  <c r="M36" i="3"/>
  <c r="P36" i="3" s="1"/>
  <c r="S36" i="3" s="1"/>
  <c r="V36" i="3" s="1"/>
  <c r="M35" i="3"/>
  <c r="P35" i="3" s="1"/>
  <c r="S35" i="3" s="1"/>
  <c r="V35" i="3" s="1"/>
  <c r="M34" i="3"/>
  <c r="P34" i="3" s="1"/>
  <c r="S34" i="3" s="1"/>
  <c r="V34" i="3" s="1"/>
  <c r="M16" i="3"/>
  <c r="P16" i="3" s="1"/>
  <c r="S16" i="3" s="1"/>
  <c r="M17" i="3"/>
  <c r="P17" i="3" s="1"/>
  <c r="M18" i="3"/>
  <c r="P18" i="3" s="1"/>
  <c r="S18" i="3" s="1"/>
  <c r="V18" i="3" s="1"/>
  <c r="M19" i="3"/>
  <c r="P19" i="3" s="1"/>
  <c r="S19" i="3" s="1"/>
  <c r="V19" i="3" s="1"/>
  <c r="M20" i="3"/>
  <c r="P20" i="3" s="1"/>
  <c r="M22" i="3"/>
  <c r="P22" i="3" s="1"/>
  <c r="S22" i="3" s="1"/>
  <c r="V22" i="3" s="1"/>
  <c r="M23" i="3"/>
  <c r="P23" i="3" s="1"/>
  <c r="M24" i="3"/>
  <c r="P24" i="3" s="1"/>
  <c r="S24" i="3" s="1"/>
  <c r="V24" i="3" s="1"/>
  <c r="M25" i="3"/>
  <c r="P25" i="3" s="1"/>
  <c r="M26" i="3"/>
  <c r="P26" i="3" s="1"/>
  <c r="L30" i="3"/>
  <c r="O30" i="3" s="1"/>
  <c r="I30" i="3"/>
  <c r="D30" i="3"/>
  <c r="L29" i="3"/>
  <c r="O29" i="3" s="1"/>
  <c r="I29" i="3"/>
  <c r="D29" i="3"/>
  <c r="L41" i="3"/>
  <c r="O41" i="3" s="1"/>
  <c r="I41" i="3"/>
  <c r="D41" i="3"/>
  <c r="L40" i="3"/>
  <c r="O40" i="3" s="1"/>
  <c r="I40" i="3"/>
  <c r="D40" i="3"/>
  <c r="L39" i="3"/>
  <c r="O39" i="3" s="1"/>
  <c r="I39" i="3"/>
  <c r="D39" i="3"/>
  <c r="L44" i="3"/>
  <c r="O44" i="3" s="1"/>
  <c r="I44" i="3"/>
  <c r="D44" i="3"/>
  <c r="L43" i="3"/>
  <c r="O43" i="3" s="1"/>
  <c r="I43" i="3"/>
  <c r="L53" i="3"/>
  <c r="O53" i="3" s="1"/>
  <c r="I53" i="3"/>
  <c r="L52" i="3"/>
  <c r="O52" i="3" s="1"/>
  <c r="I52" i="3"/>
  <c r="D52" i="3"/>
  <c r="L51" i="3"/>
  <c r="O51" i="3" s="1"/>
  <c r="I51" i="3"/>
  <c r="D51" i="3"/>
  <c r="L45" i="3"/>
  <c r="O45" i="3" s="1"/>
  <c r="I45" i="3"/>
  <c r="D45" i="3"/>
  <c r="I22" i="3"/>
  <c r="L26" i="3"/>
  <c r="O26" i="3" s="1"/>
  <c r="R26" i="3" s="1"/>
  <c r="U26" i="3" s="1"/>
  <c r="I26" i="3"/>
  <c r="L25" i="3"/>
  <c r="O25" i="3" s="1"/>
  <c r="R25" i="3" s="1"/>
  <c r="U25" i="3" s="1"/>
  <c r="I25" i="3"/>
  <c r="D25" i="3"/>
  <c r="L24" i="3"/>
  <c r="O24" i="3" s="1"/>
  <c r="R24" i="3" s="1"/>
  <c r="U24" i="3" s="1"/>
  <c r="I24" i="3"/>
  <c r="D24" i="3"/>
  <c r="L23" i="3"/>
  <c r="O23" i="3" s="1"/>
  <c r="R23" i="3" s="1"/>
  <c r="U23" i="3" s="1"/>
  <c r="I23" i="3"/>
  <c r="D23" i="3"/>
  <c r="L50" i="3"/>
  <c r="O50" i="3" s="1"/>
  <c r="L49" i="3"/>
  <c r="O49" i="3" s="1"/>
  <c r="L48" i="3"/>
  <c r="O48" i="3" s="1"/>
  <c r="L47" i="3"/>
  <c r="O47" i="3" s="1"/>
  <c r="L38" i="3"/>
  <c r="O38" i="3" s="1"/>
  <c r="L37" i="3"/>
  <c r="O37" i="3" s="1"/>
  <c r="L36" i="3"/>
  <c r="O36" i="3" s="1"/>
  <c r="L35" i="3"/>
  <c r="O35" i="3" s="1"/>
  <c r="L34" i="3"/>
  <c r="O34" i="3" s="1"/>
  <c r="L32" i="3"/>
  <c r="O32" i="3" s="1"/>
  <c r="L31" i="3"/>
  <c r="O31" i="3" s="1"/>
  <c r="L19" i="3"/>
  <c r="O19" i="3" s="1"/>
  <c r="L17" i="3"/>
  <c r="O17" i="3" s="1"/>
  <c r="L18" i="3"/>
  <c r="L20" i="3"/>
  <c r="L22" i="3"/>
  <c r="I50" i="3"/>
  <c r="I49" i="3"/>
  <c r="I48" i="3"/>
  <c r="I47" i="3"/>
  <c r="I35" i="3"/>
  <c r="I34" i="3"/>
  <c r="I32" i="3"/>
  <c r="I31" i="3"/>
  <c r="I17" i="3"/>
  <c r="I16" i="3"/>
  <c r="D50" i="3"/>
  <c r="D49" i="3"/>
  <c r="D48" i="3"/>
  <c r="D47" i="3"/>
  <c r="D35" i="3"/>
  <c r="D34" i="3"/>
  <c r="D19" i="3"/>
  <c r="D20" i="3"/>
  <c r="I20" i="3"/>
  <c r="I19" i="3"/>
  <c r="I18" i="3"/>
  <c r="D38" i="3"/>
  <c r="D37" i="3"/>
  <c r="D36" i="3"/>
  <c r="D32" i="3"/>
  <c r="D31" i="3"/>
  <c r="D16" i="3"/>
  <c r="D17" i="3"/>
  <c r="I28" i="3" l="1"/>
  <c r="B17" i="2" s="1"/>
  <c r="H54" i="3"/>
  <c r="T27" i="3"/>
  <c r="V27" i="3"/>
  <c r="W27" i="3" s="1"/>
  <c r="B7" i="2"/>
  <c r="C54" i="3"/>
  <c r="N16" i="3"/>
  <c r="P46" i="3"/>
  <c r="S42" i="3"/>
  <c r="P28" i="3"/>
  <c r="M42" i="3"/>
  <c r="N21" i="3"/>
  <c r="P15" i="3"/>
  <c r="M15" i="3"/>
  <c r="M28" i="3"/>
  <c r="P33" i="3"/>
  <c r="P42" i="3"/>
  <c r="M33" i="3"/>
  <c r="M46" i="3"/>
  <c r="V21" i="3"/>
  <c r="Z21" i="3" s="1"/>
  <c r="O21" i="3"/>
  <c r="N41" i="3"/>
  <c r="Q41" i="3" s="1"/>
  <c r="N43" i="3"/>
  <c r="Q43" i="3" s="1"/>
  <c r="N32" i="3"/>
  <c r="N51" i="3"/>
  <c r="Q51" i="3" s="1"/>
  <c r="S20" i="3"/>
  <c r="V20" i="3" s="1"/>
  <c r="N31" i="3"/>
  <c r="N36" i="3"/>
  <c r="N45" i="3"/>
  <c r="R45" i="3" s="1"/>
  <c r="S39" i="3"/>
  <c r="V39" i="3" s="1"/>
  <c r="S30" i="3"/>
  <c r="S53" i="3"/>
  <c r="V53" i="3" s="1"/>
  <c r="Z44" i="3"/>
  <c r="Z31" i="3"/>
  <c r="N30" i="3"/>
  <c r="Z22" i="3"/>
  <c r="Z18" i="3"/>
  <c r="Z37" i="3"/>
  <c r="Z41" i="3"/>
  <c r="Z51" i="3"/>
  <c r="Z24" i="3"/>
  <c r="Z35" i="3"/>
  <c r="N53" i="3"/>
  <c r="Q53" i="3" s="1"/>
  <c r="Z19" i="3"/>
  <c r="R43" i="3"/>
  <c r="U43" i="3" s="1"/>
  <c r="Z36" i="3"/>
  <c r="Z45" i="3"/>
  <c r="N44" i="3"/>
  <c r="S17" i="3"/>
  <c r="V17" i="3" s="1"/>
  <c r="Z34" i="3"/>
  <c r="Z38" i="3"/>
  <c r="Z52" i="3"/>
  <c r="S49" i="3"/>
  <c r="V49" i="3" s="1"/>
  <c r="Z50" i="3"/>
  <c r="Z48" i="3"/>
  <c r="S47" i="3"/>
  <c r="V43" i="3"/>
  <c r="V42" i="3" s="1"/>
  <c r="N39" i="3"/>
  <c r="Q39" i="3" s="1"/>
  <c r="S26" i="3"/>
  <c r="V26" i="3" s="1"/>
  <c r="N19" i="3"/>
  <c r="N52" i="3"/>
  <c r="Q52" i="3" s="1"/>
  <c r="N29" i="3"/>
  <c r="Q29" i="3" s="1"/>
  <c r="V32" i="3"/>
  <c r="N40" i="3"/>
  <c r="R40" i="3" s="1"/>
  <c r="U40" i="3" s="1"/>
  <c r="S25" i="3"/>
  <c r="V25" i="3" s="1"/>
  <c r="B8" i="2"/>
  <c r="S23" i="3"/>
  <c r="V23" i="3" s="1"/>
  <c r="S40" i="3"/>
  <c r="V40" i="3" s="1"/>
  <c r="I42" i="3"/>
  <c r="S29" i="3"/>
  <c r="Q19" i="3"/>
  <c r="N18" i="3"/>
  <c r="I15" i="3"/>
  <c r="I46" i="3"/>
  <c r="I54" i="3" s="1"/>
  <c r="N24" i="3"/>
  <c r="N26" i="3"/>
  <c r="N23" i="3"/>
  <c r="N25" i="3"/>
  <c r="O16" i="3"/>
  <c r="R16" i="3" s="1"/>
  <c r="U16" i="3" s="1"/>
  <c r="T24" i="3"/>
  <c r="W24" i="3"/>
  <c r="Q23" i="3"/>
  <c r="Q24" i="3"/>
  <c r="Q25" i="3"/>
  <c r="Q26" i="3"/>
  <c r="O18" i="3"/>
  <c r="Q18" i="3" s="1"/>
  <c r="N34" i="3"/>
  <c r="N35" i="3"/>
  <c r="N37" i="3"/>
  <c r="N38" i="3"/>
  <c r="N47" i="3"/>
  <c r="N48" i="3"/>
  <c r="N49" i="3"/>
  <c r="N50" i="3"/>
  <c r="U45" i="3" l="1"/>
  <c r="W45" i="3" s="1"/>
  <c r="AA27" i="3"/>
  <c r="Z27" i="3"/>
  <c r="P54" i="3"/>
  <c r="M54" i="3"/>
  <c r="T43" i="3"/>
  <c r="Q30" i="3"/>
  <c r="R30" i="3"/>
  <c r="U30" i="3" s="1"/>
  <c r="Q32" i="3"/>
  <c r="R32" i="3"/>
  <c r="U32" i="3" s="1"/>
  <c r="T23" i="3"/>
  <c r="W23" i="3"/>
  <c r="N42" i="3"/>
  <c r="V33" i="3"/>
  <c r="T45" i="3"/>
  <c r="V29" i="3"/>
  <c r="Z29" i="3" s="1"/>
  <c r="S28" i="3"/>
  <c r="Z53" i="3"/>
  <c r="V47" i="3"/>
  <c r="V46" i="3" s="1"/>
  <c r="S46" i="3"/>
  <c r="S33" i="3"/>
  <c r="S15" i="3"/>
  <c r="R41" i="3"/>
  <c r="R29" i="3"/>
  <c r="R21" i="3"/>
  <c r="U21" i="3" s="1"/>
  <c r="Q21" i="3"/>
  <c r="R51" i="3"/>
  <c r="W43" i="3"/>
  <c r="Z20" i="3"/>
  <c r="Q45" i="3"/>
  <c r="Z39" i="3"/>
  <c r="Z32" i="3"/>
  <c r="Z40" i="3"/>
  <c r="Z43" i="3"/>
  <c r="Z42" i="3" s="1"/>
  <c r="Z17" i="3"/>
  <c r="R39" i="3"/>
  <c r="R52" i="3"/>
  <c r="R53" i="3"/>
  <c r="Q40" i="3"/>
  <c r="Z23" i="3"/>
  <c r="W26" i="3"/>
  <c r="W25" i="3"/>
  <c r="N28" i="3"/>
  <c r="B26" i="2" s="1"/>
  <c r="T26" i="3"/>
  <c r="T25" i="3"/>
  <c r="Z49" i="3"/>
  <c r="Q44" i="3"/>
  <c r="R44" i="3"/>
  <c r="U44" i="3" s="1"/>
  <c r="V30" i="3"/>
  <c r="Z25" i="3"/>
  <c r="Z26" i="3"/>
  <c r="N46" i="3"/>
  <c r="N33" i="3"/>
  <c r="W40" i="3"/>
  <c r="T40" i="3"/>
  <c r="Q16" i="3"/>
  <c r="AA24" i="3"/>
  <c r="R18" i="3"/>
  <c r="O20" i="3"/>
  <c r="N20" i="3"/>
  <c r="N17" i="3"/>
  <c r="Q17" i="3"/>
  <c r="N22" i="3"/>
  <c r="O22" i="3"/>
  <c r="B16" i="2"/>
  <c r="U52" i="3" l="1"/>
  <c r="W52" i="3" s="1"/>
  <c r="T51" i="3"/>
  <c r="U51" i="3"/>
  <c r="T41" i="3"/>
  <c r="U41" i="3"/>
  <c r="W41" i="3" s="1"/>
  <c r="U18" i="3"/>
  <c r="W18" i="3" s="1"/>
  <c r="U53" i="3"/>
  <c r="W53" i="3" s="1"/>
  <c r="U39" i="3"/>
  <c r="W39" i="3" s="1"/>
  <c r="U29" i="3"/>
  <c r="W29" i="3" s="1"/>
  <c r="AA26" i="3"/>
  <c r="S54" i="3"/>
  <c r="AA43" i="3"/>
  <c r="AA23" i="3"/>
  <c r="T30" i="3"/>
  <c r="T39" i="3"/>
  <c r="W32" i="3"/>
  <c r="T32" i="3"/>
  <c r="T29" i="3"/>
  <c r="W51" i="3"/>
  <c r="Z47" i="3"/>
  <c r="AA45" i="3"/>
  <c r="V28" i="3"/>
  <c r="W21" i="3"/>
  <c r="T21" i="3"/>
  <c r="T52" i="3"/>
  <c r="T53" i="3"/>
  <c r="AA25" i="3"/>
  <c r="W30" i="3"/>
  <c r="Z30" i="3"/>
  <c r="Z28" i="3" s="1"/>
  <c r="W44" i="3"/>
  <c r="W42" i="3" s="1"/>
  <c r="E28" i="2" s="1"/>
  <c r="T44" i="3"/>
  <c r="T42" i="3" s="1"/>
  <c r="D28" i="2" s="1"/>
  <c r="Q42" i="3"/>
  <c r="C28" i="2" s="1"/>
  <c r="AA40" i="3"/>
  <c r="N15" i="3"/>
  <c r="N54" i="3" s="1"/>
  <c r="T18" i="3"/>
  <c r="Q20" i="3"/>
  <c r="R20" i="3"/>
  <c r="R22" i="3"/>
  <c r="U22" i="3" s="1"/>
  <c r="Q22" i="3"/>
  <c r="B10" i="2"/>
  <c r="Q49" i="3"/>
  <c r="Q48" i="3"/>
  <c r="Q37" i="3"/>
  <c r="Q35" i="3"/>
  <c r="R31" i="3"/>
  <c r="U31" i="3" s="1"/>
  <c r="AA41" i="3" l="1"/>
  <c r="T20" i="3"/>
  <c r="U20" i="3"/>
  <c r="AA52" i="3"/>
  <c r="AA53" i="3"/>
  <c r="AA39" i="3"/>
  <c r="AA29" i="3"/>
  <c r="AA51" i="3"/>
  <c r="B25" i="2"/>
  <c r="AA21" i="3"/>
  <c r="AA44" i="3"/>
  <c r="AA42" i="3" s="1"/>
  <c r="Q15" i="3"/>
  <c r="Z33" i="3"/>
  <c r="Z46" i="3"/>
  <c r="T31" i="3"/>
  <c r="T28" i="3" s="1"/>
  <c r="D26" i="2" s="1"/>
  <c r="Q31" i="3"/>
  <c r="Q28" i="3" s="1"/>
  <c r="C26" i="2" s="1"/>
  <c r="W22" i="3"/>
  <c r="T22" i="3"/>
  <c r="R37" i="3"/>
  <c r="R49" i="3"/>
  <c r="U49" i="3" s="1"/>
  <c r="R17" i="3"/>
  <c r="U17" i="3" s="1"/>
  <c r="R35" i="3"/>
  <c r="R48" i="3"/>
  <c r="U48" i="3" s="1"/>
  <c r="B28" i="2"/>
  <c r="B11" i="2"/>
  <c r="Q50" i="3"/>
  <c r="Q36" i="3"/>
  <c r="I36" i="3"/>
  <c r="I37" i="3"/>
  <c r="C25" i="2" l="1"/>
  <c r="T37" i="3"/>
  <c r="U37" i="3"/>
  <c r="W37" i="3" s="1"/>
  <c r="T35" i="3"/>
  <c r="U35" i="3"/>
  <c r="W35" i="3" s="1"/>
  <c r="W49" i="3"/>
  <c r="T49" i="3"/>
  <c r="W48" i="3"/>
  <c r="T48" i="3"/>
  <c r="W31" i="3"/>
  <c r="W28" i="3" s="1"/>
  <c r="E26" i="2" s="1"/>
  <c r="W17" i="3"/>
  <c r="T17" i="3"/>
  <c r="R50" i="3"/>
  <c r="U50" i="3" s="1"/>
  <c r="R36" i="3"/>
  <c r="R19" i="3"/>
  <c r="U19" i="3" s="1"/>
  <c r="B19" i="2"/>
  <c r="B9" i="2"/>
  <c r="B12" i="2" s="1"/>
  <c r="Q47" i="3"/>
  <c r="Q46" i="3" s="1"/>
  <c r="C29" i="2" s="1"/>
  <c r="I38" i="3"/>
  <c r="I33" i="3" s="1"/>
  <c r="Q38" i="3"/>
  <c r="T36" i="3" l="1"/>
  <c r="U36" i="3"/>
  <c r="W36" i="3" s="1"/>
  <c r="C10" i="2"/>
  <c r="C11" i="2"/>
  <c r="C8" i="2"/>
  <c r="C9" i="2"/>
  <c r="C7" i="2"/>
  <c r="B18" i="2"/>
  <c r="AA17" i="3"/>
  <c r="W50" i="3"/>
  <c r="T50" i="3"/>
  <c r="W19" i="3"/>
  <c r="T19" i="3"/>
  <c r="W20" i="3"/>
  <c r="AA49" i="3"/>
  <c r="AA35" i="3"/>
  <c r="R38" i="3"/>
  <c r="R47" i="3"/>
  <c r="AA37" i="3"/>
  <c r="AA48" i="3"/>
  <c r="B20" i="2"/>
  <c r="B29" i="2"/>
  <c r="Q34" i="3"/>
  <c r="Q33" i="3" s="1"/>
  <c r="C27" i="2" l="1"/>
  <c r="Q54" i="3"/>
  <c r="AA36" i="3"/>
  <c r="T47" i="3"/>
  <c r="T46" i="3" s="1"/>
  <c r="D29" i="2" s="1"/>
  <c r="U47" i="3"/>
  <c r="W47" i="3" s="1"/>
  <c r="T38" i="3"/>
  <c r="U38" i="3"/>
  <c r="W38" i="3" s="1"/>
  <c r="B21" i="2"/>
  <c r="C18" i="2" s="1"/>
  <c r="C12" i="2"/>
  <c r="AA19" i="3"/>
  <c r="R34" i="3"/>
  <c r="AA50" i="3"/>
  <c r="B27" i="2"/>
  <c r="B30" i="2" s="1"/>
  <c r="AA31" i="3"/>
  <c r="AA28" i="3" s="1"/>
  <c r="T34" i="3" l="1"/>
  <c r="T33" i="3" s="1"/>
  <c r="D27" i="2" s="1"/>
  <c r="U34" i="3"/>
  <c r="W34" i="3" s="1"/>
  <c r="W33" i="3" s="1"/>
  <c r="E27" i="2" s="1"/>
  <c r="C17" i="2"/>
  <c r="C19" i="2"/>
  <c r="C20" i="2"/>
  <c r="C16" i="2"/>
  <c r="W46" i="3"/>
  <c r="E29" i="2" s="1"/>
  <c r="AA47" i="3"/>
  <c r="AA46" i="3" s="1"/>
  <c r="AA38" i="3"/>
  <c r="AA18" i="3"/>
  <c r="C30" i="2"/>
  <c r="AA20" i="3"/>
  <c r="AA22" i="3"/>
  <c r="C21" i="2" l="1"/>
  <c r="AA34" i="3"/>
  <c r="AA33" i="3" s="1"/>
  <c r="T16" i="3" l="1"/>
  <c r="V16" i="3"/>
  <c r="V15" i="3" s="1"/>
  <c r="V54" i="3" s="1"/>
  <c r="W16" i="3" l="1"/>
  <c r="W15" i="3" s="1"/>
  <c r="Z16" i="3"/>
  <c r="Z15" i="3" s="1"/>
  <c r="Z54" i="3" s="1"/>
  <c r="T15" i="3"/>
  <c r="T54" i="3" s="1"/>
  <c r="E25" i="2" l="1"/>
  <c r="W54" i="3"/>
  <c r="D25" i="2"/>
  <c r="D30" i="2" s="1"/>
  <c r="E30" i="2"/>
  <c r="AA16" i="3"/>
  <c r="AA15" i="3" s="1"/>
  <c r="AA54" i="3" s="1"/>
</calcChain>
</file>

<file path=xl/sharedStrings.xml><?xml version="1.0" encoding="utf-8"?>
<sst xmlns="http://schemas.openxmlformats.org/spreadsheetml/2006/main" count="222" uniqueCount="137">
  <si>
    <t>FTE</t>
  </si>
  <si>
    <t>Director</t>
  </si>
  <si>
    <t>Office Manager</t>
  </si>
  <si>
    <t>Communications &amp; Outreach Coordinator</t>
  </si>
  <si>
    <t>Administrative Support</t>
  </si>
  <si>
    <t>Health Systems Physician</t>
  </si>
  <si>
    <t>IT Implementation</t>
  </si>
  <si>
    <t>Customer Service Supervisors</t>
  </si>
  <si>
    <t>Claims Specialist</t>
  </si>
  <si>
    <t>Claims Adjudicator</t>
  </si>
  <si>
    <t>Clinical Consultants/RNs</t>
  </si>
  <si>
    <t>Compliance &amp; Fraud</t>
  </si>
  <si>
    <t>Office Space</t>
  </si>
  <si>
    <t>Furnishings</t>
  </si>
  <si>
    <t>Workstations</t>
  </si>
  <si>
    <t>Telecommunications</t>
  </si>
  <si>
    <t>TOTAL</t>
  </si>
  <si>
    <t xml:space="preserve">IT Administrator </t>
  </si>
  <si>
    <t xml:space="preserve">IT Analyst &amp; Information Coordinator </t>
  </si>
  <si>
    <t xml:space="preserve">IT Support </t>
  </si>
  <si>
    <t>Outreach</t>
  </si>
  <si>
    <t>Year 1</t>
  </si>
  <si>
    <t>Year 2</t>
  </si>
  <si>
    <t>Year 3</t>
  </si>
  <si>
    <t>Year 4</t>
  </si>
  <si>
    <t>Year 5</t>
  </si>
  <si>
    <t>Program Management Staff</t>
  </si>
  <si>
    <t>Claims Staff</t>
  </si>
  <si>
    <t>Year 2 Cost Escalation Rate</t>
  </si>
  <si>
    <t>Year 3 Cost Escalation Rate</t>
  </si>
  <si>
    <t>Year 4 Cost Escalation Rate</t>
  </si>
  <si>
    <t>Year 5 Cost Escalation Rate</t>
  </si>
  <si>
    <t>Unit Cost</t>
  </si>
  <si>
    <t>Additional Expenses (Overhead)</t>
  </si>
  <si>
    <t>Software development, testing, warehouse</t>
  </si>
  <si>
    <t>Hardware</t>
  </si>
  <si>
    <t>Outreach materials</t>
  </si>
  <si>
    <t>Cost</t>
  </si>
  <si>
    <t>Percent of Total Start-Up Costs</t>
  </si>
  <si>
    <t>Percent of Year 1 Ongoing Costs</t>
  </si>
  <si>
    <t>GRAND TOTAL</t>
  </si>
  <si>
    <t>Other staff 1</t>
  </si>
  <si>
    <t>Other staff 2</t>
  </si>
  <si>
    <t>Other staff 3</t>
  </si>
  <si>
    <t>Other 1</t>
  </si>
  <si>
    <t>Other 2</t>
  </si>
  <si>
    <t xml:space="preserve">Other staff 2 </t>
  </si>
  <si>
    <t xml:space="preserve">Other 2 </t>
  </si>
  <si>
    <t>Other 3</t>
  </si>
  <si>
    <t>HOW TO USE THIS TEMPLATE</t>
  </si>
  <si>
    <t>Rulemaking &amp; Policy Development</t>
  </si>
  <si>
    <t>Administrative Cost Template for Paid Family and Medical Leave Programs</t>
  </si>
  <si>
    <t>Claim denial rate</t>
  </si>
  <si>
    <t>Total # of new claims processed per year (approved + denied)</t>
  </si>
  <si>
    <t>Total FTEs needed to process new claims, redeterminations, and reconsiderations</t>
  </si>
  <si>
    <r>
      <t xml:space="preserve">Expected # of </t>
    </r>
    <r>
      <rPr>
        <b/>
        <sz val="11"/>
        <color theme="1"/>
        <rFont val="Tahoma"/>
        <family val="2"/>
      </rPr>
      <t xml:space="preserve">approved (new) claims </t>
    </r>
    <r>
      <rPr>
        <sz val="11"/>
        <color theme="1"/>
        <rFont val="Tahoma"/>
        <family val="2"/>
      </rPr>
      <t>per year</t>
    </r>
  </si>
  <si>
    <t>This is a basic template to help you estimate the administrative costs of a new paid family leave program. Please see the document entitled "A Review of the Administrative Costs of Establishing a State Paid Family and Medical Leave Program" for examples of the administrative cost estimates and assumptions made by other states.</t>
  </si>
  <si>
    <t>Claims Staff Size Estimator</t>
  </si>
  <si>
    <r>
      <rPr>
        <b/>
        <sz val="12"/>
        <color theme="1"/>
        <rFont val="Tahoma"/>
        <family val="2"/>
      </rPr>
      <t xml:space="preserve">7) </t>
    </r>
    <r>
      <rPr>
        <sz val="12"/>
        <color theme="1"/>
        <rFont val="Tahoma"/>
        <family val="2"/>
      </rPr>
      <t>Tailor the template to your needs and assumptions.</t>
    </r>
    <r>
      <rPr>
        <b/>
        <sz val="12"/>
        <color theme="1"/>
        <rFont val="Tahoma"/>
        <family val="2"/>
      </rPr>
      <t xml:space="preserve"> </t>
    </r>
    <r>
      <rPr>
        <sz val="12"/>
        <color theme="1"/>
        <rFont val="Tahoma"/>
        <family val="2"/>
      </rPr>
      <t>You can over-ride all formulas and create your own. Be careful to double-check formulas if you are inserting or deleting rows. Tab #2 (Overall Cost Summary) is a roll-up of your results.</t>
    </r>
  </si>
  <si>
    <t>Administrative Cost Summary for Paid Family and Medical Leave Programs</t>
  </si>
  <si>
    <t># new claims processed per FTE per week</t>
  </si>
  <si>
    <t># new claims processed per FTE per year (assuming 52 weeks in a year)</t>
  </si>
  <si>
    <t># redeterminations processed per FTE per week</t>
  </si>
  <si>
    <t># redeterminations processed per FTE per year (assuming 52 weeks in a year)</t>
  </si>
  <si>
    <t># reconsiderations processed per FTE per week</t>
  </si>
  <si>
    <t># reconsiderations processed per FTE per year (assuming 52 weeks in a year)</t>
  </si>
  <si>
    <t>Table 1: Total Start-Up Costs</t>
  </si>
  <si>
    <t>Table 2: Year 1 Ongoing Costs</t>
  </si>
  <si>
    <t>Table 3: Years 2-5 Ongoing Costs</t>
  </si>
  <si>
    <t>Year 2 Unit Cost</t>
  </si>
  <si>
    <t>Year 2 FTE</t>
  </si>
  <si>
    <t>Year 3 Unit Cost</t>
  </si>
  <si>
    <t>Year 3 FTE</t>
  </si>
  <si>
    <t>Year 2 $</t>
  </si>
  <si>
    <t>Year 3 $</t>
  </si>
  <si>
    <t>Year 4 FTE</t>
  </si>
  <si>
    <t>Year 4 Unit Cost</t>
  </si>
  <si>
    <t>Year 4 $</t>
  </si>
  <si>
    <t>Year 5 Unit Cost</t>
  </si>
  <si>
    <t>Year 5 FTE</t>
  </si>
  <si>
    <t>Year 5 $</t>
  </si>
  <si>
    <t>Years 1-5 $</t>
  </si>
  <si>
    <t>Table 4: Years 1-5 Total Ongoing Costs</t>
  </si>
  <si>
    <t>Years 1-5 FTE</t>
  </si>
  <si>
    <t>n/a</t>
  </si>
  <si>
    <t>Total Start-Up Costs $</t>
  </si>
  <si>
    <t>Year 1 Ongoing Costs $</t>
  </si>
  <si>
    <t>Table 1: Total Start-Up Costs (this may span multiple years of start-up)</t>
  </si>
  <si>
    <t>Cost Line Items</t>
  </si>
  <si>
    <r>
      <rPr>
        <b/>
        <sz val="12"/>
        <color theme="1"/>
        <rFont val="Tahoma"/>
        <family val="2"/>
      </rPr>
      <t xml:space="preserve">1) In Table 1 "Total Start-Up Costs," </t>
    </r>
    <r>
      <rPr>
        <sz val="12"/>
        <color theme="1"/>
        <rFont val="Tahoma"/>
        <family val="2"/>
      </rPr>
      <t>enter in the desired</t>
    </r>
    <r>
      <rPr>
        <b/>
        <sz val="12"/>
        <color theme="1"/>
        <rFont val="Tahoma"/>
        <family val="2"/>
      </rPr>
      <t xml:space="preserve"> Cost Line Items </t>
    </r>
    <r>
      <rPr>
        <sz val="12"/>
        <color theme="1"/>
        <rFont val="Tahoma"/>
        <family val="2"/>
      </rPr>
      <t xml:space="preserve">in </t>
    </r>
    <r>
      <rPr>
        <b/>
        <sz val="12"/>
        <color theme="1"/>
        <rFont val="Tahoma"/>
        <family val="2"/>
      </rPr>
      <t>Column A</t>
    </r>
    <r>
      <rPr>
        <sz val="12"/>
        <color theme="1"/>
        <rFont val="Tahoma"/>
        <family val="2"/>
      </rPr>
      <t>, including staffing positions and other program cost elements. The listed items are examples only.</t>
    </r>
  </si>
  <si>
    <r>
      <rPr>
        <b/>
        <sz val="12"/>
        <color theme="1"/>
        <rFont val="Tahoma"/>
        <family val="2"/>
      </rPr>
      <t>3)</t>
    </r>
    <r>
      <rPr>
        <sz val="12"/>
        <color theme="1"/>
        <rFont val="Tahoma"/>
        <family val="2"/>
      </rPr>
      <t xml:space="preserve"> </t>
    </r>
    <r>
      <rPr>
        <b/>
        <sz val="12"/>
        <color theme="1"/>
        <rFont val="Tahoma"/>
        <family val="2"/>
      </rPr>
      <t>In Table 2 "Year 1 Ongoing Costs,</t>
    </r>
    <r>
      <rPr>
        <sz val="12"/>
        <color theme="1"/>
        <rFont val="Tahoma"/>
        <family val="2"/>
      </rPr>
      <t xml:space="preserve"> enter the </t>
    </r>
    <r>
      <rPr>
        <b/>
        <sz val="12"/>
        <color theme="1"/>
        <rFont val="Tahoma"/>
        <family val="2"/>
      </rPr>
      <t>Unit Costs</t>
    </r>
    <r>
      <rPr>
        <sz val="12"/>
        <color theme="1"/>
        <rFont val="Tahoma"/>
        <family val="2"/>
      </rPr>
      <t xml:space="preserve"> &amp; </t>
    </r>
    <r>
      <rPr>
        <b/>
        <sz val="12"/>
        <color theme="1"/>
        <rFont val="Tahoma"/>
        <family val="2"/>
      </rPr>
      <t>FTE</t>
    </r>
    <r>
      <rPr>
        <sz val="12"/>
        <color theme="1"/>
        <rFont val="Tahoma"/>
        <family val="2"/>
      </rPr>
      <t xml:space="preserve"> for Ongoing Cost Year 1 </t>
    </r>
    <r>
      <rPr>
        <b/>
        <sz val="12"/>
        <color theme="1"/>
        <rFont val="Tahoma"/>
        <family val="2"/>
      </rPr>
      <t>(Columns G &amp; H)</t>
    </r>
    <r>
      <rPr>
        <sz val="12"/>
        <color theme="1"/>
        <rFont val="Tahoma"/>
        <family val="2"/>
      </rPr>
      <t xml:space="preserve">. Column I = Column G * Column H. The Cost Line Items in Column F automatically copy over from </t>
    </r>
    <r>
      <rPr>
        <b/>
        <sz val="12"/>
        <color theme="1"/>
        <rFont val="Tahoma"/>
        <family val="2"/>
      </rPr>
      <t>Table 1 "Total Start-Up Costs."</t>
    </r>
  </si>
  <si>
    <r>
      <rPr>
        <b/>
        <sz val="12"/>
        <color theme="1"/>
        <rFont val="Tahoma"/>
        <family val="2"/>
      </rPr>
      <t xml:space="preserve">6) </t>
    </r>
    <r>
      <rPr>
        <sz val="12"/>
        <color theme="1"/>
        <rFont val="Tahoma"/>
        <family val="2"/>
      </rPr>
      <t>Modify any cells as desired in</t>
    </r>
    <r>
      <rPr>
        <b/>
        <sz val="12"/>
        <color theme="1"/>
        <rFont val="Tahoma"/>
        <family val="2"/>
      </rPr>
      <t xml:space="preserve"> Table 3 "Years 2-5 Ongoing Costs"</t>
    </r>
    <r>
      <rPr>
        <sz val="12"/>
        <color theme="1"/>
        <rFont val="Tahoma"/>
        <family val="2"/>
      </rPr>
      <t xml:space="preserve"> to meet your program requirements and assumptions.</t>
    </r>
  </si>
  <si>
    <r>
      <rPr>
        <b/>
        <sz val="12"/>
        <color theme="1"/>
        <rFont val="Tahoma"/>
        <family val="2"/>
      </rPr>
      <t>2)</t>
    </r>
    <r>
      <rPr>
        <sz val="12"/>
        <color theme="1"/>
        <rFont val="Tahoma"/>
        <family val="2"/>
      </rPr>
      <t xml:space="preserve"> In </t>
    </r>
    <r>
      <rPr>
        <b/>
        <sz val="12"/>
        <color theme="1"/>
        <rFont val="Tahoma"/>
        <family val="2"/>
      </rPr>
      <t xml:space="preserve">Table 1 "Total Start-Up Costs," </t>
    </r>
    <r>
      <rPr>
        <sz val="12"/>
        <color theme="1"/>
        <rFont val="Tahoma"/>
        <family val="2"/>
      </rPr>
      <t xml:space="preserve"> enter in the </t>
    </r>
    <r>
      <rPr>
        <b/>
        <sz val="12"/>
        <color theme="1"/>
        <rFont val="Tahoma"/>
        <family val="2"/>
      </rPr>
      <t>Unit Costs &amp; FTE</t>
    </r>
    <r>
      <rPr>
        <sz val="12"/>
        <color theme="1"/>
        <rFont val="Tahoma"/>
        <family val="2"/>
      </rPr>
      <t xml:space="preserve"> for each Start-Up</t>
    </r>
    <r>
      <rPr>
        <b/>
        <sz val="12"/>
        <color theme="1"/>
        <rFont val="Tahoma"/>
        <family val="2"/>
      </rPr>
      <t xml:space="preserve"> Cost Line Item (Columns B &amp; C).</t>
    </r>
    <r>
      <rPr>
        <sz val="12"/>
        <color theme="1"/>
        <rFont val="Tahoma"/>
        <family val="2"/>
      </rPr>
      <t xml:space="preserve"> Column D = Column B * Column C.</t>
    </r>
  </si>
  <si>
    <t>Table 0: Ongoing Cost Escalation Factors Applied to all Unit Costs from Years 2-5</t>
  </si>
  <si>
    <t>Year</t>
  </si>
  <si>
    <t>Factor</t>
  </si>
  <si>
    <t>Table 2: Ongoing Costs Year 1</t>
  </si>
  <si>
    <t>Table 3: Ongoing Costs Year 2-5</t>
  </si>
  <si>
    <t>Tables 1-3 below roll-up the costs detailed in Tab #1 (Cost Template)</t>
  </si>
  <si>
    <t>Cost Category</t>
  </si>
  <si>
    <t>Value</t>
  </si>
  <si>
    <t>New Claim Projection Assumptions</t>
  </si>
  <si>
    <t>New Claim Processing Time Assumptions</t>
  </si>
  <si>
    <t>Reconsideration Processing Time Assumptions</t>
  </si>
  <si>
    <t>Reconsiderations Projection Assumptions</t>
  </si>
  <si>
    <t>New Claims</t>
  </si>
  <si>
    <t>Redeterminations</t>
  </si>
  <si>
    <t>Reconsiderations</t>
  </si>
  <si>
    <t>Table 2: New Claim Processing Time</t>
  </si>
  <si>
    <t>Redeterminations Projection Assumptions</t>
  </si>
  <si>
    <t>Redeterminations Processing Time Assumptions</t>
  </si>
  <si>
    <t>Table 4: Redeterminations Processing Time</t>
  </si>
  <si>
    <t>Table 3: Redeterminations Counts</t>
  </si>
  <si>
    <t>Table 1: New Claim Counts</t>
  </si>
  <si>
    <t>Table 5: Reconsiderations Counts</t>
  </si>
  <si>
    <t>Table 6: Reconsiderations Processing Time</t>
  </si>
  <si>
    <t>Input your own assumption in Column D</t>
  </si>
  <si>
    <t>Yes</t>
  </si>
  <si>
    <t>Input your own assumption in Column H</t>
  </si>
  <si>
    <t>Input your own assumption in Column L</t>
  </si>
  <si>
    <t>Optional, formula-driven</t>
  </si>
  <si>
    <t>Table 7: Claims Staff Size Estimator Result</t>
  </si>
  <si>
    <t>Expected redeterminations as a % of new approved claims per year</t>
  </si>
  <si>
    <t>Total # of redeterminations processed per year</t>
  </si>
  <si>
    <t>Expected reconsiderations as a % of new approved claims per year</t>
  </si>
  <si>
    <t>Total # of reconsiderations processed per year</t>
  </si>
  <si>
    <t>FTEs needed to process the total # of new claims per year</t>
  </si>
  <si>
    <r>
      <rPr>
        <b/>
        <sz val="12"/>
        <color theme="1"/>
        <rFont val="Tahoma"/>
        <family val="2"/>
      </rPr>
      <t xml:space="preserve">5) In Table 3 "Years 2-5 Ongoing Costs," </t>
    </r>
    <r>
      <rPr>
        <sz val="12"/>
        <color theme="1"/>
        <rFont val="Tahoma"/>
        <family val="2"/>
      </rPr>
      <t xml:space="preserve">you can apply a general </t>
    </r>
    <r>
      <rPr>
        <b/>
        <sz val="12"/>
        <color theme="1"/>
        <rFont val="Tahoma"/>
        <family val="2"/>
      </rPr>
      <t>Cost Escalation Factor</t>
    </r>
    <r>
      <rPr>
        <sz val="12"/>
        <color theme="1"/>
        <rFont val="Tahoma"/>
        <family val="2"/>
      </rPr>
      <t xml:space="preserve"> to all </t>
    </r>
    <r>
      <rPr>
        <u/>
        <sz val="12"/>
        <color theme="1"/>
        <rFont val="Tahoma"/>
        <family val="2"/>
      </rPr>
      <t>Unit Costs</t>
    </r>
    <r>
      <rPr>
        <sz val="12"/>
        <color theme="1"/>
        <rFont val="Tahoma"/>
        <family val="2"/>
      </rPr>
      <t xml:space="preserve"> by modifying the </t>
    </r>
    <r>
      <rPr>
        <b/>
        <sz val="12"/>
        <color theme="1"/>
        <rFont val="Tahoma"/>
        <family val="2"/>
      </rPr>
      <t>Cost Escalation Factors</t>
    </r>
    <r>
      <rPr>
        <sz val="12"/>
        <color theme="1"/>
        <rFont val="Tahoma"/>
        <family val="2"/>
      </rPr>
      <t xml:space="preserve"> in</t>
    </r>
    <r>
      <rPr>
        <b/>
        <sz val="12"/>
        <color theme="1"/>
        <rFont val="Tahoma"/>
        <family val="2"/>
      </rPr>
      <t xml:space="preserve"> Table 0 "Cost Escalation Factors."</t>
    </r>
  </si>
  <si>
    <t>Year 1 Unit Cost</t>
  </si>
  <si>
    <t>Year 1 FTE</t>
  </si>
  <si>
    <t>Optional, formula-driven (input from Table 1)</t>
  </si>
  <si>
    <t>FTEs needed to process the total # of reconsiderations per year</t>
  </si>
  <si>
    <t>Optional, formula-driven (input from Table 5)</t>
  </si>
  <si>
    <t>Optional, formula-driven (input from Table 3)</t>
  </si>
  <si>
    <t>FTEs needed to process the total # of redeterminations per year</t>
  </si>
  <si>
    <r>
      <t xml:space="preserve">This is a basic template to help you estimate the number of staff (Full-Time Equivalents [FTEs]) needed to process claims for a Paid Family and Medical Leave Program. This exercise can inform your inputs to the Claims Staff input fields on tab #1 "Cost Template." Please see the document entitled "Review of the Administrative Costs of Establishing a State Paid Family and Medical Leave Program" for examples of FTE estimates, assumptions on processing times, claim denial rates, redetermination rates, and reconsideration rates made by other states. Reconsiderations are claim reviews that do not change eligibility status (such as updating someone’s name due to marriage) and redeterminations are claim reviews that changes eligibility status. 
</t>
    </r>
    <r>
      <rPr>
        <b/>
        <sz val="12"/>
        <rFont val="Tahoma"/>
        <family val="2"/>
      </rPr>
      <t>HOW TO USE THIS TEMPLATE</t>
    </r>
    <r>
      <rPr>
        <sz val="12"/>
        <rFont val="Tahoma"/>
        <family val="2"/>
      </rPr>
      <t xml:space="preserve">
Tables 1-6 require your inputs.  For each table row, the template indicates if you need to input your own assumption or if the cell is formula-driven. The default values in the input assumption cells are simple placeholders. In addition, you can over-ride all formulas. The final result is in Table 7: Claims Staff Size Estimator Result.</t>
    </r>
  </si>
  <si>
    <r>
      <rPr>
        <b/>
        <sz val="12"/>
        <color theme="1"/>
        <rFont val="Tahoma"/>
        <family val="2"/>
      </rPr>
      <t xml:space="preserve">4) In Table 3 "Years 2-5 Ongoing Costs," </t>
    </r>
    <r>
      <rPr>
        <sz val="12"/>
        <color theme="1"/>
        <rFont val="Tahoma"/>
        <family val="2"/>
      </rPr>
      <t xml:space="preserve">the Cost Line Items, Unit Costs, and FTE for each year 2-5 will automatically populate with the inputs from </t>
    </r>
    <r>
      <rPr>
        <b/>
        <sz val="12"/>
        <color theme="1"/>
        <rFont val="Tahoma"/>
        <family val="2"/>
      </rPr>
      <t xml:space="preserve">Table 2, "Ongoing Cost Year 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</si>
</sst>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_);_(* \(#,##0.0\);_(* &quot;-&quot;??_);_(@_)"/>
    <numFmt numFmtId="165" formatCode="_(* #,##0_);_(* \(#,##0\);_(* &quot;-&quot;??_);_(@_)"/>
    <numFmt numFmtId="166" formatCode="&quot;$&quot;#,##0"/>
    <numFmt numFmtId="167" formatCode="_(&quot;$&quot;* #,##0_);_(&quot;$&quot;* \(#,##0\);_(&quot;$&quot;* &quot;-&quot;??_);_(@_)"/>
    <numFmt numFmtId="168" formatCode="0.0%"/>
    <numFmt numFmtId="169" formatCode="0.0"/>
  </numFmts>
  <fonts count="38" x14ac:knownFonts="1">
    <font>
      <sz val="11"/>
      <color theme="1"/>
      <name val="Tahoma"/>
      <family val="2"/>
    </font>
    <font>
      <sz val="11"/>
      <color theme="1"/>
      <name val="Tahoma"/>
      <family val="2"/>
    </font>
    <font>
      <sz val="18"/>
      <color theme="3"/>
      <name val="Calibri Light"/>
      <family val="2"/>
      <scheme val="major"/>
    </font>
    <font>
      <sz val="11"/>
      <color rgb="FFFF0000"/>
      <name val="Tahoma"/>
      <family val="2"/>
    </font>
    <font>
      <b/>
      <sz val="11"/>
      <color theme="1"/>
      <name val="Tahoma"/>
      <family val="2"/>
    </font>
    <font>
      <sz val="11"/>
      <color rgb="FF000000"/>
      <name val="Tahoma"/>
      <family val="2"/>
    </font>
    <font>
      <b/>
      <sz val="11"/>
      <color rgb="FF000000"/>
      <name val="Tahoma"/>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Tahoma"/>
      <family val="2"/>
    </font>
    <font>
      <sz val="11"/>
      <color theme="0"/>
      <name val="Tahoma"/>
      <family val="2"/>
    </font>
    <font>
      <sz val="11"/>
      <name val="Tahoma"/>
      <family val="2"/>
    </font>
    <font>
      <sz val="12"/>
      <color theme="1"/>
      <name val="Tahoma"/>
      <family val="2"/>
    </font>
    <font>
      <b/>
      <sz val="12"/>
      <color theme="1"/>
      <name val="Tahoma"/>
      <family val="2"/>
    </font>
    <font>
      <sz val="12"/>
      <name val="Tahoma"/>
      <family val="2"/>
    </font>
    <font>
      <b/>
      <sz val="14"/>
      <color theme="0"/>
      <name val="Tahoma"/>
      <family val="2"/>
    </font>
    <font>
      <b/>
      <sz val="14"/>
      <name val="Tahoma"/>
      <family val="2"/>
    </font>
    <font>
      <u/>
      <sz val="12"/>
      <color theme="1"/>
      <name val="Tahoma"/>
      <family val="2"/>
    </font>
    <font>
      <b/>
      <sz val="24"/>
      <color theme="0"/>
      <name val="Tahoma"/>
      <family val="2"/>
    </font>
    <font>
      <i/>
      <sz val="11"/>
      <color theme="1"/>
      <name val="Tahoma"/>
      <family val="2"/>
    </font>
    <font>
      <b/>
      <sz val="11"/>
      <name val="Tahoma"/>
      <family val="2"/>
    </font>
    <font>
      <b/>
      <sz val="16"/>
      <color theme="1"/>
      <name val="Tahoma"/>
      <family val="2"/>
    </font>
    <font>
      <b/>
      <sz val="16"/>
      <color theme="0"/>
      <name val="Tahoma"/>
      <family val="2"/>
    </font>
    <font>
      <b/>
      <sz val="12"/>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4C6E7"/>
        <bgColor indexed="64"/>
      </patternFill>
    </fill>
    <fill>
      <patternFill patternType="solid">
        <fgColor rgb="FFFFFF00"/>
        <bgColor indexed="64"/>
      </patternFill>
    </fill>
    <fill>
      <patternFill patternType="solid">
        <fgColor theme="1"/>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thin">
        <color indexed="64"/>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48">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 fillId="19" borderId="0" applyNumberFormat="0" applyBorder="0" applyAlignment="0" applyProtection="0"/>
    <xf numFmtId="0" fontId="7" fillId="0" borderId="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7"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2" fillId="32" borderId="0" applyNumberFormat="0" applyBorder="0" applyAlignment="0" applyProtection="0"/>
    <xf numFmtId="0" fontId="24" fillId="9"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0" borderId="0" xfId="0" applyFont="1"/>
    <xf numFmtId="0" fontId="6" fillId="0" borderId="0" xfId="0" applyFont="1" applyFill="1" applyBorder="1" applyAlignment="1">
      <alignment vertical="center"/>
    </xf>
    <xf numFmtId="0" fontId="0" fillId="0" borderId="0" xfId="0" applyFont="1" applyBorder="1"/>
    <xf numFmtId="0" fontId="1" fillId="0" borderId="0" xfId="4" applyFont="1" applyBorder="1"/>
    <xf numFmtId="164" fontId="3" fillId="0" borderId="0" xfId="1" applyNumberFormat="1" applyFont="1"/>
    <xf numFmtId="0" fontId="0" fillId="0" borderId="0" xfId="0" applyFill="1"/>
    <xf numFmtId="0" fontId="0" fillId="0" borderId="0" xfId="0" applyBorder="1"/>
    <xf numFmtId="0" fontId="0" fillId="0" borderId="0" xfId="0" applyFill="1" applyBorder="1"/>
    <xf numFmtId="0" fontId="4" fillId="0" borderId="0" xfId="0" applyFont="1"/>
    <xf numFmtId="0" fontId="0" fillId="0" borderId="0" xfId="0" applyFont="1" applyAlignment="1">
      <alignment horizontal="center"/>
    </xf>
    <xf numFmtId="166" fontId="0" fillId="0" borderId="0" xfId="0" applyNumberFormat="1" applyFont="1"/>
    <xf numFmtId="166" fontId="0" fillId="0" borderId="0" xfId="0" applyNumberFormat="1" applyFont="1" applyBorder="1"/>
    <xf numFmtId="166" fontId="0" fillId="0" borderId="0" xfId="0" applyNumberFormat="1"/>
    <xf numFmtId="167" fontId="1" fillId="0" borderId="10" xfId="46" applyNumberFormat="1" applyFont="1" applyBorder="1"/>
    <xf numFmtId="0" fontId="0" fillId="0" borderId="0" xfId="0" applyAlignment="1">
      <alignment horizontal="center"/>
    </xf>
    <xf numFmtId="0" fontId="5" fillId="0" borderId="10" xfId="0" applyFont="1" applyBorder="1" applyAlignment="1">
      <alignment horizontal="center" vertical="center"/>
    </xf>
    <xf numFmtId="0" fontId="0" fillId="0" borderId="0" xfId="0" applyFont="1" applyBorder="1" applyAlignment="1">
      <alignment horizontal="center"/>
    </xf>
    <xf numFmtId="0" fontId="23" fillId="36" borderId="16" xfId="0" applyFont="1" applyFill="1" applyBorder="1" applyAlignment="1">
      <alignment vertical="center"/>
    </xf>
    <xf numFmtId="1" fontId="23" fillId="36" borderId="16" xfId="0" applyNumberFormat="1" applyFont="1" applyFill="1" applyBorder="1" applyAlignment="1">
      <alignment horizontal="center" vertical="center"/>
    </xf>
    <xf numFmtId="0" fontId="23" fillId="35" borderId="11" xfId="0" applyFont="1" applyFill="1" applyBorder="1" applyAlignment="1">
      <alignment vertical="center"/>
    </xf>
    <xf numFmtId="166" fontId="23" fillId="36" borderId="20" xfId="0" applyNumberFormat="1" applyFont="1" applyFill="1" applyBorder="1" applyAlignment="1">
      <alignment vertical="center"/>
    </xf>
    <xf numFmtId="166" fontId="5" fillId="0" borderId="18" xfId="0" applyNumberFormat="1" applyFont="1" applyFill="1" applyBorder="1" applyAlignment="1">
      <alignment horizontal="right" vertical="center"/>
    </xf>
    <xf numFmtId="166" fontId="5" fillId="33" borderId="19" xfId="1" applyNumberFormat="1" applyFont="1" applyFill="1" applyBorder="1" applyAlignment="1">
      <alignment horizontal="right" vertical="center"/>
    </xf>
    <xf numFmtId="0" fontId="30" fillId="37" borderId="0" xfId="0" applyFont="1" applyFill="1"/>
    <xf numFmtId="9" fontId="0" fillId="0" borderId="0" xfId="0" applyNumberFormat="1"/>
    <xf numFmtId="165" fontId="0" fillId="0" borderId="0" xfId="1" applyNumberFormat="1" applyFont="1"/>
    <xf numFmtId="43" fontId="0" fillId="0" borderId="0" xfId="0" applyNumberFormat="1"/>
    <xf numFmtId="169" fontId="4" fillId="0" borderId="0" xfId="0" applyNumberFormat="1" applyFont="1"/>
    <xf numFmtId="165" fontId="4" fillId="0" borderId="0" xfId="0" applyNumberFormat="1" applyFont="1"/>
    <xf numFmtId="165" fontId="0" fillId="34" borderId="0" xfId="1" applyNumberFormat="1" applyFont="1" applyFill="1"/>
    <xf numFmtId="9" fontId="0" fillId="34" borderId="0" xfId="0" applyNumberFormat="1" applyFill="1"/>
    <xf numFmtId="0" fontId="32" fillId="35" borderId="21" xfId="45" applyFont="1" applyFill="1" applyBorder="1" applyAlignment="1"/>
    <xf numFmtId="0" fontId="32" fillId="35" borderId="22" xfId="45" applyFont="1" applyFill="1" applyBorder="1" applyAlignment="1"/>
    <xf numFmtId="0" fontId="5" fillId="0" borderId="10" xfId="0" applyFont="1" applyFill="1" applyBorder="1" applyAlignment="1">
      <alignment vertical="center"/>
    </xf>
    <xf numFmtId="166" fontId="5" fillId="0" borderId="1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right" vertical="center"/>
    </xf>
    <xf numFmtId="165" fontId="34" fillId="0" borderId="0" xfId="1" applyNumberFormat="1" applyFont="1"/>
    <xf numFmtId="166" fontId="23" fillId="36" borderId="22" xfId="0" applyNumberFormat="1" applyFont="1" applyFill="1" applyBorder="1" applyAlignment="1">
      <alignment vertical="center"/>
    </xf>
    <xf numFmtId="0" fontId="23" fillId="36" borderId="23" xfId="0" applyFont="1" applyFill="1" applyBorder="1" applyAlignment="1">
      <alignment vertical="center"/>
    </xf>
    <xf numFmtId="0" fontId="5" fillId="0" borderId="10" xfId="0" applyFont="1" applyBorder="1" applyAlignment="1">
      <alignment vertical="center"/>
    </xf>
    <xf numFmtId="0" fontId="5" fillId="38" borderId="10" xfId="0" applyFont="1" applyFill="1" applyBorder="1" applyAlignment="1">
      <alignment vertical="center"/>
    </xf>
    <xf numFmtId="166" fontId="5" fillId="33" borderId="13" xfId="1" applyNumberFormat="1" applyFont="1" applyFill="1" applyBorder="1" applyAlignment="1">
      <alignment horizontal="right" vertical="center"/>
    </xf>
    <xf numFmtId="166" fontId="5" fillId="0" borderId="15" xfId="0" applyNumberFormat="1" applyFont="1" applyFill="1" applyBorder="1" applyAlignment="1">
      <alignment horizontal="right" vertical="center"/>
    </xf>
    <xf numFmtId="1" fontId="23" fillId="36" borderId="11" xfId="0" applyNumberFormat="1" applyFont="1" applyFill="1" applyBorder="1" applyAlignment="1">
      <alignment horizontal="center" vertical="center"/>
    </xf>
    <xf numFmtId="0" fontId="5" fillId="0" borderId="15" xfId="0" applyFont="1" applyBorder="1" applyAlignment="1">
      <alignment horizontal="center" vertical="center"/>
    </xf>
    <xf numFmtId="166" fontId="23" fillId="36" borderId="21" xfId="0" applyNumberFormat="1" applyFont="1" applyFill="1" applyBorder="1" applyAlignment="1">
      <alignment vertical="center"/>
    </xf>
    <xf numFmtId="0" fontId="25" fillId="0" borderId="0" xfId="0" applyFont="1"/>
    <xf numFmtId="0" fontId="32" fillId="35" borderId="0" xfId="45" applyFont="1" applyFill="1" applyBorder="1" applyAlignment="1">
      <alignment horizontal="left"/>
    </xf>
    <xf numFmtId="0" fontId="0" fillId="0" borderId="0" xfId="0" applyFont="1" applyAlignment="1">
      <alignment wrapText="1"/>
    </xf>
    <xf numFmtId="0" fontId="34" fillId="34" borderId="10" xfId="3" applyFont="1" applyFill="1" applyBorder="1" applyAlignment="1">
      <alignment horizontal="center" vertical="center" wrapText="1"/>
    </xf>
    <xf numFmtId="0" fontId="0" fillId="0" borderId="0" xfId="0" applyAlignment="1">
      <alignment wrapText="1"/>
    </xf>
    <xf numFmtId="0" fontId="34" fillId="34" borderId="24" xfId="3" applyFont="1" applyFill="1" applyBorder="1" applyAlignment="1">
      <alignment horizontal="center" vertical="center" wrapText="1"/>
    </xf>
    <xf numFmtId="166" fontId="34" fillId="19" borderId="12" xfId="3" applyNumberFormat="1" applyFont="1" applyBorder="1" applyAlignment="1">
      <alignment horizontal="center" vertical="center" wrapText="1"/>
    </xf>
    <xf numFmtId="0" fontId="34" fillId="19" borderId="25" xfId="3" applyFont="1" applyBorder="1" applyAlignment="1">
      <alignment horizontal="center" vertical="center" wrapText="1"/>
    </xf>
    <xf numFmtId="0" fontId="34" fillId="19" borderId="24" xfId="3" applyFont="1" applyBorder="1" applyAlignment="1">
      <alignment horizontal="center" vertical="center" wrapText="1"/>
    </xf>
    <xf numFmtId="0" fontId="34" fillId="19" borderId="26" xfId="3" applyFont="1" applyBorder="1" applyAlignment="1">
      <alignment horizontal="center" vertical="center" wrapText="1"/>
    </xf>
    <xf numFmtId="0" fontId="34" fillId="19" borderId="12" xfId="3" applyFont="1" applyBorder="1" applyAlignment="1">
      <alignment horizontal="center" vertical="center" wrapText="1"/>
    </xf>
    <xf numFmtId="0" fontId="34" fillId="19" borderId="13" xfId="3" applyFont="1" applyBorder="1" applyAlignment="1">
      <alignment horizontal="left" vertical="center" wrapText="1"/>
    </xf>
    <xf numFmtId="0" fontId="32" fillId="35" borderId="11" xfId="45" applyFont="1" applyFill="1" applyBorder="1" applyAlignment="1"/>
    <xf numFmtId="0" fontId="28" fillId="37" borderId="27" xfId="0" applyFont="1" applyFill="1" applyBorder="1" applyAlignment="1">
      <alignment wrapText="1"/>
    </xf>
    <xf numFmtId="0" fontId="29" fillId="36" borderId="17" xfId="45" applyFont="1" applyFill="1" applyBorder="1" applyAlignment="1">
      <alignment wrapText="1"/>
    </xf>
    <xf numFmtId="0" fontId="26" fillId="37" borderId="28" xfId="0" applyFont="1" applyFill="1" applyBorder="1" applyAlignment="1">
      <alignment vertical="center" wrapText="1"/>
    </xf>
    <xf numFmtId="0" fontId="26" fillId="37" borderId="29" xfId="0" applyFont="1" applyFill="1" applyBorder="1" applyAlignment="1">
      <alignment vertical="center" wrapText="1"/>
    </xf>
    <xf numFmtId="0" fontId="26" fillId="37" borderId="30" xfId="0" applyFont="1" applyFill="1" applyBorder="1" applyAlignment="1">
      <alignment vertical="center" wrapText="1"/>
    </xf>
    <xf numFmtId="168" fontId="1" fillId="34" borderId="10" xfId="4" applyNumberFormat="1" applyFont="1" applyFill="1" applyBorder="1" applyAlignment="1">
      <alignment horizontal="center" vertical="center"/>
    </xf>
    <xf numFmtId="0" fontId="26" fillId="0" borderId="0" xfId="0" applyFont="1"/>
    <xf numFmtId="0" fontId="28" fillId="0" borderId="0" xfId="0" applyFont="1" applyFill="1"/>
    <xf numFmtId="0" fontId="28" fillId="37" borderId="27" xfId="0" applyFont="1" applyFill="1" applyBorder="1" applyAlignment="1">
      <alignment vertical="top" wrapText="1"/>
    </xf>
    <xf numFmtId="0" fontId="33" fillId="0" borderId="0" xfId="0" applyFont="1" applyAlignment="1">
      <alignment horizontal="right"/>
    </xf>
    <xf numFmtId="0" fontId="0" fillId="0" borderId="0" xfId="0" applyAlignment="1">
      <alignment horizontal="right"/>
    </xf>
    <xf numFmtId="0" fontId="26" fillId="0" borderId="14" xfId="4" applyFont="1" applyBorder="1" applyAlignment="1">
      <alignment horizontal="left" vertical="center"/>
    </xf>
    <xf numFmtId="0" fontId="26" fillId="0" borderId="11" xfId="4" applyFont="1" applyFill="1" applyBorder="1" applyAlignment="1">
      <alignment horizontal="left" vertical="center"/>
    </xf>
    <xf numFmtId="168" fontId="1" fillId="34" borderId="16" xfId="4" applyNumberFormat="1" applyFont="1" applyFill="1" applyBorder="1" applyAlignment="1">
      <alignment horizontal="center" vertical="center"/>
    </xf>
    <xf numFmtId="0" fontId="25" fillId="0" borderId="15" xfId="4" applyFont="1" applyBorder="1"/>
    <xf numFmtId="0" fontId="0" fillId="0" borderId="15" xfId="4" applyFont="1" applyBorder="1" applyAlignment="1">
      <alignment wrapText="1"/>
    </xf>
    <xf numFmtId="0" fontId="1" fillId="0" borderId="15" xfId="4" applyFont="1" applyBorder="1"/>
    <xf numFmtId="9" fontId="1" fillId="0" borderId="13" xfId="47" applyFont="1" applyBorder="1" applyAlignment="1">
      <alignment horizontal="center"/>
    </xf>
    <xf numFmtId="0" fontId="23" fillId="35" borderId="11" xfId="4" applyFont="1" applyFill="1" applyBorder="1"/>
    <xf numFmtId="167" fontId="23" fillId="35" borderId="16" xfId="46" applyNumberFormat="1" applyFont="1" applyFill="1" applyBorder="1"/>
    <xf numFmtId="9" fontId="23" fillId="35" borderId="21" xfId="47" applyFont="1" applyFill="1" applyBorder="1" applyAlignment="1">
      <alignment horizontal="center"/>
    </xf>
    <xf numFmtId="167" fontId="1" fillId="0" borderId="13" xfId="46" applyNumberFormat="1" applyFont="1" applyBorder="1"/>
    <xf numFmtId="167" fontId="23" fillId="35" borderId="21" xfId="46" applyNumberFormat="1" applyFont="1" applyFill="1" applyBorder="1"/>
    <xf numFmtId="0" fontId="25" fillId="0" borderId="0" xfId="4" applyFont="1"/>
    <xf numFmtId="0" fontId="23" fillId="36" borderId="25" xfId="45" applyFont="1" applyFill="1" applyBorder="1" applyAlignment="1">
      <alignment vertical="center"/>
    </xf>
    <xf numFmtId="167" fontId="23" fillId="36" borderId="24" xfId="46" applyNumberFormat="1" applyFont="1" applyFill="1" applyBorder="1" applyAlignment="1">
      <alignment horizontal="center" vertical="center"/>
    </xf>
    <xf numFmtId="167" fontId="23" fillId="36" borderId="12" xfId="46" applyNumberFormat="1" applyFont="1" applyFill="1" applyBorder="1" applyAlignment="1">
      <alignment horizontal="center" vertical="center" wrapText="1"/>
    </xf>
    <xf numFmtId="0" fontId="35" fillId="0" borderId="0" xfId="0" applyFont="1"/>
    <xf numFmtId="0" fontId="0" fillId="35" borderId="0" xfId="0" applyFill="1"/>
    <xf numFmtId="0" fontId="23" fillId="36" borderId="31" xfId="0" applyFont="1" applyFill="1" applyBorder="1" applyAlignment="1">
      <alignment vertical="center"/>
    </xf>
    <xf numFmtId="0" fontId="23" fillId="36" borderId="31" xfId="0" applyFont="1" applyFill="1" applyBorder="1" applyAlignment="1">
      <alignment vertical="center" wrapText="1"/>
    </xf>
    <xf numFmtId="0" fontId="36" fillId="35" borderId="17" xfId="45" applyFont="1" applyFill="1" applyBorder="1" applyAlignment="1">
      <alignment wrapText="1"/>
    </xf>
    <xf numFmtId="169" fontId="30" fillId="0" borderId="22" xfId="45" applyNumberFormat="1" applyFont="1" applyFill="1" applyBorder="1" applyAlignment="1">
      <alignment horizontal="center" vertical="center"/>
    </xf>
    <xf numFmtId="0" fontId="0" fillId="38" borderId="32" xfId="0" applyFont="1" applyFill="1" applyBorder="1" applyAlignment="1">
      <alignment wrapText="1"/>
    </xf>
    <xf numFmtId="0" fontId="0" fillId="38" borderId="34" xfId="0" applyFont="1" applyFill="1" applyBorder="1"/>
    <xf numFmtId="0" fontId="0" fillId="38" borderId="35" xfId="0" applyFont="1" applyFill="1" applyBorder="1"/>
    <xf numFmtId="165" fontId="0" fillId="34" borderId="36" xfId="1" applyNumberFormat="1" applyFont="1" applyFill="1" applyBorder="1"/>
    <xf numFmtId="0" fontId="0" fillId="0" borderId="34" xfId="0" applyFont="1" applyBorder="1"/>
    <xf numFmtId="0" fontId="0" fillId="0" borderId="35" xfId="0" applyFont="1" applyBorder="1"/>
    <xf numFmtId="165" fontId="0" fillId="0" borderId="36" xfId="1" applyNumberFormat="1" applyFont="1" applyBorder="1"/>
    <xf numFmtId="0" fontId="23" fillId="36" borderId="33" xfId="0" applyFont="1" applyFill="1" applyBorder="1" applyAlignment="1">
      <alignment vertical="center"/>
    </xf>
    <xf numFmtId="0" fontId="23" fillId="36" borderId="33" xfId="0" applyFont="1" applyFill="1" applyBorder="1" applyAlignment="1">
      <alignment vertical="center" wrapText="1"/>
    </xf>
    <xf numFmtId="0" fontId="25" fillId="38" borderId="34" xfId="0" applyFont="1" applyFill="1" applyBorder="1"/>
    <xf numFmtId="0" fontId="0" fillId="38" borderId="35" xfId="0" applyFont="1" applyFill="1" applyBorder="1" applyAlignment="1">
      <alignment wrapText="1"/>
    </xf>
    <xf numFmtId="169" fontId="4" fillId="38" borderId="36" xfId="0" applyNumberFormat="1" applyFont="1" applyFill="1" applyBorder="1"/>
    <xf numFmtId="0" fontId="0" fillId="35" borderId="0" xfId="0" applyFont="1" applyFill="1"/>
    <xf numFmtId="0" fontId="0" fillId="35" borderId="0" xfId="0" applyFont="1" applyFill="1" applyAlignment="1">
      <alignment horizontal="center"/>
    </xf>
    <xf numFmtId="166" fontId="0" fillId="0" borderId="0" xfId="0" applyNumberFormat="1" applyFont="1" applyAlignment="1">
      <alignment horizontal="center" vertical="center"/>
    </xf>
    <xf numFmtId="166" fontId="32" fillId="35" borderId="22" xfId="45" applyNumberFormat="1" applyFont="1" applyFill="1" applyBorder="1" applyAlignment="1"/>
    <xf numFmtId="166" fontId="26" fillId="0" borderId="0" xfId="0" applyNumberFormat="1" applyFont="1"/>
    <xf numFmtId="166" fontId="34" fillId="19" borderId="13" xfId="3" applyNumberFormat="1" applyFont="1" applyBorder="1" applyAlignment="1">
      <alignment horizontal="center" vertical="center" wrapText="1"/>
    </xf>
  </cellXfs>
  <cellStyles count="48">
    <cellStyle name="20% - Accent1 2" xfId="22" xr:uid="{00000000-0005-0000-0000-000000000000}"/>
    <cellStyle name="20% - Accent2 2" xfId="26" xr:uid="{00000000-0005-0000-0000-000001000000}"/>
    <cellStyle name="20% - Accent3 2" xfId="30" xr:uid="{00000000-0005-0000-0000-000002000000}"/>
    <cellStyle name="20% - Accent4 2" xfId="34" xr:uid="{00000000-0005-0000-0000-000003000000}"/>
    <cellStyle name="20% - Accent5 2" xfId="38" xr:uid="{00000000-0005-0000-0000-000004000000}"/>
    <cellStyle name="20% - Accent6 2" xfId="42" xr:uid="{00000000-0005-0000-0000-000005000000}"/>
    <cellStyle name="40% - Accent1 2" xfId="23" xr:uid="{00000000-0005-0000-0000-000006000000}"/>
    <cellStyle name="40% - Accent2 2" xfId="27" xr:uid="{00000000-0005-0000-0000-000007000000}"/>
    <cellStyle name="40% - Accent3" xfId="3" builtinId="39"/>
    <cellStyle name="40% - Accent3 2" xfId="31" xr:uid="{00000000-0005-0000-0000-000009000000}"/>
    <cellStyle name="40% - Accent4 2" xfId="35" xr:uid="{00000000-0005-0000-0000-00000A000000}"/>
    <cellStyle name="40% - Accent5 2" xfId="39" xr:uid="{00000000-0005-0000-0000-00000B000000}"/>
    <cellStyle name="40% - Accent6 2" xfId="43" xr:uid="{00000000-0005-0000-0000-00000C000000}"/>
    <cellStyle name="60% - Accent1 2" xfId="24" xr:uid="{00000000-0005-0000-0000-00000D000000}"/>
    <cellStyle name="60% - Accent2 2" xfId="28" xr:uid="{00000000-0005-0000-0000-00000E000000}"/>
    <cellStyle name="60% - Accent3 2" xfId="32" xr:uid="{00000000-0005-0000-0000-00000F000000}"/>
    <cellStyle name="60% - Accent4 2" xfId="36" xr:uid="{00000000-0005-0000-0000-000010000000}"/>
    <cellStyle name="60% - Accent5 2" xfId="40" xr:uid="{00000000-0005-0000-0000-000011000000}"/>
    <cellStyle name="60% - Accent6 2" xfId="44" xr:uid="{00000000-0005-0000-0000-000012000000}"/>
    <cellStyle name="Accent1" xfId="45" builtinId="29"/>
    <cellStyle name="Accent1 2" xfId="21" xr:uid="{00000000-0005-0000-0000-000014000000}"/>
    <cellStyle name="Accent2 2" xfId="25" xr:uid="{00000000-0005-0000-0000-000015000000}"/>
    <cellStyle name="Accent3 2" xfId="29" xr:uid="{00000000-0005-0000-0000-000016000000}"/>
    <cellStyle name="Accent4 2" xfId="33" xr:uid="{00000000-0005-0000-0000-000017000000}"/>
    <cellStyle name="Accent5 2" xfId="37" xr:uid="{00000000-0005-0000-0000-000018000000}"/>
    <cellStyle name="Accent6 2" xfId="41" xr:uid="{00000000-0005-0000-0000-000019000000}"/>
    <cellStyle name="Bad 2" xfId="10" xr:uid="{00000000-0005-0000-0000-00001A000000}"/>
    <cellStyle name="Calculation 2" xfId="14" xr:uid="{00000000-0005-0000-0000-00001B000000}"/>
    <cellStyle name="Check Cell 2" xfId="16" xr:uid="{00000000-0005-0000-0000-00001C000000}"/>
    <cellStyle name="Comma" xfId="1" builtinId="3"/>
    <cellStyle name="Currency" xfId="46" builtinId="4"/>
    <cellStyle name="Explanatory Text 2" xfId="19" xr:uid="{00000000-0005-0000-0000-00001F000000}"/>
    <cellStyle name="Good 2" xfId="9" xr:uid="{00000000-0005-0000-0000-000020000000}"/>
    <cellStyle name="Heading 1 2" xfId="5" xr:uid="{00000000-0005-0000-0000-000021000000}"/>
    <cellStyle name="Heading 2 2" xfId="6" xr:uid="{00000000-0005-0000-0000-000022000000}"/>
    <cellStyle name="Heading 3 2" xfId="7" xr:uid="{00000000-0005-0000-0000-000023000000}"/>
    <cellStyle name="Heading 4 2" xfId="8" xr:uid="{00000000-0005-0000-0000-000024000000}"/>
    <cellStyle name="Input 2" xfId="12" xr:uid="{00000000-0005-0000-0000-000025000000}"/>
    <cellStyle name="Linked Cell 2" xfId="15" xr:uid="{00000000-0005-0000-0000-000026000000}"/>
    <cellStyle name="Neutral 2" xfId="11" xr:uid="{00000000-0005-0000-0000-000027000000}"/>
    <cellStyle name="Normal" xfId="0" builtinId="0"/>
    <cellStyle name="Normal 2" xfId="4" xr:uid="{00000000-0005-0000-0000-000029000000}"/>
    <cellStyle name="Note 2" xfId="18" xr:uid="{00000000-0005-0000-0000-00002A000000}"/>
    <cellStyle name="Output 2" xfId="13" xr:uid="{00000000-0005-0000-0000-00002B000000}"/>
    <cellStyle name="Percent" xfId="47" builtinId="5"/>
    <cellStyle name="Title" xfId="2" builtinId="15" customBuiltin="1"/>
    <cellStyle name="Total 2" xfId="20" xr:uid="{00000000-0005-0000-0000-00002E000000}"/>
    <cellStyle name="Warning Text 2" xfId="17" xr:uid="{00000000-0005-0000-0000-00002F000000}"/>
  </cellStyles>
  <dxfs count="75">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top style="thin">
          <color indexed="64"/>
        </top>
        <bottom style="thin">
          <color theme="4" tint="0.39997558519241921"/>
        </bottom>
      </border>
    </dxf>
    <dxf>
      <border outline="0">
        <top style="thin">
          <color indexed="64"/>
        </top>
      </border>
    </dxf>
    <dxf>
      <font>
        <b val="0"/>
        <i val="0"/>
        <strike val="0"/>
        <condense val="0"/>
        <extend val="0"/>
        <outline val="0"/>
        <shadow val="0"/>
        <u val="none"/>
        <vertAlign val="baseline"/>
        <sz val="11"/>
        <color theme="1"/>
        <name val="Tahoma"/>
        <family val="2"/>
        <scheme val="none"/>
      </font>
    </dxf>
    <dxf>
      <border outline="0">
        <top style="thin">
          <color indexed="64"/>
        </top>
      </border>
    </dxf>
    <dxf>
      <font>
        <b/>
        <i val="0"/>
        <strike val="0"/>
        <condense val="0"/>
        <extend val="0"/>
        <outline val="0"/>
        <shadow val="0"/>
        <u val="none"/>
        <vertAlign val="baseline"/>
        <sz val="14"/>
        <color auto="1"/>
        <name val="Tahoma"/>
        <family val="2"/>
        <scheme val="none"/>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ahoma"/>
        <family val="2"/>
        <scheme val="none"/>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0"/>
        <name val="Tahoma"/>
        <family val="2"/>
        <scheme val="none"/>
      </font>
      <fill>
        <patternFill patternType="solid">
          <fgColor indexed="64"/>
          <bgColor theme="1"/>
        </patternFill>
      </fill>
      <alignment horizontal="general" vertical="bottom" textRotation="0" wrapText="1" indent="0" justifyLastLine="0" shrinkToFit="0" readingOrder="0"/>
    </dxf>
    <dxf>
      <font>
        <b val="0"/>
      </font>
    </dxf>
    <dxf>
      <border outline="0">
        <top style="thin">
          <color indexed="64"/>
        </top>
      </border>
    </dxf>
    <dxf>
      <font>
        <b val="0"/>
      </font>
    </dxf>
    <dxf>
      <border outline="0">
        <top style="thin">
          <color indexed="64"/>
        </top>
      </border>
    </dxf>
    <dxf>
      <border outline="0">
        <top style="thin">
          <color indexed="64"/>
        </top>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family val="2"/>
        <scheme val="none"/>
      </font>
    </dxf>
    <dxf>
      <border outline="0">
        <bottom style="thin">
          <color indexed="64"/>
        </bottom>
      </border>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Tahoma"/>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family val="2"/>
        <scheme val="none"/>
      </font>
      <numFmt numFmtId="167" formatCode="_(&quot;$&quot;* #,##0_);_(&quot;$&quot;* \(#,##0\);_(&quot;$&quot;* &quot;-&quot;??_);_(@_)"/>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Tahoma"/>
        <family val="2"/>
        <scheme val="none"/>
      </font>
      <numFmt numFmtId="168" formatCode="0.0%"/>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ahoma"/>
        <family val="2"/>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4"/>
        <color theme="0"/>
        <name val="Tahoma"/>
        <family val="2"/>
        <scheme val="none"/>
      </font>
      <fill>
        <patternFill patternType="solid">
          <fgColor indexed="64"/>
          <bgColor rgb="FF0070C0"/>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Tahoma"/>
        <family val="2"/>
        <scheme val="none"/>
      </font>
      <numFmt numFmtId="166" formatCode="&quot;$&quot;#,##0"/>
      <fill>
        <patternFill patternType="solid">
          <fgColor indexed="64"/>
          <bgColor rgb="FFB4C6E7"/>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top style="thin">
          <color indexed="64"/>
        </top>
      </border>
    </dxf>
    <dxf>
      <border outline="0">
        <bottom style="thin">
          <color indexed="64"/>
        </bottom>
      </border>
    </dxf>
    <dxf>
      <font>
        <strike val="0"/>
        <outline val="0"/>
        <shadow val="0"/>
        <u val="none"/>
        <vertAlign val="baseline"/>
        <sz val="11"/>
        <color auto="1"/>
        <name val="Tahoma"/>
        <family val="2"/>
        <scheme val="none"/>
      </font>
      <alignment textRotation="0" wrapText="1" indent="0" justifyLastLine="0" shrinkToFit="0" readingOrder="0"/>
    </dxf>
    <dxf>
      <font>
        <b val="0"/>
        <i val="0"/>
        <strike val="0"/>
        <condense val="0"/>
        <extend val="0"/>
        <outline val="0"/>
        <shadow val="0"/>
        <u val="none"/>
        <vertAlign val="baseline"/>
        <sz val="11"/>
        <color rgb="FF000000"/>
        <name val="Tahoma"/>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numFmt numFmtId="166" formatCode="&quot;$&quot;#,##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alignment textRotation="0" wrapText="1" indent="0" justifyLastLine="0" shrinkToFit="0" readingOrder="0"/>
    </dxf>
  </dxfs>
  <tableStyles count="0" defaultTableStyle="TableStyleMedium2" defaultPivotStyle="PivotStyleLight16"/>
  <colors>
    <mruColors>
      <color rgb="FF8200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0</xdr:row>
      <xdr:rowOff>552450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552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0</xdr:row>
      <xdr:rowOff>552450</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552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1720850</xdr:colOff>
      <xdr:row>0</xdr:row>
      <xdr:rowOff>546100</xdr:rowOff>
    </xdr:to>
    <xdr:pic>
      <xdr:nvPicPr>
        <xdr:cNvPr id="3" name="Picture 2">
          <a:extLst>
            <a:ext uri="{FF2B5EF4-FFF2-40B4-BE49-F238E27FC236}">
              <a16:creationId xmlns:a16="http://schemas.microsoft.com/office/drawing/2014/main" id="{6C864122-CBB8-4973-9CA6-8112DE7A6B84}"/>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55245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Sandeep Shetty" id="{01C6C7CD-BEF6-4FF5-B1BD-2CDDCEA1F233}" userId="S::sshetty@impaqint.com::22fd65a5-9fa7-476f-aca4-017f7635e85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69CD7E-7004-4479-ABAC-EED4B7BE210B}" name="Table1" displayName="Table1" ref="A14:D54" totalsRowShown="0" headerRowDxfId="74" tableBorderDxfId="73">
  <autoFilter ref="A14:D54" xr:uid="{DD57F44C-E9A4-478C-83CD-B010801B6A39}"/>
  <tableColumns count="4">
    <tableColumn id="1" xr3:uid="{B3EDDD31-3F06-4217-AD5A-E5B1A9F9C72E}" name="Cost Line Items" dataDxfId="72"/>
    <tableColumn id="2" xr3:uid="{D2566F1A-6E44-47DA-96F3-5818E9A0621E}" name="Unit Cost" dataDxfId="71"/>
    <tableColumn id="3" xr3:uid="{6CA87640-6100-48BE-994E-BEF4C09DB4D1}" name="FTE" dataDxfId="70"/>
    <tableColumn id="4" xr3:uid="{8B2BEFD2-3210-47C7-8685-8C7C882D272C}" name="Total Start-Up Costs $" dataDxfId="0"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485D51-1F54-4ED5-B227-7262D5FA389B}" name="Table17" displayName="Table17" ref="J6:L8" totalsRowShown="0" tableBorderDxfId="14">
  <autoFilter ref="J6:L8" xr:uid="{9CAC30BD-18A9-4E2C-94B5-8B0370D1FAE5}"/>
  <tableColumns count="3">
    <tableColumn id="1" xr3:uid="{0136C26C-4EDC-48E9-B8FC-DE9BEB4180C2}" name="Reconsiderations Projection Assumptions" dataDxfId="13"/>
    <tableColumn id="2" xr3:uid="{752FB709-95A3-4E33-B31A-419C15E0C8B8}" name="Input your own assumption in Column L"/>
    <tableColumn id="3" xr3:uid="{6AE32AD8-1F14-4161-A9F7-DDF14D82AA08}" name="Value">
      <calculatedColumnFormula>L6*D6</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AA0E8BA-2E4E-44DE-BB6B-C6B1522D4F55}" name="Table18" displayName="Table18" ref="J12:L15" totalsRowShown="0" tableBorderDxfId="12">
  <autoFilter ref="J12:L15" xr:uid="{80DC55A3-A1EA-4659-AA35-0CE5FE969AE5}"/>
  <tableColumns count="3">
    <tableColumn id="1" xr3:uid="{D6EEF77B-8121-46AB-B9F5-B1F951E3E32D}" name="Reconsideration Processing Time Assumptions" dataDxfId="11"/>
    <tableColumn id="2" xr3:uid="{D12A90B4-E21A-446D-A620-5D0F3A24FFA9}" name="Input your own assumption in Column L"/>
    <tableColumn id="3" xr3:uid="{BD4BA743-F0B6-483A-A680-0604506BD3D3}" name="Valu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AE096B4-409C-44B6-9BAE-CE4262F9DF3C}" name="Table19" displayName="Table19" ref="B18:B19" totalsRowShown="0" headerRowDxfId="10" dataDxfId="8" headerRowBorderDxfId="9" tableBorderDxfId="7" totalsRowBorderDxfId="6" headerRowCellStyle="Accent1" dataCellStyle="Accent1">
  <autoFilter ref="B18:B19" xr:uid="{56B351CF-7782-499E-8EFA-1D3A3CA160E4}"/>
  <tableColumns count="1">
    <tableColumn id="1" xr3:uid="{87671E53-ED0A-4306-B9B2-FFC7E488AA1F}" name="Total FTEs needed to process new claims, redeterminations, and reconsiderations" dataDxfId="5" dataCellStyle="Accent1">
      <calculatedColumnFormula>SUM(D15,H15,L15)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05BBFCD-73B1-4EC5-BF8C-E91BB506C248}" name="Table9" displayName="Table9" ref="F6:H8" totalsRowShown="0" tableBorderDxfId="4">
  <autoFilter ref="F6:H8" xr:uid="{6DB7FEB8-6E5F-47A6-BBF4-6F2DCF21AB86}"/>
  <tableColumns count="3">
    <tableColumn id="1" xr3:uid="{6336B315-0C4A-4CA7-A00E-E126D89E47C3}" name="Redeterminations Projection Assumptions" dataDxfId="3"/>
    <tableColumn id="2" xr3:uid="{E9A6882E-64F8-40A3-B568-9F28AB5A4889}" name="Input your own assumption in Column H"/>
    <tableColumn id="3" xr3:uid="{B27CE68D-8AA7-4A54-AF33-C0794EEBE8D7}" name="Value">
      <calculatedColumnFormula>H6*D6</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820D9C-626D-44B5-8023-AE740D928A69}" name="Table10" displayName="Table10" ref="F12:H15" totalsRowShown="0" tableBorderDxfId="2">
  <autoFilter ref="F12:H15" xr:uid="{39835A3F-D474-464B-882F-5FCE9B57DC20}"/>
  <tableColumns count="3">
    <tableColumn id="1" xr3:uid="{D8399C65-3AA1-498C-B777-A14BC65B2A7B}" name="Redeterminations Processing Time Assumptions"/>
    <tableColumn id="2" xr3:uid="{BBE8D356-44B7-4DCA-9EE1-5EA0093DBCF3}" name="Input your own assumption in Column H"/>
    <tableColumn id="3" xr3:uid="{C8EBEE7E-3966-44FA-BFFB-ACB1C1B4712C}" name="Valu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3FF4818-936E-4721-9D64-829C50F2B7FE}" name="Table11" displayName="Table11" ref="B12:D15" totalsRowShown="0" tableBorderDxfId="1">
  <autoFilter ref="B12:D15" xr:uid="{453369A0-2A43-43DB-A129-F676F368B036}"/>
  <tableColumns count="3">
    <tableColumn id="1" xr3:uid="{21CFB250-6FA9-497F-8598-A200A3CB0367}" name="New Claim Processing Time Assumptions"/>
    <tableColumn id="2" xr3:uid="{4E06E13B-0EAA-4E64-AF57-1DAFA753F521}" name="Input your own assumption in Column D"/>
    <tableColumn id="3" xr3:uid="{B9B1FD8F-E3BD-41E8-AFE6-09959B8A3A5B}" name="Valu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6E5A47-4309-4666-B65F-A04C8CE631B1}" name="Table2" displayName="Table2" ref="F14:I54" totalsRowShown="0" headerRowDxfId="69" headerRowBorderDxfId="68" tableBorderDxfId="67" totalsRowBorderDxfId="66">
  <autoFilter ref="F14:I54" xr:uid="{8F56B61A-299D-4E13-AE7E-5D767A107E4A}"/>
  <tableColumns count="4">
    <tableColumn id="4" xr3:uid="{341506D1-D55B-4891-963B-7D005273A677}" name="Cost Line Items"/>
    <tableColumn id="1" xr3:uid="{21E34940-2B93-4BC7-B2EC-2CF18C71411A}" name="Year 1 Unit Cost" dataDxfId="65"/>
    <tableColumn id="2" xr3:uid="{A47B41BF-7131-468C-83B0-46E39A882162}" name="Year 1 FTE" dataDxfId="64"/>
    <tableColumn id="3" xr3:uid="{F19C6192-F564-47D1-A0B5-C9D62DBFE7C9}" name="Year 1 Ongoing Costs $" dataDxfId="63"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8D338A-0DC5-4197-B5A7-4212FA8B9AFC}" name="Table3" displayName="Table3" ref="K14:W54" totalsRowShown="0" headerRowDxfId="62" headerRowBorderDxfId="61" tableBorderDxfId="60" totalsRowBorderDxfId="59" headerRowCellStyle="40% - Accent3">
  <autoFilter ref="K14:W54" xr:uid="{73D4BDD6-A16E-437C-929A-3D7474756FB7}"/>
  <tableColumns count="13">
    <tableColumn id="13" xr3:uid="{122A2C36-7F65-4B66-97A9-0F61B4E8350A}" name="Cost Line Items"/>
    <tableColumn id="1" xr3:uid="{526B7B51-F9BB-472E-AC7D-2CE619B33CDD}" name="Year 2 Unit Cost" dataDxfId="58"/>
    <tableColumn id="2" xr3:uid="{B842F129-0E9B-47E9-8A45-BA63A2B7FBA0}" name="Year 2 FTE" dataDxfId="57"/>
    <tableColumn id="3" xr3:uid="{DCEAB18C-6B49-449B-B9B1-E96D127B9DD9}" name="Year 2 $" dataDxfId="56" dataCellStyle="Comma"/>
    <tableColumn id="4" xr3:uid="{6FABC980-412F-4185-8ECB-7E05318BC919}" name="Year 3 Unit Cost" dataDxfId="55"/>
    <tableColumn id="5" xr3:uid="{C5D84208-A59A-461C-9164-3E496A462024}" name="Year 3 FTE" dataDxfId="54"/>
    <tableColumn id="6" xr3:uid="{F0CB7EDA-2A90-4E91-9963-F11BDABEE6ED}" name="Year 3 $" dataDxfId="53" dataCellStyle="Comma"/>
    <tableColumn id="7" xr3:uid="{02ECFEE6-4991-4A54-B0DA-777B77B8A7AA}" name="Year 4 Unit Cost" dataDxfId="52"/>
    <tableColumn id="8" xr3:uid="{6FF7B916-A32F-4E12-8E69-7415DD4A8F6C}" name="Year 4 FTE" dataDxfId="51"/>
    <tableColumn id="9" xr3:uid="{3B2E6252-FDCF-4668-8FD4-1CD57EE7C0E7}" name="Year 4 $" dataDxfId="50" dataCellStyle="Comma"/>
    <tableColumn id="10" xr3:uid="{7ACE92A0-BD21-482C-9F73-DC4F39F71680}" name="Year 5 Unit Cost" dataDxfId="49"/>
    <tableColumn id="11" xr3:uid="{7BB0E54A-4332-4C11-959A-0B46A42CA2DA}" name="Year 5 FTE" dataDxfId="48"/>
    <tableColumn id="12" xr3:uid="{255003B5-3CAB-4B31-9F34-6A1823A36EBE}" name="Year 5 $" dataDxfId="47"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3536D0-F6D6-4459-AF0C-3778D644B4A3}" name="Table4" displayName="Table4" ref="Y14:AA54" totalsRowShown="0" headerRowDxfId="46" headerRowBorderDxfId="45" tableBorderDxfId="44" totalsRowBorderDxfId="43" headerRowCellStyle="40% - Accent3">
  <autoFilter ref="Y14:AA54" xr:uid="{DB2BF3A7-B5AD-437D-BCD1-062F0F75413F}"/>
  <tableColumns count="3">
    <tableColumn id="3" xr3:uid="{DC7BB694-73A2-49E4-B4FC-32A8E1E80B83}" name="Cost Line Items" dataDxfId="42"/>
    <tableColumn id="1" xr3:uid="{E5178699-DFFB-42BF-9AEB-C393D40EABDF}" name="Years 1-5 FTE" dataDxfId="41"/>
    <tableColumn id="2" xr3:uid="{926867A8-53F3-4082-B56C-BC5AFC32B9B5}" name="Years 1-5 $" dataDxfId="40"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7FEEE-2CB2-4432-82E8-68C35D0A0914}" name="Table5" displayName="Table5" ref="K5:L9" totalsRowShown="0" headerRowDxfId="39" headerRowBorderDxfId="38" tableBorderDxfId="37" totalsRowBorderDxfId="36" headerRowCellStyle="Accent1">
  <autoFilter ref="K5:L9" xr:uid="{EEC5B557-58E5-4A52-BC3E-7383694E1188}"/>
  <tableColumns count="2">
    <tableColumn id="1" xr3:uid="{4FDA9E81-5214-438B-9A10-15DD0B9E10E9}" name="Year" dataDxfId="35" dataCellStyle="Normal 2"/>
    <tableColumn id="2" xr3:uid="{3D3C8DAC-2B34-4987-916E-E8F935899299}" name="Factor" dataDxfId="34"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5D8453A-3FB6-49A3-B78B-7B837993085E}" name="Table6" displayName="Table6" ref="A6:C12" totalsRowShown="0" headerRowBorderDxfId="33" tableBorderDxfId="32" totalsRowBorderDxfId="31">
  <autoFilter ref="A6:C12" xr:uid="{11FEFD68-E036-4B5C-8B15-145CD24DBAD0}"/>
  <tableColumns count="3">
    <tableColumn id="1" xr3:uid="{DC989A95-5AB8-4E23-BCE9-734726DED639}" name="Cost Category"/>
    <tableColumn id="2" xr3:uid="{B89E5F8B-DFEA-408E-AC1D-6919555C8339}" name="Cost" dataDxfId="30" dataCellStyle="Currency"/>
    <tableColumn id="3" xr3:uid="{EFC85EBA-6D25-43C2-8389-C327C85D96CD}" name="Percent of Total Start-Up Costs" dataDxfId="29" dataCellStyle="Perc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080759-4ED8-451E-86A4-343C8FBD0AC5}" name="Table7" displayName="Table7" ref="A15:C21" totalsRowShown="0" headerRowBorderDxfId="28" tableBorderDxfId="27" totalsRowBorderDxfId="26">
  <autoFilter ref="A15:C21" xr:uid="{82880760-0E6C-423A-BB6E-0F8520757AD2}"/>
  <tableColumns count="3">
    <tableColumn id="1" xr3:uid="{2049F768-AB1E-402D-BDDA-E3BFBA8F4A68}" name="Cost Category"/>
    <tableColumn id="2" xr3:uid="{AC9C88D1-3B19-4372-BA84-87DB0CB95037}" name="Year 1" dataDxfId="25" dataCellStyle="Currency"/>
    <tableColumn id="3" xr3:uid="{53EA40F8-656B-4887-8330-4C1F4F3141C3}" name="Percent of Year 1 Ongoing Costs" dataDxfId="24" dataCellStyle="Perce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F982E0-DB8E-4630-AEFA-F5823F73423D}" name="Table8" displayName="Table8" ref="A24:E30" totalsRowShown="0" dataDxfId="22" headerRowBorderDxfId="23" tableBorderDxfId="21" totalsRowBorderDxfId="20" dataCellStyle="Currency">
  <autoFilter ref="A24:E30" xr:uid="{AC738152-3175-479F-9908-41FA6B57647D}"/>
  <tableColumns count="5">
    <tableColumn id="1" xr3:uid="{6E482A45-3155-494D-8DE6-D4B51FCA820A}" name="Cost Category"/>
    <tableColumn id="2" xr3:uid="{C3AEE677-E4AA-4F1A-AD10-45FCB6C10B8E}" name="Year 2" dataDxfId="19" dataCellStyle="Currency"/>
    <tableColumn id="3" xr3:uid="{6BAFB660-3438-48B3-AD58-F99DD1D09F78}" name="Year 3" dataDxfId="18" dataCellStyle="Currency"/>
    <tableColumn id="4" xr3:uid="{AEBBF7CF-3D5D-464B-B637-9B11D6D7F551}" name="Year 4" dataDxfId="17" dataCellStyle="Currency"/>
    <tableColumn id="5" xr3:uid="{603C6CC4-A46C-4843-990C-254E58307CC2}" name="Year 5" dataDxfId="16"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2168334-BAD8-4582-A58D-E5AC250854BB}" name="Table15" displayName="Table15" ref="B6:D9" totalsRowShown="0" tableBorderDxfId="15">
  <autoFilter ref="B6:D9" xr:uid="{C9948A14-0190-4572-B6AB-C0280A7D6522}"/>
  <tableColumns count="3">
    <tableColumn id="1" xr3:uid="{EDC0EFB9-F218-4721-96C0-0248E6B16620}" name="New Claim Projection Assumptions"/>
    <tableColumn id="2" xr3:uid="{489FAC01-83DF-4C27-8433-539562322A94}" name="Input your own assumption in Column D"/>
    <tableColumn id="3" xr3:uid="{BA9316B6-A7EA-49CE-AB2F-B4D0888F28AC}" name="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8.xml"/><Relationship Id="rId4"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0"/>
  <sheetViews>
    <sheetView tabSelected="1" zoomScale="50" zoomScaleNormal="50" workbookViewId="0">
      <selection activeCell="F9" sqref="F9"/>
    </sheetView>
  </sheetViews>
  <sheetFormatPr defaultRowHeight="14.25" x14ac:dyDescent="0.2"/>
  <cols>
    <col min="1" max="1" width="57" style="1" customWidth="1"/>
    <col min="2" max="2" width="13.125" style="1" customWidth="1"/>
    <col min="3" max="3" width="11.5" style="1" customWidth="1"/>
    <col min="4" max="4" width="37.5" style="11" customWidth="1"/>
    <col min="5" max="5" width="4.75" customWidth="1"/>
    <col min="6" max="6" width="37.875" customWidth="1"/>
    <col min="7" max="7" width="13.125" style="1" customWidth="1"/>
    <col min="8" max="8" width="9.25" style="1" bestFit="1" customWidth="1"/>
    <col min="9" max="9" width="22" style="11" customWidth="1"/>
    <col min="10" max="10" width="6.25" customWidth="1"/>
    <col min="11" max="11" width="57.125" customWidth="1"/>
    <col min="12" max="12" width="13.125" style="1" customWidth="1"/>
    <col min="13" max="13" width="9.25" style="10" customWidth="1"/>
    <col min="14" max="14" width="14.75" style="1" bestFit="1" customWidth="1"/>
    <col min="15" max="15" width="14.375" style="1" customWidth="1"/>
    <col min="16" max="16" width="9.25" style="10" bestFit="1" customWidth="1"/>
    <col min="17" max="17" width="15" style="1" customWidth="1"/>
    <col min="18" max="18" width="14.375" style="1" customWidth="1"/>
    <col min="19" max="19" width="9.25" style="10" bestFit="1" customWidth="1"/>
    <col min="20" max="20" width="14.75" style="1" bestFit="1" customWidth="1"/>
    <col min="21" max="21" width="14.375" style="1" customWidth="1"/>
    <col min="22" max="22" width="9.25" style="10" bestFit="1" customWidth="1"/>
    <col min="23" max="23" width="15.25" style="1" customWidth="1"/>
    <col min="24" max="24" width="3.5" customWidth="1"/>
    <col min="25" max="25" width="57.125" customWidth="1"/>
    <col min="26" max="26" width="13.375" style="10" customWidth="1"/>
    <col min="27" max="27" width="17.25" style="1" customWidth="1"/>
    <col min="28" max="16384" width="9" style="1"/>
  </cols>
  <sheetData>
    <row r="1" spans="1:27" ht="52.9" customHeight="1" x14ac:dyDescent="0.2">
      <c r="D1" s="108"/>
    </row>
    <row r="2" spans="1:27" ht="33.75" customHeight="1" thickBot="1" x14ac:dyDescent="0.45">
      <c r="A2" s="32" t="s">
        <v>51</v>
      </c>
      <c r="B2" s="33"/>
      <c r="C2" s="33"/>
      <c r="D2" s="109"/>
      <c r="E2" s="33"/>
      <c r="F2" s="33"/>
      <c r="G2" s="33"/>
      <c r="H2" s="33"/>
      <c r="I2" s="33"/>
      <c r="J2" s="60"/>
      <c r="K2" s="49"/>
      <c r="L2" s="106"/>
      <c r="M2" s="107"/>
      <c r="N2" s="106"/>
      <c r="O2" s="106"/>
      <c r="P2" s="107"/>
      <c r="Q2" s="106"/>
      <c r="R2" s="106"/>
      <c r="S2" s="107"/>
      <c r="T2" s="106"/>
      <c r="U2" s="106"/>
      <c r="V2" s="107"/>
      <c r="W2" s="106"/>
      <c r="X2" s="89"/>
      <c r="Y2" s="89"/>
      <c r="Z2" s="107"/>
      <c r="AA2" s="106"/>
    </row>
    <row r="3" spans="1:27" ht="109.5" customHeight="1" thickBot="1" x14ac:dyDescent="0.25">
      <c r="A3" s="61" t="s">
        <v>56</v>
      </c>
      <c r="B3"/>
      <c r="C3"/>
      <c r="D3" s="13"/>
    </row>
    <row r="4" spans="1:27" ht="33.75" customHeight="1" thickBot="1" x14ac:dyDescent="0.3">
      <c r="A4" s="24" t="s">
        <v>49</v>
      </c>
      <c r="B4"/>
      <c r="C4"/>
      <c r="D4" s="13"/>
      <c r="H4"/>
      <c r="I4"/>
      <c r="K4" s="67" t="s">
        <v>93</v>
      </c>
    </row>
    <row r="5" spans="1:27" ht="69" customHeight="1" x14ac:dyDescent="0.25">
      <c r="A5" s="63" t="s">
        <v>89</v>
      </c>
      <c r="B5"/>
      <c r="C5"/>
      <c r="D5" s="13"/>
      <c r="H5"/>
      <c r="I5"/>
      <c r="K5" s="62" t="s">
        <v>94</v>
      </c>
      <c r="L5" s="62" t="s">
        <v>95</v>
      </c>
    </row>
    <row r="6" spans="1:27" ht="57.75" customHeight="1" x14ac:dyDescent="0.2">
      <c r="A6" s="64" t="s">
        <v>92</v>
      </c>
      <c r="B6"/>
      <c r="C6"/>
      <c r="D6" s="13"/>
      <c r="H6"/>
      <c r="I6"/>
      <c r="K6" s="72" t="s">
        <v>28</v>
      </c>
      <c r="L6" s="66">
        <v>0</v>
      </c>
    </row>
    <row r="7" spans="1:27" ht="92.25" customHeight="1" x14ac:dyDescent="0.2">
      <c r="A7" s="64" t="s">
        <v>90</v>
      </c>
      <c r="B7"/>
      <c r="C7"/>
      <c r="D7" s="13"/>
      <c r="H7"/>
      <c r="I7"/>
      <c r="K7" s="72" t="s">
        <v>29</v>
      </c>
      <c r="L7" s="66">
        <v>0</v>
      </c>
    </row>
    <row r="8" spans="1:27" ht="65.25" customHeight="1" x14ac:dyDescent="0.2">
      <c r="A8" s="64" t="s">
        <v>136</v>
      </c>
      <c r="B8"/>
      <c r="C8"/>
      <c r="D8" s="13"/>
      <c r="H8"/>
      <c r="I8"/>
      <c r="K8" s="72" t="s">
        <v>30</v>
      </c>
      <c r="L8" s="66">
        <v>0</v>
      </c>
    </row>
    <row r="9" spans="1:27" ht="80.25" customHeight="1" x14ac:dyDescent="0.2">
      <c r="A9" s="64" t="s">
        <v>127</v>
      </c>
      <c r="B9"/>
      <c r="C9"/>
      <c r="D9" s="13"/>
      <c r="H9"/>
      <c r="I9"/>
      <c r="K9" s="73" t="s">
        <v>31</v>
      </c>
      <c r="L9" s="74">
        <v>0</v>
      </c>
    </row>
    <row r="10" spans="1:27" ht="48" customHeight="1" x14ac:dyDescent="0.2">
      <c r="A10" s="64" t="s">
        <v>91</v>
      </c>
      <c r="B10"/>
      <c r="C10"/>
      <c r="D10" s="13"/>
    </row>
    <row r="11" spans="1:27" ht="79.5" customHeight="1" thickBot="1" x14ac:dyDescent="0.25">
      <c r="A11" s="65" t="s">
        <v>58</v>
      </c>
      <c r="B11"/>
      <c r="C11"/>
      <c r="D11" s="13"/>
    </row>
    <row r="13" spans="1:27" s="68" customFormat="1" ht="15" customHeight="1" x14ac:dyDescent="0.2">
      <c r="A13" s="67" t="s">
        <v>87</v>
      </c>
      <c r="B13" s="67"/>
      <c r="D13" s="110"/>
      <c r="E13" s="67"/>
      <c r="F13" s="67" t="s">
        <v>67</v>
      </c>
      <c r="H13" s="67"/>
      <c r="I13" s="67"/>
      <c r="J13" s="67"/>
      <c r="K13" s="67" t="s">
        <v>68</v>
      </c>
      <c r="L13" s="67"/>
      <c r="M13" s="67"/>
      <c r="N13" s="67"/>
      <c r="O13" s="67"/>
      <c r="P13" s="67"/>
      <c r="Q13" s="67"/>
      <c r="R13" s="67"/>
      <c r="S13" s="67"/>
      <c r="T13" s="67"/>
      <c r="U13" s="67"/>
      <c r="V13" s="67"/>
      <c r="W13" s="67"/>
      <c r="X13" s="67"/>
      <c r="Y13" s="67" t="s">
        <v>82</v>
      </c>
      <c r="Z13" s="67"/>
      <c r="AA13" s="67"/>
    </row>
    <row r="14" spans="1:27" s="50" customFormat="1" ht="49.5" customHeight="1" x14ac:dyDescent="0.2">
      <c r="A14" s="59" t="s">
        <v>88</v>
      </c>
      <c r="B14" s="51" t="s">
        <v>32</v>
      </c>
      <c r="C14" s="51" t="s">
        <v>0</v>
      </c>
      <c r="D14" s="111" t="s">
        <v>85</v>
      </c>
      <c r="E14" s="52"/>
      <c r="F14" s="59" t="s">
        <v>88</v>
      </c>
      <c r="G14" s="53" t="s">
        <v>128</v>
      </c>
      <c r="H14" s="53" t="s">
        <v>129</v>
      </c>
      <c r="I14" s="54" t="s">
        <v>86</v>
      </c>
      <c r="J14" s="52"/>
      <c r="K14" s="59" t="s">
        <v>88</v>
      </c>
      <c r="L14" s="55" t="s">
        <v>69</v>
      </c>
      <c r="M14" s="56" t="s">
        <v>70</v>
      </c>
      <c r="N14" s="57" t="s">
        <v>73</v>
      </c>
      <c r="O14" s="55" t="s">
        <v>71</v>
      </c>
      <c r="P14" s="56" t="s">
        <v>72</v>
      </c>
      <c r="Q14" s="57" t="s">
        <v>74</v>
      </c>
      <c r="R14" s="55" t="s">
        <v>76</v>
      </c>
      <c r="S14" s="56" t="s">
        <v>75</v>
      </c>
      <c r="T14" s="57" t="s">
        <v>77</v>
      </c>
      <c r="U14" s="55" t="s">
        <v>78</v>
      </c>
      <c r="V14" s="56" t="s">
        <v>79</v>
      </c>
      <c r="W14" s="57" t="s">
        <v>80</v>
      </c>
      <c r="X14" s="52"/>
      <c r="Y14" s="59" t="s">
        <v>88</v>
      </c>
      <c r="Z14" s="55" t="s">
        <v>83</v>
      </c>
      <c r="AA14" s="58" t="s">
        <v>81</v>
      </c>
    </row>
    <row r="15" spans="1:27" s="9" customFormat="1" ht="22.5" customHeight="1" x14ac:dyDescent="0.2">
      <c r="A15" s="18" t="s">
        <v>26</v>
      </c>
      <c r="B15" s="20" t="s">
        <v>84</v>
      </c>
      <c r="C15" s="19">
        <f>SUM(C16:C27)</f>
        <v>2</v>
      </c>
      <c r="D15" s="39">
        <f>SUM(D16:D27)</f>
        <v>200000</v>
      </c>
      <c r="E15"/>
      <c r="F15" s="40" t="s">
        <v>26</v>
      </c>
      <c r="G15" s="20" t="s">
        <v>84</v>
      </c>
      <c r="H15" s="19">
        <f>SUM(H16:H27)</f>
        <v>1</v>
      </c>
      <c r="I15" s="39">
        <f>SUM(I16:I27)</f>
        <v>100000</v>
      </c>
      <c r="J15"/>
      <c r="K15" s="40" t="str">
        <f>Table2[[#This Row],[Cost Line Items]]</f>
        <v>Program Management Staff</v>
      </c>
      <c r="L15" s="20" t="s">
        <v>84</v>
      </c>
      <c r="M15" s="19">
        <f>SUM(M16:M27)</f>
        <v>1</v>
      </c>
      <c r="N15" s="21">
        <f>SUM(N16:N27)</f>
        <v>100000</v>
      </c>
      <c r="O15" s="20" t="s">
        <v>84</v>
      </c>
      <c r="P15" s="19">
        <f>SUM(P16:P27)</f>
        <v>1</v>
      </c>
      <c r="Q15" s="21">
        <f>SUM(Q16:Q27)</f>
        <v>100000</v>
      </c>
      <c r="R15" s="20" t="s">
        <v>84</v>
      </c>
      <c r="S15" s="19">
        <f>SUM(S16:S27)</f>
        <v>1</v>
      </c>
      <c r="T15" s="21">
        <f>SUM(T16:T27)</f>
        <v>100000</v>
      </c>
      <c r="U15" s="20" t="s">
        <v>84</v>
      </c>
      <c r="V15" s="19">
        <f>SUM(V16:V27)</f>
        <v>1</v>
      </c>
      <c r="W15" s="39">
        <f>SUM(W16:W27)</f>
        <v>100000</v>
      </c>
      <c r="X15"/>
      <c r="Y15" s="40" t="str">
        <f>Table2[[#This Row],[Cost Line Items]]</f>
        <v>Program Management Staff</v>
      </c>
      <c r="Z15" s="45">
        <f>SUM(Z16:Z27)</f>
        <v>5</v>
      </c>
      <c r="AA15" s="47">
        <f>SUM(AA16:AA27)</f>
        <v>500000</v>
      </c>
    </row>
    <row r="16" spans="1:27" x14ac:dyDescent="0.2">
      <c r="A16" s="34" t="s">
        <v>1</v>
      </c>
      <c r="B16" s="35">
        <v>100000</v>
      </c>
      <c r="C16" s="36">
        <v>2</v>
      </c>
      <c r="D16" s="43">
        <f t="shared" ref="D16:D27" si="0">IF(OR(ISBLANK(C16),C16=0),B16, (C16*B16))</f>
        <v>200000</v>
      </c>
      <c r="F16" s="41" t="str">
        <f>Table1[[#This Row],[Cost Line Items]]</f>
        <v>Director</v>
      </c>
      <c r="G16" s="35">
        <v>100000</v>
      </c>
      <c r="H16" s="36">
        <v>1</v>
      </c>
      <c r="I16" s="43">
        <f t="shared" ref="I16:I27" si="1">IF(OR(ISBLANK(H16),H16=0),G16, (H16*G16))</f>
        <v>100000</v>
      </c>
      <c r="K16" s="41" t="str">
        <f>Table2[[#This Row],[Cost Line Items]]</f>
        <v>Director</v>
      </c>
      <c r="L16" s="44">
        <f t="shared" ref="L16:L27" si="2">G16*(1+$L$6)</f>
        <v>100000</v>
      </c>
      <c r="M16" s="16">
        <f t="shared" ref="M16:M27" si="3">H16</f>
        <v>1</v>
      </c>
      <c r="N16" s="23">
        <f t="shared" ref="N16:N27" si="4">IF(OR(ISBLANK(M16),M16=0),L16, (M16*L16))</f>
        <v>100000</v>
      </c>
      <c r="O16" s="22">
        <f t="shared" ref="O16:O27" si="5">L16*(1+$L$7)</f>
        <v>100000</v>
      </c>
      <c r="P16" s="16">
        <f t="shared" ref="P16:P27" si="6">M16</f>
        <v>1</v>
      </c>
      <c r="Q16" s="23">
        <f t="shared" ref="Q16:Q27" si="7">IF(OR(ISBLANK(P16),P16=0),O16, (P16*O16))</f>
        <v>100000</v>
      </c>
      <c r="R16" s="22">
        <f t="shared" ref="R16:R27" si="8">O16*(1+$L$8)</f>
        <v>100000</v>
      </c>
      <c r="S16" s="16">
        <f t="shared" ref="S16:S27" si="9">P16</f>
        <v>1</v>
      </c>
      <c r="T16" s="23">
        <f t="shared" ref="T16:T27" si="10">IF(OR(ISBLANK(S16),S16=0),R16, (S16*R16))</f>
        <v>100000</v>
      </c>
      <c r="U16" s="22">
        <f t="shared" ref="U16:U27" si="11">R16*(1+$L$9)</f>
        <v>100000</v>
      </c>
      <c r="V16" s="16">
        <f>S16</f>
        <v>1</v>
      </c>
      <c r="W16" s="43">
        <f t="shared" ref="W16:W27" si="12">IF(OR(ISBLANK(V16),V16=0),U16, (V16*U16))</f>
        <v>100000</v>
      </c>
      <c r="Y16" s="41" t="str">
        <f>Table2[[#This Row],[Cost Line Items]]</f>
        <v>Director</v>
      </c>
      <c r="Z16" s="46">
        <f t="shared" ref="Z16:Z27" si="13">P16+M16+H16+S16+V16</f>
        <v>5</v>
      </c>
      <c r="AA16" s="43">
        <f t="shared" ref="AA16:AA27" si="14">Q16+N16+I16+T16+W16</f>
        <v>500000</v>
      </c>
    </row>
    <row r="17" spans="1:27" x14ac:dyDescent="0.2">
      <c r="A17" s="34" t="s">
        <v>2</v>
      </c>
      <c r="B17" s="35"/>
      <c r="C17" s="36"/>
      <c r="D17" s="43">
        <f t="shared" si="0"/>
        <v>0</v>
      </c>
      <c r="F17" s="41" t="str">
        <f>Table1[[#This Row],[Cost Line Items]]</f>
        <v>Office Manager</v>
      </c>
      <c r="G17" s="35"/>
      <c r="H17" s="36"/>
      <c r="I17" s="43">
        <f t="shared" si="1"/>
        <v>0</v>
      </c>
      <c r="K17" s="41" t="str">
        <f>Table2[[#This Row],[Cost Line Items]]</f>
        <v>Office Manager</v>
      </c>
      <c r="L17" s="44">
        <f t="shared" si="2"/>
        <v>0</v>
      </c>
      <c r="M17" s="16">
        <f t="shared" si="3"/>
        <v>0</v>
      </c>
      <c r="N17" s="23">
        <f t="shared" si="4"/>
        <v>0</v>
      </c>
      <c r="O17" s="22">
        <f t="shared" si="5"/>
        <v>0</v>
      </c>
      <c r="P17" s="16">
        <f t="shared" si="6"/>
        <v>0</v>
      </c>
      <c r="Q17" s="23">
        <f t="shared" si="7"/>
        <v>0</v>
      </c>
      <c r="R17" s="22">
        <f t="shared" si="8"/>
        <v>0</v>
      </c>
      <c r="S17" s="16">
        <f t="shared" si="9"/>
        <v>0</v>
      </c>
      <c r="T17" s="23">
        <f t="shared" si="10"/>
        <v>0</v>
      </c>
      <c r="U17" s="22">
        <f t="shared" si="11"/>
        <v>0</v>
      </c>
      <c r="V17" s="16">
        <f t="shared" ref="V17:V53" si="15">S17</f>
        <v>0</v>
      </c>
      <c r="W17" s="43">
        <f t="shared" si="12"/>
        <v>0</v>
      </c>
      <c r="Y17" s="41" t="str">
        <f>Table2[[#This Row],[Cost Line Items]]</f>
        <v>Office Manager</v>
      </c>
      <c r="Z17" s="46">
        <f t="shared" si="13"/>
        <v>0</v>
      </c>
      <c r="AA17" s="43">
        <f t="shared" si="14"/>
        <v>0</v>
      </c>
    </row>
    <row r="18" spans="1:27" x14ac:dyDescent="0.2">
      <c r="A18" s="34" t="s">
        <v>50</v>
      </c>
      <c r="B18" s="35"/>
      <c r="C18" s="36"/>
      <c r="D18" s="43">
        <f t="shared" si="0"/>
        <v>0</v>
      </c>
      <c r="F18" s="41" t="str">
        <f>Table1[[#This Row],[Cost Line Items]]</f>
        <v>Rulemaking &amp; Policy Development</v>
      </c>
      <c r="G18" s="35"/>
      <c r="H18" s="36"/>
      <c r="I18" s="43">
        <f t="shared" si="1"/>
        <v>0</v>
      </c>
      <c r="K18" s="41" t="str">
        <f>Table2[[#This Row],[Cost Line Items]]</f>
        <v>Rulemaking &amp; Policy Development</v>
      </c>
      <c r="L18" s="44">
        <f t="shared" si="2"/>
        <v>0</v>
      </c>
      <c r="M18" s="16">
        <f t="shared" si="3"/>
        <v>0</v>
      </c>
      <c r="N18" s="23">
        <f t="shared" si="4"/>
        <v>0</v>
      </c>
      <c r="O18" s="22">
        <f t="shared" si="5"/>
        <v>0</v>
      </c>
      <c r="P18" s="16">
        <f t="shared" si="6"/>
        <v>0</v>
      </c>
      <c r="Q18" s="23">
        <f t="shared" si="7"/>
        <v>0</v>
      </c>
      <c r="R18" s="22">
        <f t="shared" si="8"/>
        <v>0</v>
      </c>
      <c r="S18" s="16">
        <f t="shared" si="9"/>
        <v>0</v>
      </c>
      <c r="T18" s="23">
        <f t="shared" si="10"/>
        <v>0</v>
      </c>
      <c r="U18" s="22">
        <f t="shared" si="11"/>
        <v>0</v>
      </c>
      <c r="V18" s="16">
        <f t="shared" si="15"/>
        <v>0</v>
      </c>
      <c r="W18" s="43">
        <f t="shared" si="12"/>
        <v>0</v>
      </c>
      <c r="Y18" s="41" t="str">
        <f>Table2[[#This Row],[Cost Line Items]]</f>
        <v>Rulemaking &amp; Policy Development</v>
      </c>
      <c r="Z18" s="46">
        <f t="shared" si="13"/>
        <v>0</v>
      </c>
      <c r="AA18" s="43">
        <f t="shared" si="14"/>
        <v>0</v>
      </c>
    </row>
    <row r="19" spans="1:27" x14ac:dyDescent="0.2">
      <c r="A19" s="34" t="s">
        <v>3</v>
      </c>
      <c r="B19" s="35"/>
      <c r="C19" s="36"/>
      <c r="D19" s="43">
        <f t="shared" si="0"/>
        <v>0</v>
      </c>
      <c r="F19" s="41" t="str">
        <f>Table1[[#This Row],[Cost Line Items]]</f>
        <v>Communications &amp; Outreach Coordinator</v>
      </c>
      <c r="G19" s="35"/>
      <c r="H19" s="36"/>
      <c r="I19" s="43">
        <f t="shared" si="1"/>
        <v>0</v>
      </c>
      <c r="K19" s="41" t="str">
        <f>Table2[[#This Row],[Cost Line Items]]</f>
        <v>Communications &amp; Outreach Coordinator</v>
      </c>
      <c r="L19" s="44">
        <f t="shared" si="2"/>
        <v>0</v>
      </c>
      <c r="M19" s="16">
        <f t="shared" si="3"/>
        <v>0</v>
      </c>
      <c r="N19" s="23">
        <f t="shared" si="4"/>
        <v>0</v>
      </c>
      <c r="O19" s="22">
        <f t="shared" si="5"/>
        <v>0</v>
      </c>
      <c r="P19" s="16">
        <f t="shared" si="6"/>
        <v>0</v>
      </c>
      <c r="Q19" s="23">
        <f t="shared" si="7"/>
        <v>0</v>
      </c>
      <c r="R19" s="22">
        <f t="shared" si="8"/>
        <v>0</v>
      </c>
      <c r="S19" s="16">
        <f t="shared" si="9"/>
        <v>0</v>
      </c>
      <c r="T19" s="23">
        <f t="shared" si="10"/>
        <v>0</v>
      </c>
      <c r="U19" s="22">
        <f t="shared" si="11"/>
        <v>0</v>
      </c>
      <c r="V19" s="16">
        <f t="shared" si="15"/>
        <v>0</v>
      </c>
      <c r="W19" s="43">
        <f t="shared" si="12"/>
        <v>0</v>
      </c>
      <c r="Y19" s="41" t="str">
        <f>Table2[[#This Row],[Cost Line Items]]</f>
        <v>Communications &amp; Outreach Coordinator</v>
      </c>
      <c r="Z19" s="46">
        <f t="shared" si="13"/>
        <v>0</v>
      </c>
      <c r="AA19" s="43">
        <f t="shared" si="14"/>
        <v>0</v>
      </c>
    </row>
    <row r="20" spans="1:27" x14ac:dyDescent="0.2">
      <c r="A20" s="34" t="s">
        <v>4</v>
      </c>
      <c r="B20" s="35"/>
      <c r="C20" s="36"/>
      <c r="D20" s="43">
        <f t="shared" si="0"/>
        <v>0</v>
      </c>
      <c r="F20" s="41" t="str">
        <f>Table1[[#This Row],[Cost Line Items]]</f>
        <v>Administrative Support</v>
      </c>
      <c r="G20" s="35"/>
      <c r="H20" s="36"/>
      <c r="I20" s="43">
        <f t="shared" si="1"/>
        <v>0</v>
      </c>
      <c r="K20" s="41" t="str">
        <f>Table2[[#This Row],[Cost Line Items]]</f>
        <v>Administrative Support</v>
      </c>
      <c r="L20" s="44">
        <f t="shared" si="2"/>
        <v>0</v>
      </c>
      <c r="M20" s="16">
        <f t="shared" si="3"/>
        <v>0</v>
      </c>
      <c r="N20" s="23">
        <f t="shared" si="4"/>
        <v>0</v>
      </c>
      <c r="O20" s="22">
        <f t="shared" si="5"/>
        <v>0</v>
      </c>
      <c r="P20" s="16">
        <f t="shared" si="6"/>
        <v>0</v>
      </c>
      <c r="Q20" s="23">
        <f t="shared" si="7"/>
        <v>0</v>
      </c>
      <c r="R20" s="22">
        <f t="shared" si="8"/>
        <v>0</v>
      </c>
      <c r="S20" s="16">
        <f t="shared" si="9"/>
        <v>0</v>
      </c>
      <c r="T20" s="23">
        <f t="shared" si="10"/>
        <v>0</v>
      </c>
      <c r="U20" s="22">
        <f t="shared" si="11"/>
        <v>0</v>
      </c>
      <c r="V20" s="16">
        <f t="shared" si="15"/>
        <v>0</v>
      </c>
      <c r="W20" s="43">
        <f t="shared" si="12"/>
        <v>0</v>
      </c>
      <c r="Y20" s="41" t="str">
        <f>Table2[[#This Row],[Cost Line Items]]</f>
        <v>Administrative Support</v>
      </c>
      <c r="Z20" s="46">
        <f t="shared" si="13"/>
        <v>0</v>
      </c>
      <c r="AA20" s="43">
        <f t="shared" si="14"/>
        <v>0</v>
      </c>
    </row>
    <row r="21" spans="1:27" x14ac:dyDescent="0.2">
      <c r="A21" s="34" t="s">
        <v>5</v>
      </c>
      <c r="B21" s="35"/>
      <c r="C21" s="36"/>
      <c r="D21" s="43">
        <f t="shared" si="0"/>
        <v>0</v>
      </c>
      <c r="F21" s="41" t="str">
        <f>Table1[[#This Row],[Cost Line Items]]</f>
        <v>Health Systems Physician</v>
      </c>
      <c r="G21" s="35"/>
      <c r="H21" s="36"/>
      <c r="I21" s="43">
        <f t="shared" si="1"/>
        <v>0</v>
      </c>
      <c r="K21" s="41" t="str">
        <f>Table2[[#This Row],[Cost Line Items]]</f>
        <v>Health Systems Physician</v>
      </c>
      <c r="L21" s="44">
        <f t="shared" si="2"/>
        <v>0</v>
      </c>
      <c r="M21" s="16">
        <f t="shared" si="3"/>
        <v>0</v>
      </c>
      <c r="N21" s="23">
        <f t="shared" si="4"/>
        <v>0</v>
      </c>
      <c r="O21" s="22">
        <f t="shared" si="5"/>
        <v>0</v>
      </c>
      <c r="P21" s="16">
        <f t="shared" si="6"/>
        <v>0</v>
      </c>
      <c r="Q21" s="23">
        <f t="shared" si="7"/>
        <v>0</v>
      </c>
      <c r="R21" s="22">
        <f t="shared" si="8"/>
        <v>0</v>
      </c>
      <c r="S21" s="16">
        <f t="shared" si="9"/>
        <v>0</v>
      </c>
      <c r="T21" s="23">
        <f t="shared" si="10"/>
        <v>0</v>
      </c>
      <c r="U21" s="22">
        <f t="shared" si="11"/>
        <v>0</v>
      </c>
      <c r="V21" s="16">
        <f t="shared" si="15"/>
        <v>0</v>
      </c>
      <c r="W21" s="43">
        <f t="shared" si="12"/>
        <v>0</v>
      </c>
      <c r="Y21" s="41" t="str">
        <f>Table2[[#This Row],[Cost Line Items]]</f>
        <v>Health Systems Physician</v>
      </c>
      <c r="Z21" s="46">
        <f t="shared" si="13"/>
        <v>0</v>
      </c>
      <c r="AA21" s="43">
        <f t="shared" si="14"/>
        <v>0</v>
      </c>
    </row>
    <row r="22" spans="1:27" x14ac:dyDescent="0.2">
      <c r="A22" s="34" t="s">
        <v>17</v>
      </c>
      <c r="B22" s="35"/>
      <c r="C22" s="36"/>
      <c r="D22" s="43">
        <f t="shared" si="0"/>
        <v>0</v>
      </c>
      <c r="F22" s="41" t="str">
        <f>Table1[[#This Row],[Cost Line Items]]</f>
        <v xml:space="preserve">IT Administrator </v>
      </c>
      <c r="G22" s="35"/>
      <c r="H22" s="36"/>
      <c r="I22" s="43">
        <f t="shared" si="1"/>
        <v>0</v>
      </c>
      <c r="K22" s="41" t="str">
        <f>Table2[[#This Row],[Cost Line Items]]</f>
        <v xml:space="preserve">IT Administrator </v>
      </c>
      <c r="L22" s="44">
        <f t="shared" si="2"/>
        <v>0</v>
      </c>
      <c r="M22" s="16">
        <f t="shared" si="3"/>
        <v>0</v>
      </c>
      <c r="N22" s="23">
        <f t="shared" si="4"/>
        <v>0</v>
      </c>
      <c r="O22" s="22">
        <f t="shared" si="5"/>
        <v>0</v>
      </c>
      <c r="P22" s="16">
        <f t="shared" si="6"/>
        <v>0</v>
      </c>
      <c r="Q22" s="23">
        <f t="shared" si="7"/>
        <v>0</v>
      </c>
      <c r="R22" s="22">
        <f t="shared" si="8"/>
        <v>0</v>
      </c>
      <c r="S22" s="16">
        <f t="shared" si="9"/>
        <v>0</v>
      </c>
      <c r="T22" s="23">
        <f t="shared" si="10"/>
        <v>0</v>
      </c>
      <c r="U22" s="22">
        <f t="shared" si="11"/>
        <v>0</v>
      </c>
      <c r="V22" s="16">
        <f t="shared" si="15"/>
        <v>0</v>
      </c>
      <c r="W22" s="43">
        <f t="shared" si="12"/>
        <v>0</v>
      </c>
      <c r="Y22" s="41" t="str">
        <f>Table2[[#This Row],[Cost Line Items]]</f>
        <v xml:space="preserve">IT Administrator </v>
      </c>
      <c r="Z22" s="46">
        <f t="shared" si="13"/>
        <v>0</v>
      </c>
      <c r="AA22" s="43">
        <f t="shared" si="14"/>
        <v>0</v>
      </c>
    </row>
    <row r="23" spans="1:27" x14ac:dyDescent="0.2">
      <c r="A23" s="34" t="s">
        <v>18</v>
      </c>
      <c r="B23" s="35"/>
      <c r="C23" s="36"/>
      <c r="D23" s="43">
        <f t="shared" si="0"/>
        <v>0</v>
      </c>
      <c r="F23" s="41" t="str">
        <f>Table1[[#This Row],[Cost Line Items]]</f>
        <v xml:space="preserve">IT Analyst &amp; Information Coordinator </v>
      </c>
      <c r="G23" s="35"/>
      <c r="H23" s="36"/>
      <c r="I23" s="43">
        <f t="shared" si="1"/>
        <v>0</v>
      </c>
      <c r="K23" s="41" t="str">
        <f>Table2[[#This Row],[Cost Line Items]]</f>
        <v xml:space="preserve">IT Analyst &amp; Information Coordinator </v>
      </c>
      <c r="L23" s="44">
        <f t="shared" si="2"/>
        <v>0</v>
      </c>
      <c r="M23" s="16">
        <f t="shared" si="3"/>
        <v>0</v>
      </c>
      <c r="N23" s="23">
        <f t="shared" si="4"/>
        <v>0</v>
      </c>
      <c r="O23" s="22">
        <f t="shared" si="5"/>
        <v>0</v>
      </c>
      <c r="P23" s="16">
        <f t="shared" si="6"/>
        <v>0</v>
      </c>
      <c r="Q23" s="23">
        <f t="shared" si="7"/>
        <v>0</v>
      </c>
      <c r="R23" s="22">
        <f t="shared" si="8"/>
        <v>0</v>
      </c>
      <c r="S23" s="16">
        <f t="shared" si="9"/>
        <v>0</v>
      </c>
      <c r="T23" s="23">
        <f t="shared" si="10"/>
        <v>0</v>
      </c>
      <c r="U23" s="22">
        <f t="shared" si="11"/>
        <v>0</v>
      </c>
      <c r="V23" s="16">
        <f t="shared" si="15"/>
        <v>0</v>
      </c>
      <c r="W23" s="43">
        <f t="shared" si="12"/>
        <v>0</v>
      </c>
      <c r="Y23" s="41" t="str">
        <f>Table2[[#This Row],[Cost Line Items]]</f>
        <v xml:space="preserve">IT Analyst &amp; Information Coordinator </v>
      </c>
      <c r="Z23" s="46">
        <f t="shared" si="13"/>
        <v>0</v>
      </c>
      <c r="AA23" s="43">
        <f t="shared" si="14"/>
        <v>0</v>
      </c>
    </row>
    <row r="24" spans="1:27" x14ac:dyDescent="0.2">
      <c r="A24" s="34" t="s">
        <v>19</v>
      </c>
      <c r="B24" s="35"/>
      <c r="C24" s="36"/>
      <c r="D24" s="43">
        <f t="shared" si="0"/>
        <v>0</v>
      </c>
      <c r="F24" s="41" t="str">
        <f>Table1[[#This Row],[Cost Line Items]]</f>
        <v xml:space="preserve">IT Support </v>
      </c>
      <c r="G24" s="35"/>
      <c r="H24" s="36"/>
      <c r="I24" s="43">
        <f t="shared" si="1"/>
        <v>0</v>
      </c>
      <c r="K24" s="41" t="str">
        <f>Table2[[#This Row],[Cost Line Items]]</f>
        <v xml:space="preserve">IT Support </v>
      </c>
      <c r="L24" s="44">
        <f t="shared" si="2"/>
        <v>0</v>
      </c>
      <c r="M24" s="16">
        <f t="shared" si="3"/>
        <v>0</v>
      </c>
      <c r="N24" s="23">
        <f t="shared" si="4"/>
        <v>0</v>
      </c>
      <c r="O24" s="22">
        <f t="shared" si="5"/>
        <v>0</v>
      </c>
      <c r="P24" s="16">
        <f t="shared" si="6"/>
        <v>0</v>
      </c>
      <c r="Q24" s="23">
        <f t="shared" si="7"/>
        <v>0</v>
      </c>
      <c r="R24" s="22">
        <f t="shared" si="8"/>
        <v>0</v>
      </c>
      <c r="S24" s="16">
        <f t="shared" si="9"/>
        <v>0</v>
      </c>
      <c r="T24" s="23">
        <f t="shared" si="10"/>
        <v>0</v>
      </c>
      <c r="U24" s="22">
        <f t="shared" si="11"/>
        <v>0</v>
      </c>
      <c r="V24" s="16">
        <f t="shared" si="15"/>
        <v>0</v>
      </c>
      <c r="W24" s="43">
        <f t="shared" si="12"/>
        <v>0</v>
      </c>
      <c r="Y24" s="41" t="str">
        <f>Table2[[#This Row],[Cost Line Items]]</f>
        <v xml:space="preserve">IT Support </v>
      </c>
      <c r="Z24" s="46">
        <f t="shared" si="13"/>
        <v>0</v>
      </c>
      <c r="AA24" s="43">
        <f t="shared" si="14"/>
        <v>0</v>
      </c>
    </row>
    <row r="25" spans="1:27" x14ac:dyDescent="0.2">
      <c r="A25" s="34" t="s">
        <v>41</v>
      </c>
      <c r="B25" s="35"/>
      <c r="C25" s="36"/>
      <c r="D25" s="43">
        <f t="shared" si="0"/>
        <v>0</v>
      </c>
      <c r="F25" s="41" t="str">
        <f>Table1[[#This Row],[Cost Line Items]]</f>
        <v>Other staff 1</v>
      </c>
      <c r="G25" s="35"/>
      <c r="H25" s="36"/>
      <c r="I25" s="43">
        <f t="shared" si="1"/>
        <v>0</v>
      </c>
      <c r="K25" s="41" t="str">
        <f>Table2[[#This Row],[Cost Line Items]]</f>
        <v>Other staff 1</v>
      </c>
      <c r="L25" s="44">
        <f t="shared" si="2"/>
        <v>0</v>
      </c>
      <c r="M25" s="16">
        <f t="shared" si="3"/>
        <v>0</v>
      </c>
      <c r="N25" s="23">
        <f t="shared" si="4"/>
        <v>0</v>
      </c>
      <c r="O25" s="22">
        <f t="shared" si="5"/>
        <v>0</v>
      </c>
      <c r="P25" s="16">
        <f t="shared" si="6"/>
        <v>0</v>
      </c>
      <c r="Q25" s="23">
        <f t="shared" si="7"/>
        <v>0</v>
      </c>
      <c r="R25" s="22">
        <f t="shared" si="8"/>
        <v>0</v>
      </c>
      <c r="S25" s="16">
        <f t="shared" si="9"/>
        <v>0</v>
      </c>
      <c r="T25" s="23">
        <f t="shared" si="10"/>
        <v>0</v>
      </c>
      <c r="U25" s="22">
        <f t="shared" si="11"/>
        <v>0</v>
      </c>
      <c r="V25" s="16">
        <f t="shared" si="15"/>
        <v>0</v>
      </c>
      <c r="W25" s="43">
        <f t="shared" si="12"/>
        <v>0</v>
      </c>
      <c r="Y25" s="41" t="str">
        <f>Table2[[#This Row],[Cost Line Items]]</f>
        <v>Other staff 1</v>
      </c>
      <c r="Z25" s="46">
        <f t="shared" si="13"/>
        <v>0</v>
      </c>
      <c r="AA25" s="43">
        <f t="shared" si="14"/>
        <v>0</v>
      </c>
    </row>
    <row r="26" spans="1:27" x14ac:dyDescent="0.2">
      <c r="A26" s="34" t="s">
        <v>42</v>
      </c>
      <c r="B26" s="35"/>
      <c r="C26" s="36"/>
      <c r="D26" s="43">
        <f t="shared" si="0"/>
        <v>0</v>
      </c>
      <c r="F26" s="41" t="str">
        <f>Table1[[#This Row],[Cost Line Items]]</f>
        <v>Other staff 2</v>
      </c>
      <c r="G26" s="35"/>
      <c r="H26" s="36"/>
      <c r="I26" s="43">
        <f t="shared" si="1"/>
        <v>0</v>
      </c>
      <c r="K26" s="41" t="str">
        <f>Table2[[#This Row],[Cost Line Items]]</f>
        <v>Other staff 2</v>
      </c>
      <c r="L26" s="44">
        <f t="shared" si="2"/>
        <v>0</v>
      </c>
      <c r="M26" s="16">
        <f t="shared" si="3"/>
        <v>0</v>
      </c>
      <c r="N26" s="23">
        <f t="shared" si="4"/>
        <v>0</v>
      </c>
      <c r="O26" s="22">
        <f t="shared" si="5"/>
        <v>0</v>
      </c>
      <c r="P26" s="16">
        <f t="shared" si="6"/>
        <v>0</v>
      </c>
      <c r="Q26" s="23">
        <f t="shared" si="7"/>
        <v>0</v>
      </c>
      <c r="R26" s="22">
        <f t="shared" si="8"/>
        <v>0</v>
      </c>
      <c r="S26" s="16">
        <f t="shared" si="9"/>
        <v>0</v>
      </c>
      <c r="T26" s="23">
        <f t="shared" si="10"/>
        <v>0</v>
      </c>
      <c r="U26" s="22">
        <f t="shared" si="11"/>
        <v>0</v>
      </c>
      <c r="V26" s="16">
        <f t="shared" si="15"/>
        <v>0</v>
      </c>
      <c r="W26" s="43">
        <f t="shared" si="12"/>
        <v>0</v>
      </c>
      <c r="Y26" s="41" t="str">
        <f>Table2[[#This Row],[Cost Line Items]]</f>
        <v>Other staff 2</v>
      </c>
      <c r="Z26" s="46">
        <f t="shared" si="13"/>
        <v>0</v>
      </c>
      <c r="AA26" s="43">
        <f t="shared" si="14"/>
        <v>0</v>
      </c>
    </row>
    <row r="27" spans="1:27" x14ac:dyDescent="0.2">
      <c r="A27" s="34" t="s">
        <v>43</v>
      </c>
      <c r="B27" s="35"/>
      <c r="C27" s="36"/>
      <c r="D27" s="43">
        <f t="shared" si="0"/>
        <v>0</v>
      </c>
      <c r="F27" s="41" t="str">
        <f>Table1[[#This Row],[Cost Line Items]]</f>
        <v>Other staff 3</v>
      </c>
      <c r="G27" s="35"/>
      <c r="H27" s="36"/>
      <c r="I27" s="43">
        <f t="shared" si="1"/>
        <v>0</v>
      </c>
      <c r="K27" s="41" t="str">
        <f>Table2[[#This Row],[Cost Line Items]]</f>
        <v>Other staff 3</v>
      </c>
      <c r="L27" s="44">
        <f t="shared" si="2"/>
        <v>0</v>
      </c>
      <c r="M27" s="16">
        <f t="shared" si="3"/>
        <v>0</v>
      </c>
      <c r="N27" s="23">
        <f t="shared" si="4"/>
        <v>0</v>
      </c>
      <c r="O27" s="22">
        <f t="shared" si="5"/>
        <v>0</v>
      </c>
      <c r="P27" s="16">
        <f t="shared" si="6"/>
        <v>0</v>
      </c>
      <c r="Q27" s="23">
        <f t="shared" si="7"/>
        <v>0</v>
      </c>
      <c r="R27" s="22">
        <f t="shared" si="8"/>
        <v>0</v>
      </c>
      <c r="S27" s="16">
        <f t="shared" si="9"/>
        <v>0</v>
      </c>
      <c r="T27" s="23">
        <f t="shared" si="10"/>
        <v>0</v>
      </c>
      <c r="U27" s="22">
        <f t="shared" si="11"/>
        <v>0</v>
      </c>
      <c r="V27" s="16">
        <f t="shared" si="15"/>
        <v>0</v>
      </c>
      <c r="W27" s="43">
        <f t="shared" si="12"/>
        <v>0</v>
      </c>
      <c r="Y27" s="41" t="str">
        <f>Table2[[#This Row],[Cost Line Items]]</f>
        <v>Other staff 3</v>
      </c>
      <c r="Z27" s="46">
        <f t="shared" si="13"/>
        <v>0</v>
      </c>
      <c r="AA27" s="43">
        <f t="shared" si="14"/>
        <v>0</v>
      </c>
    </row>
    <row r="28" spans="1:27" s="9" customFormat="1" ht="22.5" customHeight="1" x14ac:dyDescent="0.2">
      <c r="A28" s="18" t="s">
        <v>6</v>
      </c>
      <c r="B28" s="20" t="s">
        <v>84</v>
      </c>
      <c r="C28" s="19">
        <f>SUM(C29:C32)</f>
        <v>0</v>
      </c>
      <c r="D28" s="39">
        <f>SUM(D29:D32)</f>
        <v>6000000</v>
      </c>
      <c r="E28"/>
      <c r="F28" s="18" t="str">
        <f>Table1[[#This Row],[Cost Line Items]]</f>
        <v>IT Implementation</v>
      </c>
      <c r="G28" s="20" t="s">
        <v>84</v>
      </c>
      <c r="H28" s="19">
        <f>SUM(H29:H32)</f>
        <v>0</v>
      </c>
      <c r="I28" s="39">
        <f>SUM(I29:I32)</f>
        <v>20000</v>
      </c>
      <c r="J28"/>
      <c r="K28" s="40" t="str">
        <f>Table2[[#This Row],[Cost Line Items]]</f>
        <v>IT Implementation</v>
      </c>
      <c r="L28" s="20" t="s">
        <v>84</v>
      </c>
      <c r="M28" s="19">
        <f>SUM(M29:M32)</f>
        <v>0</v>
      </c>
      <c r="N28" s="21">
        <f>SUM(N29:N32)</f>
        <v>20000</v>
      </c>
      <c r="O28" s="20" t="s">
        <v>84</v>
      </c>
      <c r="P28" s="19">
        <f>SUM(P29:P32)</f>
        <v>0</v>
      </c>
      <c r="Q28" s="21">
        <f>SUM(Q29:Q32)</f>
        <v>20000</v>
      </c>
      <c r="R28" s="20" t="s">
        <v>84</v>
      </c>
      <c r="S28" s="19">
        <f>SUM(S29:S32)</f>
        <v>0</v>
      </c>
      <c r="T28" s="21">
        <f>SUM(T29:T32)</f>
        <v>20000</v>
      </c>
      <c r="U28" s="20" t="s">
        <v>84</v>
      </c>
      <c r="V28" s="19">
        <f>SUM(V29:V32)</f>
        <v>0</v>
      </c>
      <c r="W28" s="39">
        <f>SUM(W29:W32)</f>
        <v>20000</v>
      </c>
      <c r="X28"/>
      <c r="Y28" s="40" t="str">
        <f>Table2[[#This Row],[Cost Line Items]]</f>
        <v>IT Implementation</v>
      </c>
      <c r="Z28" s="45">
        <f>SUM(Z29:Z32)</f>
        <v>0</v>
      </c>
      <c r="AA28" s="47">
        <f>SUM(AA29:AA32)</f>
        <v>100000</v>
      </c>
    </row>
    <row r="29" spans="1:27" x14ac:dyDescent="0.2">
      <c r="A29" s="34" t="s">
        <v>35</v>
      </c>
      <c r="B29" s="35">
        <v>6000000</v>
      </c>
      <c r="C29" s="36"/>
      <c r="D29" s="43">
        <f>IF(OR(ISBLANK(C29),C29=0),B29, (C29*B29))</f>
        <v>6000000</v>
      </c>
      <c r="F29" s="41" t="str">
        <f>Table1[[#This Row],[Cost Line Items]]</f>
        <v>Hardware</v>
      </c>
      <c r="G29" s="35">
        <v>20000</v>
      </c>
      <c r="H29" s="36"/>
      <c r="I29" s="43">
        <f>IF(OR(ISBLANK(H29),H29=0),G29, (H29*G29))</f>
        <v>20000</v>
      </c>
      <c r="K29" s="42" t="str">
        <f>Table2[[#This Row],[Cost Line Items]]</f>
        <v>Hardware</v>
      </c>
      <c r="L29" s="44">
        <f>G29*(1+$L$6)</f>
        <v>20000</v>
      </c>
      <c r="M29" s="16">
        <f>H29</f>
        <v>0</v>
      </c>
      <c r="N29" s="23">
        <f>IF(OR(ISBLANK(M29),M29=0),L29, (M29*L29))</f>
        <v>20000</v>
      </c>
      <c r="O29" s="22">
        <f>L29*(1+$L$7)</f>
        <v>20000</v>
      </c>
      <c r="P29" s="16">
        <f>M29</f>
        <v>0</v>
      </c>
      <c r="Q29" s="23">
        <f>IF(OR(ISBLANK(P29),P29=0),O29, (P29*O29))</f>
        <v>20000</v>
      </c>
      <c r="R29" s="22">
        <f>O29*(1+$L$8)</f>
        <v>20000</v>
      </c>
      <c r="S29" s="16">
        <f>P29</f>
        <v>0</v>
      </c>
      <c r="T29" s="23">
        <f>IF(OR(ISBLANK(S29),S29=0),R29, (S29*R29))</f>
        <v>20000</v>
      </c>
      <c r="U29" s="22">
        <f>R29*(1+$L$9)</f>
        <v>20000</v>
      </c>
      <c r="V29" s="16">
        <f t="shared" si="15"/>
        <v>0</v>
      </c>
      <c r="W29" s="43">
        <f>IF(OR(ISBLANK(V29),V29=0),U29, (V29*U29))</f>
        <v>20000</v>
      </c>
      <c r="Y29" s="42" t="str">
        <f>Table2[[#This Row],[Cost Line Items]]</f>
        <v>Hardware</v>
      </c>
      <c r="Z29" s="46">
        <f>P29+M29+H29+S29+V29</f>
        <v>0</v>
      </c>
      <c r="AA29" s="43">
        <f>Q29+N29+I29+T29+W29</f>
        <v>100000</v>
      </c>
    </row>
    <row r="30" spans="1:27" x14ac:dyDescent="0.2">
      <c r="A30" s="34" t="s">
        <v>34</v>
      </c>
      <c r="B30" s="35"/>
      <c r="C30" s="36"/>
      <c r="D30" s="43">
        <f>IF(OR(ISBLANK(C30),C30=0),B30, (C30*B30))</f>
        <v>0</v>
      </c>
      <c r="F30" s="41" t="str">
        <f>Table1[[#This Row],[Cost Line Items]]</f>
        <v>Software development, testing, warehouse</v>
      </c>
      <c r="G30" s="35"/>
      <c r="H30" s="36"/>
      <c r="I30" s="43">
        <f>IF(OR(ISBLANK(H30),H30=0),G30, (H30*G30))</f>
        <v>0</v>
      </c>
      <c r="K30" s="42" t="str">
        <f>Table2[[#This Row],[Cost Line Items]]</f>
        <v>Software development, testing, warehouse</v>
      </c>
      <c r="L30" s="44">
        <f>G30*(1+$L$6)</f>
        <v>0</v>
      </c>
      <c r="M30" s="16">
        <f>H30</f>
        <v>0</v>
      </c>
      <c r="N30" s="23">
        <f>IF(OR(ISBLANK(M30),M30=0),L30, (M30*L30))</f>
        <v>0</v>
      </c>
      <c r="O30" s="22">
        <f>L30*(1+$L$7)</f>
        <v>0</v>
      </c>
      <c r="P30" s="16">
        <f>M30</f>
        <v>0</v>
      </c>
      <c r="Q30" s="23">
        <f>IF(OR(ISBLANK(P30),P30=0),O30, (P30*O30))</f>
        <v>0</v>
      </c>
      <c r="R30" s="22">
        <f>O30*(1+$L$8)</f>
        <v>0</v>
      </c>
      <c r="S30" s="16">
        <f>P30</f>
        <v>0</v>
      </c>
      <c r="T30" s="23">
        <f>IF(OR(ISBLANK(S30),S30=0),R30, (S30*R30))</f>
        <v>0</v>
      </c>
      <c r="U30" s="22">
        <f>R30*(1+$L$9)</f>
        <v>0</v>
      </c>
      <c r="V30" s="16">
        <f t="shared" si="15"/>
        <v>0</v>
      </c>
      <c r="W30" s="43">
        <f>IF(OR(ISBLANK(V30),V30=0),U30, (V30*U30))</f>
        <v>0</v>
      </c>
      <c r="Y30" s="42" t="str">
        <f>Table2[[#This Row],[Cost Line Items]]</f>
        <v>Software development, testing, warehouse</v>
      </c>
      <c r="Z30" s="46">
        <f>P30+M30+H30+S30+V30</f>
        <v>0</v>
      </c>
      <c r="AA30" s="43"/>
    </row>
    <row r="31" spans="1:27" x14ac:dyDescent="0.2">
      <c r="A31" s="34" t="s">
        <v>44</v>
      </c>
      <c r="B31" s="35"/>
      <c r="C31" s="36"/>
      <c r="D31" s="43">
        <f>IF(OR(ISBLANK(C31),C31=0),B31, (C31*B31))</f>
        <v>0</v>
      </c>
      <c r="F31" s="41" t="str">
        <f>Table1[[#This Row],[Cost Line Items]]</f>
        <v>Other 1</v>
      </c>
      <c r="G31" s="35"/>
      <c r="H31" s="36"/>
      <c r="I31" s="43">
        <f>IF(OR(ISBLANK(H31),H31=0),G31, (H31*G31))</f>
        <v>0</v>
      </c>
      <c r="K31" s="42" t="str">
        <f>Table2[[#This Row],[Cost Line Items]]</f>
        <v>Other 1</v>
      </c>
      <c r="L31" s="44">
        <f>G31*(1+$L$6)</f>
        <v>0</v>
      </c>
      <c r="M31" s="16">
        <f>H31</f>
        <v>0</v>
      </c>
      <c r="N31" s="23">
        <f>IF(OR(ISBLANK(M31),M31=0),L31, (M31*L31))</f>
        <v>0</v>
      </c>
      <c r="O31" s="22">
        <f>L31*(1+$L$7)</f>
        <v>0</v>
      </c>
      <c r="P31" s="16">
        <f>M31</f>
        <v>0</v>
      </c>
      <c r="Q31" s="23">
        <f>IF(OR(ISBLANK(P31),P31=0),O31, (P31*O31))</f>
        <v>0</v>
      </c>
      <c r="R31" s="22">
        <f>O31*(1+$L$8)</f>
        <v>0</v>
      </c>
      <c r="S31" s="16">
        <f>P31</f>
        <v>0</v>
      </c>
      <c r="T31" s="23">
        <f>IF(OR(ISBLANK(S31),S31=0),R31, (S31*R31))</f>
        <v>0</v>
      </c>
      <c r="U31" s="22">
        <f>R31*(1+$L$9)</f>
        <v>0</v>
      </c>
      <c r="V31" s="16">
        <f t="shared" si="15"/>
        <v>0</v>
      </c>
      <c r="W31" s="43">
        <f>IF(OR(ISBLANK(V31),V31=0),U31, (V31*U31))</f>
        <v>0</v>
      </c>
      <c r="Y31" s="42" t="str">
        <f>Table2[[#This Row],[Cost Line Items]]</f>
        <v>Other 1</v>
      </c>
      <c r="Z31" s="46">
        <f>P31+M31+H31+S31+V31</f>
        <v>0</v>
      </c>
      <c r="AA31" s="43">
        <f>Q31+N31+I31+T31+W31</f>
        <v>0</v>
      </c>
    </row>
    <row r="32" spans="1:27" x14ac:dyDescent="0.2">
      <c r="A32" s="34" t="s">
        <v>45</v>
      </c>
      <c r="B32" s="35"/>
      <c r="C32" s="36"/>
      <c r="D32" s="43">
        <f>IF(OR(ISBLANK(C32),C32=0),B32, (C32*B32))</f>
        <v>0</v>
      </c>
      <c r="F32" s="41" t="str">
        <f>Table1[[#This Row],[Cost Line Items]]</f>
        <v>Other 2</v>
      </c>
      <c r="G32" s="35"/>
      <c r="H32" s="36"/>
      <c r="I32" s="43">
        <f>IF(OR(ISBLANK(H32),H32=0),G32, (H32*G32))</f>
        <v>0</v>
      </c>
      <c r="K32" s="42" t="str">
        <f>Table2[[#This Row],[Cost Line Items]]</f>
        <v>Other 2</v>
      </c>
      <c r="L32" s="44">
        <f>G32*(1+$L$6)</f>
        <v>0</v>
      </c>
      <c r="M32" s="16">
        <f>H32</f>
        <v>0</v>
      </c>
      <c r="N32" s="23">
        <f>IF(OR(ISBLANK(M32),M32=0),L32, (M32*L32))</f>
        <v>0</v>
      </c>
      <c r="O32" s="22">
        <f>L32*(1+$L$7)</f>
        <v>0</v>
      </c>
      <c r="P32" s="16">
        <f>M32</f>
        <v>0</v>
      </c>
      <c r="Q32" s="23">
        <f>IF(OR(ISBLANK(P32),P32=0),O32, (P32*O32))</f>
        <v>0</v>
      </c>
      <c r="R32" s="22">
        <f>O32*(1+$L$8)</f>
        <v>0</v>
      </c>
      <c r="S32" s="16">
        <f>P32</f>
        <v>0</v>
      </c>
      <c r="T32" s="23">
        <f>IF(OR(ISBLANK(S32),S32=0),R32, (S32*R32))</f>
        <v>0</v>
      </c>
      <c r="U32" s="22">
        <f>R32*(1+$L$9)</f>
        <v>0</v>
      </c>
      <c r="V32" s="16">
        <f t="shared" si="15"/>
        <v>0</v>
      </c>
      <c r="W32" s="43">
        <f>IF(OR(ISBLANK(V32),V32=0),U32, (V32*U32))</f>
        <v>0</v>
      </c>
      <c r="Y32" s="42" t="str">
        <f>Table2[[#This Row],[Cost Line Items]]</f>
        <v>Other 2</v>
      </c>
      <c r="Z32" s="46">
        <f>P32+M32+H32+S32+V32</f>
        <v>0</v>
      </c>
      <c r="AA32" s="43"/>
    </row>
    <row r="33" spans="1:27" s="9" customFormat="1" ht="22.5" customHeight="1" x14ac:dyDescent="0.2">
      <c r="A33" s="18" t="s">
        <v>27</v>
      </c>
      <c r="B33" s="20" t="s">
        <v>84</v>
      </c>
      <c r="C33" s="19">
        <f>SUM(C34:C41)</f>
        <v>2</v>
      </c>
      <c r="D33" s="39">
        <f>SUM(D34:D41)</f>
        <v>100000</v>
      </c>
      <c r="E33"/>
      <c r="F33" s="40" t="str">
        <f>Table1[[#This Row],[Cost Line Items]]</f>
        <v>Claims Staff</v>
      </c>
      <c r="G33" s="20" t="s">
        <v>84</v>
      </c>
      <c r="H33" s="19">
        <f>SUM(H34:H41)</f>
        <v>5</v>
      </c>
      <c r="I33" s="39">
        <f>SUM(I34:I41)</f>
        <v>250000</v>
      </c>
      <c r="J33"/>
      <c r="K33" s="40" t="str">
        <f>Table2[[#This Row],[Cost Line Items]]</f>
        <v>Claims Staff</v>
      </c>
      <c r="L33" s="20" t="s">
        <v>84</v>
      </c>
      <c r="M33" s="19">
        <f>SUM(M34:M41)</f>
        <v>5</v>
      </c>
      <c r="N33" s="21">
        <f>SUM(N34:N41)</f>
        <v>250000</v>
      </c>
      <c r="O33" s="20" t="s">
        <v>84</v>
      </c>
      <c r="P33" s="19">
        <f>SUM(P34:P41)</f>
        <v>5</v>
      </c>
      <c r="Q33" s="21">
        <f>SUM(Q34:Q41)</f>
        <v>250000</v>
      </c>
      <c r="R33" s="20" t="s">
        <v>84</v>
      </c>
      <c r="S33" s="19">
        <f>SUM(S34:S41)</f>
        <v>5</v>
      </c>
      <c r="T33" s="21">
        <f>SUM(T34:T41)</f>
        <v>250000</v>
      </c>
      <c r="U33" s="20" t="s">
        <v>84</v>
      </c>
      <c r="V33" s="19">
        <f>SUM(V34:V41)</f>
        <v>5</v>
      </c>
      <c r="W33" s="39">
        <f>SUM(W34:W41)</f>
        <v>250000</v>
      </c>
      <c r="X33"/>
      <c r="Y33" s="40" t="str">
        <f>Table2[[#This Row],[Cost Line Items]]</f>
        <v>Claims Staff</v>
      </c>
      <c r="Z33" s="45">
        <f>SUM(Z34:Z41)</f>
        <v>25</v>
      </c>
      <c r="AA33" s="47">
        <f>SUM(AA34:AA41)</f>
        <v>1250000</v>
      </c>
    </row>
    <row r="34" spans="1:27" x14ac:dyDescent="0.2">
      <c r="A34" s="34" t="s">
        <v>7</v>
      </c>
      <c r="B34" s="35">
        <v>50000</v>
      </c>
      <c r="C34" s="36">
        <v>2</v>
      </c>
      <c r="D34" s="43">
        <f t="shared" ref="D34:D41" si="16">IF(OR(ISBLANK(C34),C34=0),B34, (C34*B34))</f>
        <v>100000</v>
      </c>
      <c r="F34" s="41" t="str">
        <f>Table1[[#This Row],[Cost Line Items]]</f>
        <v>Customer Service Supervisors</v>
      </c>
      <c r="G34" s="35">
        <v>50000</v>
      </c>
      <c r="H34" s="36">
        <v>5</v>
      </c>
      <c r="I34" s="43">
        <f>IF(OR(ISBLANK(H34),H34=0),G34, (H34*G34))</f>
        <v>250000</v>
      </c>
      <c r="K34" s="41" t="str">
        <f>Table2[[#This Row],[Cost Line Items]]</f>
        <v>Customer Service Supervisors</v>
      </c>
      <c r="L34" s="44">
        <f t="shared" ref="L34:L41" si="17">G34*(1+$L$6)</f>
        <v>50000</v>
      </c>
      <c r="M34" s="16">
        <f t="shared" ref="M34:M41" si="18">H34</f>
        <v>5</v>
      </c>
      <c r="N34" s="23">
        <f t="shared" ref="N34:N41" si="19">IF(OR(ISBLANK(M34),M34=0),L34, (M34*L34))</f>
        <v>250000</v>
      </c>
      <c r="O34" s="22">
        <f t="shared" ref="O34:O41" si="20">L34*(1+$L$7)</f>
        <v>50000</v>
      </c>
      <c r="P34" s="16">
        <f t="shared" ref="P34:P41" si="21">M34</f>
        <v>5</v>
      </c>
      <c r="Q34" s="23">
        <f t="shared" ref="Q34:Q41" si="22">IF(OR(ISBLANK(P34),P34=0),O34, (P34*O34))</f>
        <v>250000</v>
      </c>
      <c r="R34" s="22">
        <f t="shared" ref="R34:R41" si="23">O34*(1+$L$8)</f>
        <v>50000</v>
      </c>
      <c r="S34" s="16">
        <f t="shared" ref="S34:S41" si="24">P34</f>
        <v>5</v>
      </c>
      <c r="T34" s="23">
        <f t="shared" ref="T34:T41" si="25">IF(OR(ISBLANK(S34),S34=0),R34, (S34*R34))</f>
        <v>250000</v>
      </c>
      <c r="U34" s="22">
        <f t="shared" ref="U34:U41" si="26">R34*(1+$L$9)</f>
        <v>50000</v>
      </c>
      <c r="V34" s="16">
        <f t="shared" si="15"/>
        <v>5</v>
      </c>
      <c r="W34" s="43">
        <f t="shared" ref="W34:W41" si="27">IF(OR(ISBLANK(V34),V34=0),U34, (V34*U34))</f>
        <v>250000</v>
      </c>
      <c r="Y34" s="41" t="str">
        <f>Table2[[#This Row],[Cost Line Items]]</f>
        <v>Customer Service Supervisors</v>
      </c>
      <c r="Z34" s="46">
        <f t="shared" ref="Z34:Z41" si="28">P34+M34+H34+S34+V34</f>
        <v>25</v>
      </c>
      <c r="AA34" s="43">
        <f t="shared" ref="AA34:AA41" si="29">Q34+N34+I34+T34+W34</f>
        <v>1250000</v>
      </c>
    </row>
    <row r="35" spans="1:27" x14ac:dyDescent="0.2">
      <c r="A35" s="34" t="s">
        <v>8</v>
      </c>
      <c r="B35" s="35"/>
      <c r="C35" s="36"/>
      <c r="D35" s="43">
        <f t="shared" si="16"/>
        <v>0</v>
      </c>
      <c r="F35" s="41" t="str">
        <f>Table1[[#This Row],[Cost Line Items]]</f>
        <v>Claims Specialist</v>
      </c>
      <c r="G35" s="35"/>
      <c r="H35" s="36"/>
      <c r="I35" s="43">
        <f>IF(OR(ISBLANK(H35),H35=0),G35, (H35*G35))</f>
        <v>0</v>
      </c>
      <c r="K35" s="41" t="str">
        <f>Table2[[#This Row],[Cost Line Items]]</f>
        <v>Claims Specialist</v>
      </c>
      <c r="L35" s="44">
        <f t="shared" si="17"/>
        <v>0</v>
      </c>
      <c r="M35" s="16">
        <f t="shared" si="18"/>
        <v>0</v>
      </c>
      <c r="N35" s="23">
        <f t="shared" si="19"/>
        <v>0</v>
      </c>
      <c r="O35" s="22">
        <f t="shared" si="20"/>
        <v>0</v>
      </c>
      <c r="P35" s="16">
        <f t="shared" si="21"/>
        <v>0</v>
      </c>
      <c r="Q35" s="23">
        <f t="shared" si="22"/>
        <v>0</v>
      </c>
      <c r="R35" s="22">
        <f t="shared" si="23"/>
        <v>0</v>
      </c>
      <c r="S35" s="16">
        <f t="shared" si="24"/>
        <v>0</v>
      </c>
      <c r="T35" s="23">
        <f t="shared" si="25"/>
        <v>0</v>
      </c>
      <c r="U35" s="22">
        <f t="shared" si="26"/>
        <v>0</v>
      </c>
      <c r="V35" s="16">
        <f t="shared" si="15"/>
        <v>0</v>
      </c>
      <c r="W35" s="43">
        <f t="shared" si="27"/>
        <v>0</v>
      </c>
      <c r="Y35" s="41" t="str">
        <f>Table2[[#This Row],[Cost Line Items]]</f>
        <v>Claims Specialist</v>
      </c>
      <c r="Z35" s="46">
        <f t="shared" si="28"/>
        <v>0</v>
      </c>
      <c r="AA35" s="43">
        <f t="shared" si="29"/>
        <v>0</v>
      </c>
    </row>
    <row r="36" spans="1:27" x14ac:dyDescent="0.2">
      <c r="A36" s="34" t="s">
        <v>9</v>
      </c>
      <c r="B36" s="35"/>
      <c r="C36" s="36"/>
      <c r="D36" s="43">
        <f t="shared" si="16"/>
        <v>0</v>
      </c>
      <c r="F36" s="41" t="str">
        <f>Table1[[#This Row],[Cost Line Items]]</f>
        <v>Claims Adjudicator</v>
      </c>
      <c r="G36" s="35"/>
      <c r="H36" s="36"/>
      <c r="I36" s="43">
        <f t="shared" ref="I36:I41" si="30">H36*G36</f>
        <v>0</v>
      </c>
      <c r="K36" s="41" t="str">
        <f>Table2[[#This Row],[Cost Line Items]]</f>
        <v>Claims Adjudicator</v>
      </c>
      <c r="L36" s="44">
        <f t="shared" si="17"/>
        <v>0</v>
      </c>
      <c r="M36" s="16">
        <f t="shared" si="18"/>
        <v>0</v>
      </c>
      <c r="N36" s="23">
        <f t="shared" si="19"/>
        <v>0</v>
      </c>
      <c r="O36" s="22">
        <f t="shared" si="20"/>
        <v>0</v>
      </c>
      <c r="P36" s="16">
        <f t="shared" si="21"/>
        <v>0</v>
      </c>
      <c r="Q36" s="23">
        <f t="shared" si="22"/>
        <v>0</v>
      </c>
      <c r="R36" s="22">
        <f t="shared" si="23"/>
        <v>0</v>
      </c>
      <c r="S36" s="16">
        <f t="shared" si="24"/>
        <v>0</v>
      </c>
      <c r="T36" s="23">
        <f t="shared" si="25"/>
        <v>0</v>
      </c>
      <c r="U36" s="22">
        <f t="shared" si="26"/>
        <v>0</v>
      </c>
      <c r="V36" s="16">
        <f t="shared" si="15"/>
        <v>0</v>
      </c>
      <c r="W36" s="43">
        <f t="shared" si="27"/>
        <v>0</v>
      </c>
      <c r="Y36" s="41" t="str">
        <f>Table2[[#This Row],[Cost Line Items]]</f>
        <v>Claims Adjudicator</v>
      </c>
      <c r="Z36" s="46">
        <f t="shared" si="28"/>
        <v>0</v>
      </c>
      <c r="AA36" s="43">
        <f>Q36+N36+I36+T36+W36</f>
        <v>0</v>
      </c>
    </row>
    <row r="37" spans="1:27" x14ac:dyDescent="0.2">
      <c r="A37" s="34" t="s">
        <v>10</v>
      </c>
      <c r="B37" s="35"/>
      <c r="C37" s="36"/>
      <c r="D37" s="43">
        <f t="shared" si="16"/>
        <v>0</v>
      </c>
      <c r="F37" s="41" t="str">
        <f>Table1[[#This Row],[Cost Line Items]]</f>
        <v>Clinical Consultants/RNs</v>
      </c>
      <c r="G37" s="35"/>
      <c r="H37" s="36"/>
      <c r="I37" s="43">
        <f t="shared" si="30"/>
        <v>0</v>
      </c>
      <c r="K37" s="41" t="str">
        <f>Table2[[#This Row],[Cost Line Items]]</f>
        <v>Clinical Consultants/RNs</v>
      </c>
      <c r="L37" s="44">
        <f t="shared" si="17"/>
        <v>0</v>
      </c>
      <c r="M37" s="16">
        <f t="shared" si="18"/>
        <v>0</v>
      </c>
      <c r="N37" s="23">
        <f t="shared" si="19"/>
        <v>0</v>
      </c>
      <c r="O37" s="22">
        <f t="shared" si="20"/>
        <v>0</v>
      </c>
      <c r="P37" s="16">
        <f t="shared" si="21"/>
        <v>0</v>
      </c>
      <c r="Q37" s="23">
        <f t="shared" si="22"/>
        <v>0</v>
      </c>
      <c r="R37" s="22">
        <f t="shared" si="23"/>
        <v>0</v>
      </c>
      <c r="S37" s="16">
        <f t="shared" si="24"/>
        <v>0</v>
      </c>
      <c r="T37" s="23">
        <f t="shared" si="25"/>
        <v>0</v>
      </c>
      <c r="U37" s="22">
        <f t="shared" si="26"/>
        <v>0</v>
      </c>
      <c r="V37" s="16">
        <f t="shared" si="15"/>
        <v>0</v>
      </c>
      <c r="W37" s="43">
        <f t="shared" si="27"/>
        <v>0</v>
      </c>
      <c r="Y37" s="41" t="str">
        <f>Table2[[#This Row],[Cost Line Items]]</f>
        <v>Clinical Consultants/RNs</v>
      </c>
      <c r="Z37" s="46">
        <f t="shared" si="28"/>
        <v>0</v>
      </c>
      <c r="AA37" s="43">
        <f t="shared" si="29"/>
        <v>0</v>
      </c>
    </row>
    <row r="38" spans="1:27" x14ac:dyDescent="0.2">
      <c r="A38" s="34" t="s">
        <v>11</v>
      </c>
      <c r="B38" s="35"/>
      <c r="C38" s="36"/>
      <c r="D38" s="43">
        <f t="shared" si="16"/>
        <v>0</v>
      </c>
      <c r="F38" s="41" t="str">
        <f>Table1[[#This Row],[Cost Line Items]]</f>
        <v>Compliance &amp; Fraud</v>
      </c>
      <c r="G38" s="35"/>
      <c r="H38" s="36"/>
      <c r="I38" s="43">
        <f t="shared" si="30"/>
        <v>0</v>
      </c>
      <c r="K38" s="41" t="str">
        <f>Table2[[#This Row],[Cost Line Items]]</f>
        <v>Compliance &amp; Fraud</v>
      </c>
      <c r="L38" s="44">
        <f t="shared" si="17"/>
        <v>0</v>
      </c>
      <c r="M38" s="16">
        <f t="shared" si="18"/>
        <v>0</v>
      </c>
      <c r="N38" s="23">
        <f t="shared" si="19"/>
        <v>0</v>
      </c>
      <c r="O38" s="22">
        <f t="shared" si="20"/>
        <v>0</v>
      </c>
      <c r="P38" s="16">
        <f t="shared" si="21"/>
        <v>0</v>
      </c>
      <c r="Q38" s="23">
        <f t="shared" si="22"/>
        <v>0</v>
      </c>
      <c r="R38" s="22">
        <f t="shared" si="23"/>
        <v>0</v>
      </c>
      <c r="S38" s="16">
        <f t="shared" si="24"/>
        <v>0</v>
      </c>
      <c r="T38" s="23">
        <f t="shared" si="25"/>
        <v>0</v>
      </c>
      <c r="U38" s="22">
        <f t="shared" si="26"/>
        <v>0</v>
      </c>
      <c r="V38" s="16">
        <f t="shared" si="15"/>
        <v>0</v>
      </c>
      <c r="W38" s="43">
        <f t="shared" si="27"/>
        <v>0</v>
      </c>
      <c r="Y38" s="41" t="str">
        <f>Table2[[#This Row],[Cost Line Items]]</f>
        <v>Compliance &amp; Fraud</v>
      </c>
      <c r="Z38" s="46">
        <f t="shared" si="28"/>
        <v>0</v>
      </c>
      <c r="AA38" s="43">
        <f t="shared" si="29"/>
        <v>0</v>
      </c>
    </row>
    <row r="39" spans="1:27" x14ac:dyDescent="0.2">
      <c r="A39" s="34" t="s">
        <v>41</v>
      </c>
      <c r="B39" s="35"/>
      <c r="C39" s="36"/>
      <c r="D39" s="43">
        <f t="shared" si="16"/>
        <v>0</v>
      </c>
      <c r="F39" s="41" t="str">
        <f>Table1[[#This Row],[Cost Line Items]]</f>
        <v>Other staff 1</v>
      </c>
      <c r="G39" s="35"/>
      <c r="H39" s="36"/>
      <c r="I39" s="43">
        <f t="shared" si="30"/>
        <v>0</v>
      </c>
      <c r="K39" s="41" t="str">
        <f>Table2[[#This Row],[Cost Line Items]]</f>
        <v>Other staff 1</v>
      </c>
      <c r="L39" s="44">
        <f t="shared" si="17"/>
        <v>0</v>
      </c>
      <c r="M39" s="16">
        <f t="shared" si="18"/>
        <v>0</v>
      </c>
      <c r="N39" s="23">
        <f t="shared" si="19"/>
        <v>0</v>
      </c>
      <c r="O39" s="22">
        <f t="shared" si="20"/>
        <v>0</v>
      </c>
      <c r="P39" s="16">
        <f t="shared" si="21"/>
        <v>0</v>
      </c>
      <c r="Q39" s="23">
        <f t="shared" si="22"/>
        <v>0</v>
      </c>
      <c r="R39" s="22">
        <f t="shared" si="23"/>
        <v>0</v>
      </c>
      <c r="S39" s="16">
        <f t="shared" si="24"/>
        <v>0</v>
      </c>
      <c r="T39" s="23">
        <f t="shared" si="25"/>
        <v>0</v>
      </c>
      <c r="U39" s="22">
        <f t="shared" si="26"/>
        <v>0</v>
      </c>
      <c r="V39" s="16">
        <f t="shared" si="15"/>
        <v>0</v>
      </c>
      <c r="W39" s="43">
        <f t="shared" si="27"/>
        <v>0</v>
      </c>
      <c r="Y39" s="41" t="str">
        <f>Table2[[#This Row],[Cost Line Items]]</f>
        <v>Other staff 1</v>
      </c>
      <c r="Z39" s="46">
        <f t="shared" si="28"/>
        <v>0</v>
      </c>
      <c r="AA39" s="43">
        <f t="shared" si="29"/>
        <v>0</v>
      </c>
    </row>
    <row r="40" spans="1:27" x14ac:dyDescent="0.2">
      <c r="A40" s="34" t="s">
        <v>46</v>
      </c>
      <c r="B40" s="35"/>
      <c r="C40" s="36"/>
      <c r="D40" s="43">
        <f t="shared" si="16"/>
        <v>0</v>
      </c>
      <c r="F40" s="41" t="str">
        <f>Table1[[#This Row],[Cost Line Items]]</f>
        <v xml:space="preserve">Other staff 2 </v>
      </c>
      <c r="G40" s="35"/>
      <c r="H40" s="36"/>
      <c r="I40" s="43">
        <f t="shared" si="30"/>
        <v>0</v>
      </c>
      <c r="K40" s="41" t="str">
        <f>Table2[[#This Row],[Cost Line Items]]</f>
        <v xml:space="preserve">Other staff 2 </v>
      </c>
      <c r="L40" s="44">
        <f t="shared" si="17"/>
        <v>0</v>
      </c>
      <c r="M40" s="16">
        <f t="shared" si="18"/>
        <v>0</v>
      </c>
      <c r="N40" s="23">
        <f t="shared" si="19"/>
        <v>0</v>
      </c>
      <c r="O40" s="22">
        <f t="shared" si="20"/>
        <v>0</v>
      </c>
      <c r="P40" s="16">
        <f t="shared" si="21"/>
        <v>0</v>
      </c>
      <c r="Q40" s="23">
        <f t="shared" si="22"/>
        <v>0</v>
      </c>
      <c r="R40" s="22">
        <f t="shared" si="23"/>
        <v>0</v>
      </c>
      <c r="S40" s="16">
        <f t="shared" si="24"/>
        <v>0</v>
      </c>
      <c r="T40" s="23">
        <f t="shared" si="25"/>
        <v>0</v>
      </c>
      <c r="U40" s="22">
        <f t="shared" si="26"/>
        <v>0</v>
      </c>
      <c r="V40" s="16">
        <f t="shared" si="15"/>
        <v>0</v>
      </c>
      <c r="W40" s="43">
        <f t="shared" si="27"/>
        <v>0</v>
      </c>
      <c r="Y40" s="41" t="str">
        <f>Table2[[#This Row],[Cost Line Items]]</f>
        <v xml:space="preserve">Other staff 2 </v>
      </c>
      <c r="Z40" s="46">
        <f t="shared" si="28"/>
        <v>0</v>
      </c>
      <c r="AA40" s="43">
        <f t="shared" si="29"/>
        <v>0</v>
      </c>
    </row>
    <row r="41" spans="1:27" x14ac:dyDescent="0.2">
      <c r="A41" s="34" t="s">
        <v>43</v>
      </c>
      <c r="B41" s="35"/>
      <c r="C41" s="36"/>
      <c r="D41" s="43">
        <f t="shared" si="16"/>
        <v>0</v>
      </c>
      <c r="F41" s="41" t="str">
        <f>Table1[[#This Row],[Cost Line Items]]</f>
        <v>Other staff 3</v>
      </c>
      <c r="G41" s="35"/>
      <c r="H41" s="36"/>
      <c r="I41" s="43">
        <f t="shared" si="30"/>
        <v>0</v>
      </c>
      <c r="K41" s="41" t="str">
        <f>Table2[[#This Row],[Cost Line Items]]</f>
        <v>Other staff 3</v>
      </c>
      <c r="L41" s="44">
        <f t="shared" si="17"/>
        <v>0</v>
      </c>
      <c r="M41" s="16">
        <f t="shared" si="18"/>
        <v>0</v>
      </c>
      <c r="N41" s="23">
        <f t="shared" si="19"/>
        <v>0</v>
      </c>
      <c r="O41" s="22">
        <f t="shared" si="20"/>
        <v>0</v>
      </c>
      <c r="P41" s="16">
        <f t="shared" si="21"/>
        <v>0</v>
      </c>
      <c r="Q41" s="23">
        <f t="shared" si="22"/>
        <v>0</v>
      </c>
      <c r="R41" s="22">
        <f t="shared" si="23"/>
        <v>0</v>
      </c>
      <c r="S41" s="16">
        <f t="shared" si="24"/>
        <v>0</v>
      </c>
      <c r="T41" s="23">
        <f t="shared" si="25"/>
        <v>0</v>
      </c>
      <c r="U41" s="22">
        <f t="shared" si="26"/>
        <v>0</v>
      </c>
      <c r="V41" s="16">
        <f t="shared" si="15"/>
        <v>0</v>
      </c>
      <c r="W41" s="43">
        <f t="shared" si="27"/>
        <v>0</v>
      </c>
      <c r="Y41" s="41" t="str">
        <f>Table2[[#This Row],[Cost Line Items]]</f>
        <v>Other staff 3</v>
      </c>
      <c r="Z41" s="46">
        <f t="shared" si="28"/>
        <v>0</v>
      </c>
      <c r="AA41" s="43">
        <f t="shared" si="29"/>
        <v>0</v>
      </c>
    </row>
    <row r="42" spans="1:27" s="9" customFormat="1" ht="22.5" customHeight="1" x14ac:dyDescent="0.2">
      <c r="A42" s="18" t="s">
        <v>20</v>
      </c>
      <c r="B42" s="20" t="s">
        <v>84</v>
      </c>
      <c r="C42" s="19">
        <f>SUM(C43:C45)</f>
        <v>0</v>
      </c>
      <c r="D42" s="39">
        <f>SUM(D43:D45)</f>
        <v>2000</v>
      </c>
      <c r="E42"/>
      <c r="F42" s="18" t="str">
        <f>Table1[[#This Row],[Cost Line Items]]</f>
        <v>Outreach</v>
      </c>
      <c r="G42" s="20" t="s">
        <v>84</v>
      </c>
      <c r="H42" s="19">
        <f>SUM(H43:H45)</f>
        <v>0</v>
      </c>
      <c r="I42" s="39">
        <f>SUM(I43:I45)</f>
        <v>1000</v>
      </c>
      <c r="J42"/>
      <c r="K42" s="40" t="str">
        <f>Table2[[#This Row],[Cost Line Items]]</f>
        <v>Outreach</v>
      </c>
      <c r="L42" s="20" t="s">
        <v>84</v>
      </c>
      <c r="M42" s="19">
        <f>SUM(M43:M45)</f>
        <v>0</v>
      </c>
      <c r="N42" s="21">
        <f>SUM(N43:N45)</f>
        <v>1000</v>
      </c>
      <c r="O42" s="20" t="s">
        <v>84</v>
      </c>
      <c r="P42" s="19">
        <f>SUM(P43:P45)</f>
        <v>0</v>
      </c>
      <c r="Q42" s="21">
        <f>SUM(Q43:Q45)</f>
        <v>1000</v>
      </c>
      <c r="R42" s="20" t="s">
        <v>84</v>
      </c>
      <c r="S42" s="19">
        <f>SUM(S43:S45)</f>
        <v>0</v>
      </c>
      <c r="T42" s="21">
        <f>SUM(T43:T45)</f>
        <v>1000</v>
      </c>
      <c r="U42" s="20" t="s">
        <v>84</v>
      </c>
      <c r="V42" s="19">
        <f>SUM(V43:V45)</f>
        <v>0</v>
      </c>
      <c r="W42" s="39">
        <f>SUM(W43:W45)</f>
        <v>1000</v>
      </c>
      <c r="X42"/>
      <c r="Y42" s="40" t="str">
        <f>Table2[[#This Row],[Cost Line Items]]</f>
        <v>Outreach</v>
      </c>
      <c r="Z42" s="45">
        <f>SUM(Z43:Z45)</f>
        <v>0</v>
      </c>
      <c r="AA42" s="47">
        <f>SUM(AA43:AA45)</f>
        <v>5000</v>
      </c>
    </row>
    <row r="43" spans="1:27" x14ac:dyDescent="0.2">
      <c r="A43" s="34" t="s">
        <v>36</v>
      </c>
      <c r="B43" s="35">
        <v>2000</v>
      </c>
      <c r="C43" s="37">
        <v>0</v>
      </c>
      <c r="D43" s="43">
        <f>IF(OR(ISBLANK(C43),C43=0),B43, (C43*B43))</f>
        <v>2000</v>
      </c>
      <c r="F43" s="41" t="str">
        <f>Table1[[#This Row],[Cost Line Items]]</f>
        <v>Outreach materials</v>
      </c>
      <c r="G43" s="35">
        <v>1000</v>
      </c>
      <c r="H43" s="37"/>
      <c r="I43" s="43">
        <f>IF(OR(ISBLANK(H43),H43=0),G43, (H43*G43))</f>
        <v>1000</v>
      </c>
      <c r="K43" s="42" t="str">
        <f>F43</f>
        <v>Outreach materials</v>
      </c>
      <c r="L43" s="44">
        <f>G43*(1+$L$6)</f>
        <v>1000</v>
      </c>
      <c r="M43" s="16">
        <f>H43</f>
        <v>0</v>
      </c>
      <c r="N43" s="23">
        <f>IF(OR(ISBLANK(M43),M43=0),L43, (M43*L43))</f>
        <v>1000</v>
      </c>
      <c r="O43" s="22">
        <f>L43*(1+$L$7)</f>
        <v>1000</v>
      </c>
      <c r="P43" s="16">
        <f>M43</f>
        <v>0</v>
      </c>
      <c r="Q43" s="23">
        <f>IF(OR(ISBLANK(P43),P43=0),O43, (P43*O43))</f>
        <v>1000</v>
      </c>
      <c r="R43" s="22">
        <f>O43*(1+$L$8)</f>
        <v>1000</v>
      </c>
      <c r="S43" s="16">
        <f>P43</f>
        <v>0</v>
      </c>
      <c r="T43" s="23">
        <f>IF(OR(ISBLANK(S43),S43=0),R43, (S43*R43))</f>
        <v>1000</v>
      </c>
      <c r="U43" s="22">
        <f>R43*(1+$L$9)</f>
        <v>1000</v>
      </c>
      <c r="V43" s="16">
        <f t="shared" si="15"/>
        <v>0</v>
      </c>
      <c r="W43" s="43">
        <f>IF(OR(ISBLANK(V43),V43=0),U43, (V43*U43))</f>
        <v>1000</v>
      </c>
      <c r="Y43" s="42" t="str">
        <f>Table2[[#This Row],[Cost Line Items]]</f>
        <v>Outreach materials</v>
      </c>
      <c r="Z43" s="46">
        <f t="shared" ref="Z43:AA45" si="31">P43+M43+H43+S43+V43</f>
        <v>0</v>
      </c>
      <c r="AA43" s="43">
        <f t="shared" si="31"/>
        <v>5000</v>
      </c>
    </row>
    <row r="44" spans="1:27" x14ac:dyDescent="0.2">
      <c r="A44" s="34" t="s">
        <v>44</v>
      </c>
      <c r="B44" s="35"/>
      <c r="C44" s="37"/>
      <c r="D44" s="43">
        <f>IF(OR(ISBLANK(C44),C44=0),B44, (C44*B44))</f>
        <v>0</v>
      </c>
      <c r="F44" s="41" t="str">
        <f>Table1[[#This Row],[Cost Line Items]]</f>
        <v>Other 1</v>
      </c>
      <c r="G44" s="35"/>
      <c r="H44" s="37"/>
      <c r="I44" s="43">
        <f>IF(OR(ISBLANK(H44),H44=0),G44, (H44*G44))</f>
        <v>0</v>
      </c>
      <c r="K44" s="42" t="str">
        <f>F44</f>
        <v>Other 1</v>
      </c>
      <c r="L44" s="44">
        <f>G44*(1+$L$6)</f>
        <v>0</v>
      </c>
      <c r="M44" s="16">
        <f>H44</f>
        <v>0</v>
      </c>
      <c r="N44" s="23">
        <f>IF(OR(ISBLANK(M44),M44=0),L44, (M44*L44))</f>
        <v>0</v>
      </c>
      <c r="O44" s="22">
        <f>L44*(1+$L$7)</f>
        <v>0</v>
      </c>
      <c r="P44" s="16">
        <f>M44</f>
        <v>0</v>
      </c>
      <c r="Q44" s="23">
        <f>IF(OR(ISBLANK(P44),P44=0),O44, (P44*O44))</f>
        <v>0</v>
      </c>
      <c r="R44" s="22">
        <f>O44*(1+$L$8)</f>
        <v>0</v>
      </c>
      <c r="S44" s="16">
        <f>P44</f>
        <v>0</v>
      </c>
      <c r="T44" s="23">
        <f>IF(OR(ISBLANK(S44),S44=0),R44, (S44*R44))</f>
        <v>0</v>
      </c>
      <c r="U44" s="22">
        <f>R44*(1+$L$9)</f>
        <v>0</v>
      </c>
      <c r="V44" s="16">
        <f t="shared" si="15"/>
        <v>0</v>
      </c>
      <c r="W44" s="43">
        <f>IF(OR(ISBLANK(V44),V44=0),U44, (V44*U44))</f>
        <v>0</v>
      </c>
      <c r="Y44" s="42" t="str">
        <f>Table2[[#This Row],[Cost Line Items]]</f>
        <v>Other 1</v>
      </c>
      <c r="Z44" s="46">
        <f t="shared" si="31"/>
        <v>0</v>
      </c>
      <c r="AA44" s="43">
        <f t="shared" si="31"/>
        <v>0</v>
      </c>
    </row>
    <row r="45" spans="1:27" x14ac:dyDescent="0.2">
      <c r="A45" s="34" t="s">
        <v>45</v>
      </c>
      <c r="B45" s="35"/>
      <c r="C45" s="37"/>
      <c r="D45" s="43">
        <f>IF(OR(ISBLANK(C45),C45=0),B45, (C45*B45))</f>
        <v>0</v>
      </c>
      <c r="F45" s="41" t="str">
        <f>Table1[[#This Row],[Cost Line Items]]</f>
        <v>Other 2</v>
      </c>
      <c r="G45" s="35"/>
      <c r="H45" s="37"/>
      <c r="I45" s="43">
        <f>IF(OR(ISBLANK(H45),H45=0),G45, (H45*G45))</f>
        <v>0</v>
      </c>
      <c r="K45" s="42" t="str">
        <f>F45</f>
        <v>Other 2</v>
      </c>
      <c r="L45" s="44">
        <f>G45*(1+$L$6)</f>
        <v>0</v>
      </c>
      <c r="M45" s="16">
        <f>H45</f>
        <v>0</v>
      </c>
      <c r="N45" s="23">
        <f>IF(OR(ISBLANK(M45),M45=0),L45, (M45*L45))</f>
        <v>0</v>
      </c>
      <c r="O45" s="22">
        <f>L45*(1+$L$7)</f>
        <v>0</v>
      </c>
      <c r="P45" s="16">
        <f>M45</f>
        <v>0</v>
      </c>
      <c r="Q45" s="23">
        <f>IF(OR(ISBLANK(P45),P45=0),O45, (P45*O45))</f>
        <v>0</v>
      </c>
      <c r="R45" s="22">
        <f>O45*(1+$L$8)</f>
        <v>0</v>
      </c>
      <c r="S45" s="16">
        <f>P45</f>
        <v>0</v>
      </c>
      <c r="T45" s="23">
        <f>IF(OR(ISBLANK(S45),S45=0),R45, (S45*R45))</f>
        <v>0</v>
      </c>
      <c r="U45" s="22">
        <f>R45*(1+$L$9)</f>
        <v>0</v>
      </c>
      <c r="V45" s="16">
        <f t="shared" si="15"/>
        <v>0</v>
      </c>
      <c r="W45" s="43">
        <f>IF(OR(ISBLANK(V45),V45=0),U45, (V45*U45))</f>
        <v>0</v>
      </c>
      <c r="Y45" s="42" t="str">
        <f>Table2[[#This Row],[Cost Line Items]]</f>
        <v>Other 2</v>
      </c>
      <c r="Z45" s="46">
        <f t="shared" si="31"/>
        <v>0</v>
      </c>
      <c r="AA45" s="43">
        <f t="shared" si="31"/>
        <v>0</v>
      </c>
    </row>
    <row r="46" spans="1:27" s="9" customFormat="1" ht="22.5" customHeight="1" x14ac:dyDescent="0.2">
      <c r="A46" s="18" t="s">
        <v>33</v>
      </c>
      <c r="B46" s="20" t="s">
        <v>84</v>
      </c>
      <c r="C46" s="19">
        <f>SUM(C47:C53)</f>
        <v>0</v>
      </c>
      <c r="D46" s="39">
        <f>SUM(D47:D53)</f>
        <v>5000</v>
      </c>
      <c r="E46"/>
      <c r="F46" s="18" t="str">
        <f>Table1[[#This Row],[Cost Line Items]]</f>
        <v>Additional Expenses (Overhead)</v>
      </c>
      <c r="G46" s="20" t="s">
        <v>84</v>
      </c>
      <c r="H46" s="19">
        <f>SUM(H47:H53)</f>
        <v>0</v>
      </c>
      <c r="I46" s="39">
        <f>SUM(I47:I53)</f>
        <v>5000</v>
      </c>
      <c r="J46"/>
      <c r="K46" s="40" t="str">
        <f>Table2[[#This Row],[Cost Line Items]]</f>
        <v>Additional Expenses (Overhead)</v>
      </c>
      <c r="L46" s="20" t="s">
        <v>84</v>
      </c>
      <c r="M46" s="19">
        <f>SUM(M47:M53)</f>
        <v>0</v>
      </c>
      <c r="N46" s="21">
        <f>SUM(N47:N53)</f>
        <v>5000</v>
      </c>
      <c r="O46" s="20" t="s">
        <v>84</v>
      </c>
      <c r="P46" s="19">
        <f>SUM(P47:P53)</f>
        <v>0</v>
      </c>
      <c r="Q46" s="21">
        <f>SUM(Q47:Q53)</f>
        <v>5000</v>
      </c>
      <c r="R46" s="20" t="s">
        <v>84</v>
      </c>
      <c r="S46" s="19">
        <f>SUM(S47:S53)</f>
        <v>0</v>
      </c>
      <c r="T46" s="21">
        <f>SUM(T47:T53)</f>
        <v>5000</v>
      </c>
      <c r="U46" s="20" t="s">
        <v>84</v>
      </c>
      <c r="V46" s="19">
        <f>SUM(V47:V53)</f>
        <v>0</v>
      </c>
      <c r="W46" s="39">
        <f>SUM(W47:W53)</f>
        <v>5000</v>
      </c>
      <c r="X46"/>
      <c r="Y46" s="40" t="str">
        <f>Table2[[#This Row],[Cost Line Items]]</f>
        <v>Additional Expenses (Overhead)</v>
      </c>
      <c r="Z46" s="45">
        <f>SUM(Z47:Z53)</f>
        <v>0</v>
      </c>
      <c r="AA46" s="47">
        <f>SUM(AA47:AA53)</f>
        <v>25000</v>
      </c>
    </row>
    <row r="47" spans="1:27" x14ac:dyDescent="0.2">
      <c r="A47" s="34" t="s">
        <v>12</v>
      </c>
      <c r="B47" s="35">
        <v>5000</v>
      </c>
      <c r="C47" s="34"/>
      <c r="D47" s="43">
        <f t="shared" ref="D47:D52" si="32">IF(OR(ISBLANK(C47),C47=0),B47, (C47*B47))</f>
        <v>5000</v>
      </c>
      <c r="F47" s="41" t="str">
        <f>Table1[[#This Row],[Cost Line Items]]</f>
        <v>Office Space</v>
      </c>
      <c r="G47" s="44">
        <v>5000</v>
      </c>
      <c r="H47" s="34"/>
      <c r="I47" s="43">
        <f t="shared" ref="I47:I53" si="33">IF(OR(ISBLANK(H47),H47=0),G47, (H47*G47))</f>
        <v>5000</v>
      </c>
      <c r="K47" s="42" t="str">
        <f>Table2[[#This Row],[Cost Line Items]]</f>
        <v>Office Space</v>
      </c>
      <c r="L47" s="44">
        <f t="shared" ref="L47:L53" si="34">G47*(1+$L$6)</f>
        <v>5000</v>
      </c>
      <c r="M47" s="16">
        <f t="shared" ref="M47:M53" si="35">H47</f>
        <v>0</v>
      </c>
      <c r="N47" s="23">
        <f t="shared" ref="N47:N53" si="36">IF(OR(ISBLANK(M47),M47=0),L47, (M47*L47))</f>
        <v>5000</v>
      </c>
      <c r="O47" s="22">
        <f t="shared" ref="O47:O53" si="37">L47*(1+$L$7)</f>
        <v>5000</v>
      </c>
      <c r="P47" s="16">
        <f t="shared" ref="P47:P53" si="38">M47</f>
        <v>0</v>
      </c>
      <c r="Q47" s="23">
        <f t="shared" ref="Q47:Q53" si="39">IF(OR(ISBLANK(P47),P47=0),O47, (P47*O47))</f>
        <v>5000</v>
      </c>
      <c r="R47" s="22">
        <f t="shared" ref="R47:R53" si="40">O47*(1+$L$8)</f>
        <v>5000</v>
      </c>
      <c r="S47" s="16">
        <f t="shared" ref="S47:S53" si="41">P47</f>
        <v>0</v>
      </c>
      <c r="T47" s="23">
        <f t="shared" ref="T47:T53" si="42">IF(OR(ISBLANK(S47),S47=0),R47, (S47*R47))</f>
        <v>5000</v>
      </c>
      <c r="U47" s="22">
        <f t="shared" ref="U47:U53" si="43">R47*(1+$L$9)</f>
        <v>5000</v>
      </c>
      <c r="V47" s="16">
        <f t="shared" si="15"/>
        <v>0</v>
      </c>
      <c r="W47" s="43">
        <f t="shared" ref="W47:W53" si="44">IF(OR(ISBLANK(V47),V47=0),U47, (V47*U47))</f>
        <v>5000</v>
      </c>
      <c r="Y47" s="42" t="str">
        <f>Table2[[#This Row],[Cost Line Items]]</f>
        <v>Office Space</v>
      </c>
      <c r="Z47" s="46">
        <f t="shared" ref="Z47:Z53" si="45">P47+M47+H47+S47+V47</f>
        <v>0</v>
      </c>
      <c r="AA47" s="43">
        <f t="shared" ref="AA47:AA53" si="46">Q47+N47+I47+T47+W47</f>
        <v>25000</v>
      </c>
    </row>
    <row r="48" spans="1:27" x14ac:dyDescent="0.2">
      <c r="A48" s="34" t="s">
        <v>13</v>
      </c>
      <c r="B48" s="35"/>
      <c r="C48" s="34"/>
      <c r="D48" s="43">
        <f t="shared" si="32"/>
        <v>0</v>
      </c>
      <c r="F48" s="41" t="str">
        <f>Table1[[#This Row],[Cost Line Items]]</f>
        <v>Furnishings</v>
      </c>
      <c r="G48" s="34"/>
      <c r="H48" s="34"/>
      <c r="I48" s="43">
        <f t="shared" si="33"/>
        <v>0</v>
      </c>
      <c r="K48" s="42" t="str">
        <f>Table2[[#This Row],[Cost Line Items]]</f>
        <v>Furnishings</v>
      </c>
      <c r="L48" s="44">
        <f t="shared" si="34"/>
        <v>0</v>
      </c>
      <c r="M48" s="16">
        <f t="shared" si="35"/>
        <v>0</v>
      </c>
      <c r="N48" s="23">
        <f t="shared" si="36"/>
        <v>0</v>
      </c>
      <c r="O48" s="22">
        <f t="shared" si="37"/>
        <v>0</v>
      </c>
      <c r="P48" s="16">
        <f t="shared" si="38"/>
        <v>0</v>
      </c>
      <c r="Q48" s="23">
        <f t="shared" si="39"/>
        <v>0</v>
      </c>
      <c r="R48" s="22">
        <f t="shared" si="40"/>
        <v>0</v>
      </c>
      <c r="S48" s="16">
        <f t="shared" si="41"/>
        <v>0</v>
      </c>
      <c r="T48" s="23">
        <f t="shared" si="42"/>
        <v>0</v>
      </c>
      <c r="U48" s="22">
        <f t="shared" si="43"/>
        <v>0</v>
      </c>
      <c r="V48" s="16">
        <f t="shared" si="15"/>
        <v>0</v>
      </c>
      <c r="W48" s="43">
        <f t="shared" si="44"/>
        <v>0</v>
      </c>
      <c r="Y48" s="42" t="str">
        <f>Table2[[#This Row],[Cost Line Items]]</f>
        <v>Furnishings</v>
      </c>
      <c r="Z48" s="46">
        <f t="shared" si="45"/>
        <v>0</v>
      </c>
      <c r="AA48" s="43">
        <f t="shared" si="46"/>
        <v>0</v>
      </c>
    </row>
    <row r="49" spans="1:27" x14ac:dyDescent="0.2">
      <c r="A49" s="34" t="s">
        <v>14</v>
      </c>
      <c r="B49" s="35"/>
      <c r="C49" s="34"/>
      <c r="D49" s="43">
        <f t="shared" si="32"/>
        <v>0</v>
      </c>
      <c r="F49" s="41" t="str">
        <f>Table1[[#This Row],[Cost Line Items]]</f>
        <v>Workstations</v>
      </c>
      <c r="G49" s="34"/>
      <c r="H49" s="34"/>
      <c r="I49" s="43">
        <f t="shared" si="33"/>
        <v>0</v>
      </c>
      <c r="K49" s="42" t="str">
        <f>Table2[[#This Row],[Cost Line Items]]</f>
        <v>Workstations</v>
      </c>
      <c r="L49" s="44">
        <f t="shared" si="34"/>
        <v>0</v>
      </c>
      <c r="M49" s="16">
        <f t="shared" si="35"/>
        <v>0</v>
      </c>
      <c r="N49" s="23">
        <f t="shared" si="36"/>
        <v>0</v>
      </c>
      <c r="O49" s="22">
        <f t="shared" si="37"/>
        <v>0</v>
      </c>
      <c r="P49" s="16">
        <f t="shared" si="38"/>
        <v>0</v>
      </c>
      <c r="Q49" s="23">
        <f t="shared" si="39"/>
        <v>0</v>
      </c>
      <c r="R49" s="22">
        <f t="shared" si="40"/>
        <v>0</v>
      </c>
      <c r="S49" s="16">
        <f t="shared" si="41"/>
        <v>0</v>
      </c>
      <c r="T49" s="23">
        <f t="shared" si="42"/>
        <v>0</v>
      </c>
      <c r="U49" s="22">
        <f t="shared" si="43"/>
        <v>0</v>
      </c>
      <c r="V49" s="16">
        <f t="shared" si="15"/>
        <v>0</v>
      </c>
      <c r="W49" s="43">
        <f t="shared" si="44"/>
        <v>0</v>
      </c>
      <c r="Y49" s="42" t="str">
        <f>Table2[[#This Row],[Cost Line Items]]</f>
        <v>Workstations</v>
      </c>
      <c r="Z49" s="46">
        <f t="shared" si="45"/>
        <v>0</v>
      </c>
      <c r="AA49" s="43">
        <f t="shared" si="46"/>
        <v>0</v>
      </c>
    </row>
    <row r="50" spans="1:27" x14ac:dyDescent="0.2">
      <c r="A50" s="34" t="s">
        <v>15</v>
      </c>
      <c r="B50" s="35"/>
      <c r="C50" s="34"/>
      <c r="D50" s="43">
        <f t="shared" si="32"/>
        <v>0</v>
      </c>
      <c r="F50" s="41" t="str">
        <f>Table1[[#This Row],[Cost Line Items]]</f>
        <v>Telecommunications</v>
      </c>
      <c r="G50" s="34"/>
      <c r="H50" s="34"/>
      <c r="I50" s="43">
        <f t="shared" si="33"/>
        <v>0</v>
      </c>
      <c r="K50" s="42" t="str">
        <f>Table2[[#This Row],[Cost Line Items]]</f>
        <v>Telecommunications</v>
      </c>
      <c r="L50" s="44">
        <f t="shared" si="34"/>
        <v>0</v>
      </c>
      <c r="M50" s="16">
        <f t="shared" si="35"/>
        <v>0</v>
      </c>
      <c r="N50" s="23">
        <f t="shared" si="36"/>
        <v>0</v>
      </c>
      <c r="O50" s="22">
        <f t="shared" si="37"/>
        <v>0</v>
      </c>
      <c r="P50" s="16">
        <f t="shared" si="38"/>
        <v>0</v>
      </c>
      <c r="Q50" s="23">
        <f t="shared" si="39"/>
        <v>0</v>
      </c>
      <c r="R50" s="22">
        <f t="shared" si="40"/>
        <v>0</v>
      </c>
      <c r="S50" s="16">
        <f t="shared" si="41"/>
        <v>0</v>
      </c>
      <c r="T50" s="23">
        <f t="shared" si="42"/>
        <v>0</v>
      </c>
      <c r="U50" s="22">
        <f t="shared" si="43"/>
        <v>0</v>
      </c>
      <c r="V50" s="16">
        <f t="shared" si="15"/>
        <v>0</v>
      </c>
      <c r="W50" s="43">
        <f t="shared" si="44"/>
        <v>0</v>
      </c>
      <c r="Y50" s="42" t="str">
        <f>Table2[[#This Row],[Cost Line Items]]</f>
        <v>Telecommunications</v>
      </c>
      <c r="Z50" s="46">
        <f t="shared" si="45"/>
        <v>0</v>
      </c>
      <c r="AA50" s="43">
        <f t="shared" si="46"/>
        <v>0</v>
      </c>
    </row>
    <row r="51" spans="1:27" x14ac:dyDescent="0.2">
      <c r="A51" s="34" t="s">
        <v>44</v>
      </c>
      <c r="B51" s="35"/>
      <c r="C51" s="34"/>
      <c r="D51" s="43">
        <f t="shared" si="32"/>
        <v>0</v>
      </c>
      <c r="F51" s="41" t="str">
        <f>Table1[[#This Row],[Cost Line Items]]</f>
        <v>Other 1</v>
      </c>
      <c r="G51" s="35"/>
      <c r="H51" s="34"/>
      <c r="I51" s="43">
        <f t="shared" si="33"/>
        <v>0</v>
      </c>
      <c r="K51" s="42" t="str">
        <f>Table2[[#This Row],[Cost Line Items]]</f>
        <v>Other 1</v>
      </c>
      <c r="L51" s="44">
        <f t="shared" si="34"/>
        <v>0</v>
      </c>
      <c r="M51" s="16">
        <f t="shared" si="35"/>
        <v>0</v>
      </c>
      <c r="N51" s="23">
        <f t="shared" si="36"/>
        <v>0</v>
      </c>
      <c r="O51" s="22">
        <f t="shared" si="37"/>
        <v>0</v>
      </c>
      <c r="P51" s="16">
        <f t="shared" si="38"/>
        <v>0</v>
      </c>
      <c r="Q51" s="23">
        <f t="shared" si="39"/>
        <v>0</v>
      </c>
      <c r="R51" s="22">
        <f t="shared" si="40"/>
        <v>0</v>
      </c>
      <c r="S51" s="16">
        <f t="shared" si="41"/>
        <v>0</v>
      </c>
      <c r="T51" s="23">
        <f t="shared" si="42"/>
        <v>0</v>
      </c>
      <c r="U51" s="22">
        <f t="shared" si="43"/>
        <v>0</v>
      </c>
      <c r="V51" s="16">
        <f t="shared" si="15"/>
        <v>0</v>
      </c>
      <c r="W51" s="43">
        <f t="shared" si="44"/>
        <v>0</v>
      </c>
      <c r="Y51" s="42" t="str">
        <f>Table2[[#This Row],[Cost Line Items]]</f>
        <v>Other 1</v>
      </c>
      <c r="Z51" s="46">
        <f t="shared" si="45"/>
        <v>0</v>
      </c>
      <c r="AA51" s="43">
        <f t="shared" si="46"/>
        <v>0</v>
      </c>
    </row>
    <row r="52" spans="1:27" x14ac:dyDescent="0.2">
      <c r="A52" s="34" t="s">
        <v>47</v>
      </c>
      <c r="B52" s="35"/>
      <c r="C52" s="34"/>
      <c r="D52" s="43">
        <f t="shared" si="32"/>
        <v>0</v>
      </c>
      <c r="F52" s="41" t="str">
        <f>Table1[[#This Row],[Cost Line Items]]</f>
        <v xml:space="preserve">Other 2 </v>
      </c>
      <c r="G52" s="35"/>
      <c r="H52" s="34"/>
      <c r="I52" s="43">
        <f t="shared" si="33"/>
        <v>0</v>
      </c>
      <c r="K52" s="42" t="str">
        <f>Table2[[#This Row],[Cost Line Items]]</f>
        <v xml:space="preserve">Other 2 </v>
      </c>
      <c r="L52" s="44">
        <f t="shared" si="34"/>
        <v>0</v>
      </c>
      <c r="M52" s="16">
        <f t="shared" si="35"/>
        <v>0</v>
      </c>
      <c r="N52" s="23">
        <f t="shared" si="36"/>
        <v>0</v>
      </c>
      <c r="O52" s="22">
        <f t="shared" si="37"/>
        <v>0</v>
      </c>
      <c r="P52" s="16">
        <f t="shared" si="38"/>
        <v>0</v>
      </c>
      <c r="Q52" s="23">
        <f t="shared" si="39"/>
        <v>0</v>
      </c>
      <c r="R52" s="22">
        <f t="shared" si="40"/>
        <v>0</v>
      </c>
      <c r="S52" s="16">
        <f t="shared" si="41"/>
        <v>0</v>
      </c>
      <c r="T52" s="23">
        <f t="shared" si="42"/>
        <v>0</v>
      </c>
      <c r="U52" s="22">
        <f t="shared" si="43"/>
        <v>0</v>
      </c>
      <c r="V52" s="16">
        <f t="shared" si="15"/>
        <v>0</v>
      </c>
      <c r="W52" s="43">
        <f t="shared" si="44"/>
        <v>0</v>
      </c>
      <c r="Y52" s="42" t="str">
        <f>Table2[[#This Row],[Cost Line Items]]</f>
        <v xml:space="preserve">Other 2 </v>
      </c>
      <c r="Z52" s="46">
        <f t="shared" si="45"/>
        <v>0</v>
      </c>
      <c r="AA52" s="43">
        <f t="shared" si="46"/>
        <v>0</v>
      </c>
    </row>
    <row r="53" spans="1:27" x14ac:dyDescent="0.2">
      <c r="A53" s="34" t="s">
        <v>48</v>
      </c>
      <c r="B53" s="35"/>
      <c r="C53" s="34"/>
      <c r="D53" s="43">
        <f>IF(OR(ISBLANK(C53),C53=0),B53, (C53*B53))</f>
        <v>0</v>
      </c>
      <c r="F53" s="41" t="str">
        <f>Table1[[#This Row],[Cost Line Items]]</f>
        <v>Other 3</v>
      </c>
      <c r="G53" s="35"/>
      <c r="H53" s="34"/>
      <c r="I53" s="43">
        <f t="shared" si="33"/>
        <v>0</v>
      </c>
      <c r="K53" s="42" t="str">
        <f>Table2[[#This Row],[Cost Line Items]]</f>
        <v>Other 3</v>
      </c>
      <c r="L53" s="44">
        <f t="shared" si="34"/>
        <v>0</v>
      </c>
      <c r="M53" s="16">
        <f t="shared" si="35"/>
        <v>0</v>
      </c>
      <c r="N53" s="23">
        <f t="shared" si="36"/>
        <v>0</v>
      </c>
      <c r="O53" s="22">
        <f t="shared" si="37"/>
        <v>0</v>
      </c>
      <c r="P53" s="16">
        <f t="shared" si="38"/>
        <v>0</v>
      </c>
      <c r="Q53" s="23">
        <f t="shared" si="39"/>
        <v>0</v>
      </c>
      <c r="R53" s="22">
        <f t="shared" si="40"/>
        <v>0</v>
      </c>
      <c r="S53" s="16">
        <f t="shared" si="41"/>
        <v>0</v>
      </c>
      <c r="T53" s="23">
        <f t="shared" si="42"/>
        <v>0</v>
      </c>
      <c r="U53" s="22">
        <f t="shared" si="43"/>
        <v>0</v>
      </c>
      <c r="V53" s="16">
        <f t="shared" si="15"/>
        <v>0</v>
      </c>
      <c r="W53" s="43">
        <f t="shared" si="44"/>
        <v>0</v>
      </c>
      <c r="Y53" s="42" t="str">
        <f>Table2[[#This Row],[Cost Line Items]]</f>
        <v>Other 3</v>
      </c>
      <c r="Z53" s="46">
        <f t="shared" si="45"/>
        <v>0</v>
      </c>
      <c r="AA53" s="43">
        <f t="shared" si="46"/>
        <v>0</v>
      </c>
    </row>
    <row r="54" spans="1:27" s="9" customFormat="1" ht="22.5" customHeight="1" x14ac:dyDescent="0.2">
      <c r="A54" s="18" t="s">
        <v>40</v>
      </c>
      <c r="B54" s="20" t="s">
        <v>84</v>
      </c>
      <c r="C54" s="19">
        <f>SUM(C15,C28,C33,C42,C46)</f>
        <v>4</v>
      </c>
      <c r="D54" s="39">
        <f>SUM(D15,D28,D33,D42,D46)</f>
        <v>6307000</v>
      </c>
      <c r="E54"/>
      <c r="F54" s="40" t="s">
        <v>40</v>
      </c>
      <c r="G54" s="20" t="s">
        <v>84</v>
      </c>
      <c r="H54" s="19">
        <f>SUM(H15,H28,H33,H42,H46)</f>
        <v>6</v>
      </c>
      <c r="I54" s="39">
        <f>SUM(I15,I28,I33,I42,I46)</f>
        <v>376000</v>
      </c>
      <c r="J54"/>
      <c r="K54" s="40" t="s">
        <v>40</v>
      </c>
      <c r="L54" s="20" t="s">
        <v>84</v>
      </c>
      <c r="M54" s="19">
        <f>SUM(M15,M28,M33,M42,M46)</f>
        <v>6</v>
      </c>
      <c r="N54" s="21">
        <f>SUM(N15,N28,N33,N42,N46)</f>
        <v>376000</v>
      </c>
      <c r="O54" s="20" t="s">
        <v>84</v>
      </c>
      <c r="P54" s="19">
        <f>SUM(P15,P28,P33,P42,P46)</f>
        <v>6</v>
      </c>
      <c r="Q54" s="21">
        <f>SUM(Q15,Q28,Q33,Q42,Q46)</f>
        <v>376000</v>
      </c>
      <c r="R54" s="20" t="s">
        <v>84</v>
      </c>
      <c r="S54" s="19">
        <f>SUM(S15,S28,S33,S42,S46)</f>
        <v>6</v>
      </c>
      <c r="T54" s="21">
        <f>SUM(T15,T28,T33,T42,T46)</f>
        <v>376000</v>
      </c>
      <c r="U54" s="20" t="s">
        <v>84</v>
      </c>
      <c r="V54" s="19">
        <f>SUM(V15,V28,V33,V42,V46)</f>
        <v>6</v>
      </c>
      <c r="W54" s="39">
        <f>SUM(W15,W28,W33,W42,W46)</f>
        <v>376000</v>
      </c>
      <c r="X54"/>
      <c r="Y54" s="40" t="s">
        <v>40</v>
      </c>
      <c r="Z54" s="45">
        <f>SUM(Z15,Z28,Z33,Z42,Z46)</f>
        <v>30</v>
      </c>
      <c r="AA54" s="47">
        <f>SUM(AA15,AA28,AA33,AA42,AA46)</f>
        <v>1880000</v>
      </c>
    </row>
    <row r="55" spans="1:27" x14ac:dyDescent="0.2">
      <c r="A55"/>
      <c r="B55"/>
      <c r="C55"/>
      <c r="D55" s="13"/>
      <c r="G55" s="3"/>
      <c r="H55" s="3"/>
      <c r="I55" s="12"/>
      <c r="L55" s="3"/>
      <c r="M55" s="17"/>
      <c r="N55" s="3"/>
      <c r="O55" s="3"/>
      <c r="P55" s="17"/>
      <c r="Q55" s="3"/>
      <c r="R55" s="3"/>
      <c r="S55" s="17"/>
      <c r="T55" s="3"/>
      <c r="U55" s="3"/>
      <c r="V55" s="17"/>
      <c r="W55" s="3"/>
    </row>
    <row r="56" spans="1:27" ht="29.25" customHeight="1" x14ac:dyDescent="0.2">
      <c r="A56"/>
      <c r="B56"/>
      <c r="C56"/>
      <c r="D56" s="13"/>
    </row>
    <row r="58" spans="1:27" x14ac:dyDescent="0.2">
      <c r="G58"/>
      <c r="I58" s="13"/>
      <c r="Q58"/>
    </row>
    <row r="59" spans="1:27" x14ac:dyDescent="0.2">
      <c r="G59"/>
      <c r="I59" s="13"/>
      <c r="Q59"/>
    </row>
    <row r="60" spans="1:27" x14ac:dyDescent="0.2">
      <c r="G60"/>
      <c r="I60" s="13"/>
      <c r="Q60"/>
    </row>
    <row r="61" spans="1:27" x14ac:dyDescent="0.2">
      <c r="G61"/>
      <c r="I61" s="13"/>
      <c r="L61"/>
      <c r="M61" s="15"/>
      <c r="N61"/>
      <c r="O61"/>
      <c r="P61" s="15"/>
      <c r="Q61"/>
    </row>
    <row r="62" spans="1:27" x14ac:dyDescent="0.2">
      <c r="G62"/>
      <c r="I62" s="13"/>
      <c r="L62"/>
      <c r="M62" s="15"/>
      <c r="N62"/>
      <c r="O62"/>
      <c r="P62" s="15"/>
      <c r="Q62"/>
    </row>
    <row r="63" spans="1:27" x14ac:dyDescent="0.2">
      <c r="G63"/>
      <c r="I63" s="13"/>
      <c r="L63"/>
      <c r="M63" s="15"/>
      <c r="N63"/>
      <c r="O63"/>
      <c r="P63" s="15"/>
      <c r="Q63"/>
    </row>
    <row r="64" spans="1:27" x14ac:dyDescent="0.2">
      <c r="G64"/>
      <c r="I64" s="13"/>
      <c r="L64"/>
      <c r="M64" s="15"/>
      <c r="N64"/>
      <c r="O64"/>
      <c r="P64" s="15"/>
      <c r="Q64"/>
    </row>
    <row r="65" spans="7:17" x14ac:dyDescent="0.2">
      <c r="G65"/>
      <c r="I65" s="13"/>
      <c r="L65"/>
      <c r="M65" s="15"/>
      <c r="N65"/>
      <c r="O65"/>
      <c r="P65" s="15"/>
      <c r="Q65"/>
    </row>
    <row r="66" spans="7:17" x14ac:dyDescent="0.2">
      <c r="G66"/>
      <c r="I66" s="13"/>
      <c r="L66"/>
      <c r="M66" s="15"/>
      <c r="N66"/>
      <c r="O66"/>
      <c r="P66" s="15"/>
      <c r="Q66"/>
    </row>
    <row r="67" spans="7:17" x14ac:dyDescent="0.2">
      <c r="G67"/>
      <c r="I67" s="13"/>
      <c r="L67"/>
      <c r="M67" s="15"/>
      <c r="N67"/>
      <c r="O67"/>
      <c r="P67" s="15"/>
      <c r="Q67"/>
    </row>
    <row r="68" spans="7:17" x14ac:dyDescent="0.2">
      <c r="G68"/>
      <c r="I68" s="13"/>
      <c r="L68"/>
      <c r="M68" s="15"/>
      <c r="N68"/>
      <c r="O68"/>
      <c r="P68" s="15"/>
      <c r="Q68"/>
    </row>
    <row r="69" spans="7:17" x14ac:dyDescent="0.2">
      <c r="G69"/>
      <c r="I69" s="13"/>
      <c r="L69"/>
      <c r="M69" s="15"/>
      <c r="N69"/>
      <c r="O69"/>
      <c r="P69" s="15"/>
      <c r="Q69"/>
    </row>
    <row r="70" spans="7:17" x14ac:dyDescent="0.2">
      <c r="G70"/>
      <c r="I70" s="13"/>
      <c r="L70"/>
      <c r="M70" s="15"/>
      <c r="N70"/>
      <c r="O70"/>
      <c r="P70" s="15"/>
      <c r="Q70"/>
    </row>
  </sheetData>
  <pageMargins left="0.7" right="0.7" top="0.75" bottom="0.75" header="0.3" footer="0.3"/>
  <pageSetup scale="35" fitToHeight="0" orientation="landscape" horizontalDpi="4294967295" verticalDpi="4294967295" r:id="rId1"/>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opLeftCell="A2" zoomScale="78" zoomScaleNormal="78" workbookViewId="0">
      <selection activeCell="E6" sqref="E6"/>
    </sheetView>
  </sheetViews>
  <sheetFormatPr defaultRowHeight="14.25" x14ac:dyDescent="0.2"/>
  <cols>
    <col min="1" max="1" width="33.75" customWidth="1"/>
    <col min="2" max="2" width="15.5" customWidth="1"/>
    <col min="3" max="3" width="15.875" customWidth="1"/>
    <col min="4" max="4" width="14.5" customWidth="1"/>
    <col min="5" max="5" width="13.625" customWidth="1"/>
    <col min="6" max="6" width="13.125" customWidth="1"/>
  </cols>
  <sheetData>
    <row r="1" spans="1:11" ht="47.25" customHeight="1" x14ac:dyDescent="0.2"/>
    <row r="2" spans="1:11" ht="30" x14ac:dyDescent="0.4">
      <c r="A2" s="32" t="s">
        <v>59</v>
      </c>
      <c r="B2" s="33"/>
      <c r="C2" s="33"/>
      <c r="D2" s="33"/>
      <c r="E2" s="33"/>
      <c r="F2" s="33"/>
      <c r="G2" s="33"/>
      <c r="H2" s="33"/>
      <c r="I2" s="60"/>
      <c r="J2" s="89"/>
      <c r="K2" s="89"/>
    </row>
    <row r="3" spans="1:11" ht="16.5" customHeight="1" x14ac:dyDescent="0.2">
      <c r="A3" t="s">
        <v>98</v>
      </c>
    </row>
    <row r="4" spans="1:11" ht="16.5" customHeight="1" x14ac:dyDescent="0.2"/>
    <row r="5" spans="1:11" ht="16.5" customHeight="1" x14ac:dyDescent="0.2">
      <c r="A5" t="s">
        <v>66</v>
      </c>
    </row>
    <row r="6" spans="1:11" ht="42.75" x14ac:dyDescent="0.2">
      <c r="A6" s="85" t="s">
        <v>99</v>
      </c>
      <c r="B6" s="86" t="s">
        <v>37</v>
      </c>
      <c r="C6" s="87" t="s">
        <v>38</v>
      </c>
      <c r="F6" s="7"/>
      <c r="G6" s="7"/>
      <c r="H6" s="7"/>
      <c r="I6" s="7"/>
    </row>
    <row r="7" spans="1:11" x14ac:dyDescent="0.2">
      <c r="A7" s="75" t="s">
        <v>26</v>
      </c>
      <c r="B7" s="14">
        <f>'Cost Template'!D15</f>
        <v>200000</v>
      </c>
      <c r="C7" s="78">
        <f>B7/$B$12</f>
        <v>3.1710797526557796E-2</v>
      </c>
      <c r="F7" s="8"/>
      <c r="G7" s="8"/>
      <c r="H7" s="7"/>
      <c r="I7" s="7"/>
    </row>
    <row r="8" spans="1:11" x14ac:dyDescent="0.2">
      <c r="A8" s="76" t="s">
        <v>6</v>
      </c>
      <c r="B8" s="14">
        <f>'Cost Template'!D28</f>
        <v>6000000</v>
      </c>
      <c r="C8" s="78">
        <f t="shared" ref="C8:C11" si="0">B8/$B$12</f>
        <v>0.95132392579673375</v>
      </c>
      <c r="F8" s="8"/>
      <c r="G8" s="8"/>
      <c r="H8" s="7"/>
      <c r="I8" s="7"/>
    </row>
    <row r="9" spans="1:11" x14ac:dyDescent="0.2">
      <c r="A9" s="75" t="s">
        <v>27</v>
      </c>
      <c r="B9" s="14">
        <f>'Cost Template'!D33</f>
        <v>100000</v>
      </c>
      <c r="C9" s="78">
        <f t="shared" si="0"/>
        <v>1.5855398763278898E-2</v>
      </c>
      <c r="D9" s="7"/>
      <c r="E9" s="8"/>
      <c r="F9" s="8"/>
      <c r="G9" s="8"/>
      <c r="H9" s="7"/>
      <c r="I9" s="7"/>
    </row>
    <row r="10" spans="1:11" x14ac:dyDescent="0.2">
      <c r="A10" s="77" t="s">
        <v>20</v>
      </c>
      <c r="B10" s="14">
        <f>'Cost Template'!D42</f>
        <v>2000</v>
      </c>
      <c r="C10" s="78">
        <f t="shared" si="0"/>
        <v>3.1710797526557794E-4</v>
      </c>
      <c r="D10" s="7"/>
      <c r="E10" s="2"/>
      <c r="F10" s="8"/>
      <c r="G10" s="8"/>
      <c r="H10" s="7"/>
      <c r="I10" s="7"/>
    </row>
    <row r="11" spans="1:11" x14ac:dyDescent="0.2">
      <c r="A11" s="75" t="s">
        <v>33</v>
      </c>
      <c r="B11" s="14">
        <f>'Cost Template'!D46</f>
        <v>5000</v>
      </c>
      <c r="C11" s="78">
        <f t="shared" si="0"/>
        <v>7.9276993816394478E-4</v>
      </c>
      <c r="D11" s="7"/>
      <c r="E11" s="2"/>
      <c r="F11" s="8"/>
      <c r="G11" s="8"/>
      <c r="H11" s="7"/>
      <c r="I11" s="7"/>
    </row>
    <row r="12" spans="1:11" x14ac:dyDescent="0.2">
      <c r="A12" s="79" t="s">
        <v>16</v>
      </c>
      <c r="B12" s="80">
        <f>SUM(B7:B11)</f>
        <v>6307000</v>
      </c>
      <c r="C12" s="81">
        <f>SUM(C7:C11)</f>
        <v>1</v>
      </c>
      <c r="D12" s="7"/>
      <c r="E12" s="2"/>
      <c r="F12" s="8"/>
      <c r="G12" s="8"/>
      <c r="H12" s="7"/>
      <c r="I12" s="7"/>
    </row>
    <row r="14" spans="1:11" x14ac:dyDescent="0.2">
      <c r="A14" s="84" t="s">
        <v>96</v>
      </c>
      <c r="B14" s="5"/>
      <c r="D14" s="7"/>
      <c r="E14" s="8"/>
      <c r="F14" s="8"/>
      <c r="G14" s="8"/>
      <c r="H14" s="7"/>
      <c r="I14" s="7"/>
    </row>
    <row r="15" spans="1:11" ht="67.5" customHeight="1" x14ac:dyDescent="0.2">
      <c r="A15" s="85" t="s">
        <v>99</v>
      </c>
      <c r="B15" s="86" t="s">
        <v>21</v>
      </c>
      <c r="C15" s="87" t="s">
        <v>39</v>
      </c>
      <c r="D15" s="7"/>
      <c r="E15" s="7"/>
      <c r="F15" s="7"/>
      <c r="G15" s="7"/>
      <c r="H15" s="7"/>
      <c r="I15" s="7"/>
    </row>
    <row r="16" spans="1:11" x14ac:dyDescent="0.2">
      <c r="A16" s="75" t="s">
        <v>26</v>
      </c>
      <c r="B16" s="14">
        <f>'Cost Template'!I15</f>
        <v>100000</v>
      </c>
      <c r="C16" s="78">
        <f>B16/$B$21</f>
        <v>0.26595744680851063</v>
      </c>
      <c r="G16" s="8"/>
      <c r="H16" s="7"/>
      <c r="I16" s="7"/>
    </row>
    <row r="17" spans="1:9" x14ac:dyDescent="0.2">
      <c r="A17" s="76" t="s">
        <v>6</v>
      </c>
      <c r="B17" s="14">
        <f>'Cost Template'!I28</f>
        <v>20000</v>
      </c>
      <c r="C17" s="78">
        <f t="shared" ref="C17:C20" si="1">B17/$B$21</f>
        <v>5.3191489361702128E-2</v>
      </c>
      <c r="G17" s="8"/>
      <c r="H17" s="7"/>
      <c r="I17" s="7"/>
    </row>
    <row r="18" spans="1:9" x14ac:dyDescent="0.2">
      <c r="A18" s="77" t="s">
        <v>27</v>
      </c>
      <c r="B18" s="14">
        <f>'Cost Template'!I33</f>
        <v>250000</v>
      </c>
      <c r="C18" s="78">
        <f t="shared" si="1"/>
        <v>0.66489361702127658</v>
      </c>
      <c r="G18" s="8"/>
      <c r="H18" s="7"/>
      <c r="I18" s="7"/>
    </row>
    <row r="19" spans="1:9" x14ac:dyDescent="0.2">
      <c r="A19" s="75" t="s">
        <v>20</v>
      </c>
      <c r="B19" s="14">
        <f>'Cost Template'!I42</f>
        <v>1000</v>
      </c>
      <c r="C19" s="78">
        <f t="shared" si="1"/>
        <v>2.6595744680851063E-3</v>
      </c>
      <c r="G19" s="8"/>
      <c r="H19" s="7"/>
      <c r="I19" s="7"/>
    </row>
    <row r="20" spans="1:9" x14ac:dyDescent="0.2">
      <c r="A20" s="75" t="s">
        <v>33</v>
      </c>
      <c r="B20" s="14">
        <f>'Cost Template'!I46</f>
        <v>5000</v>
      </c>
      <c r="C20" s="78">
        <f t="shared" si="1"/>
        <v>1.3297872340425532E-2</v>
      </c>
      <c r="G20" s="8"/>
      <c r="H20" s="7"/>
      <c r="I20" s="7"/>
    </row>
    <row r="21" spans="1:9" x14ac:dyDescent="0.2">
      <c r="A21" s="79" t="s">
        <v>16</v>
      </c>
      <c r="B21" s="80">
        <f>SUM(B16:B20)</f>
        <v>376000</v>
      </c>
      <c r="C21" s="81">
        <f>SUM(C15:C20)</f>
        <v>1</v>
      </c>
      <c r="G21" s="8"/>
      <c r="H21" s="7"/>
      <c r="I21" s="7"/>
    </row>
    <row r="23" spans="1:9" ht="24" customHeight="1" x14ac:dyDescent="0.2">
      <c r="A23" s="84" t="s">
        <v>97</v>
      </c>
      <c r="B23" s="4"/>
      <c r="E23" s="6"/>
      <c r="F23" s="6"/>
      <c r="G23" s="6"/>
    </row>
    <row r="24" spans="1:9" ht="29.25" customHeight="1" x14ac:dyDescent="0.2">
      <c r="A24" s="85" t="s">
        <v>99</v>
      </c>
      <c r="B24" s="86" t="s">
        <v>22</v>
      </c>
      <c r="C24" s="87" t="s">
        <v>23</v>
      </c>
      <c r="D24" s="86" t="s">
        <v>24</v>
      </c>
      <c r="E24" s="86" t="s">
        <v>25</v>
      </c>
      <c r="F24" s="7"/>
      <c r="G24" s="7"/>
      <c r="H24" s="7"/>
      <c r="I24" s="7"/>
    </row>
    <row r="25" spans="1:9" x14ac:dyDescent="0.2">
      <c r="A25" s="75" t="s">
        <v>26</v>
      </c>
      <c r="B25" s="14">
        <f>'Cost Template'!N15</f>
        <v>100000</v>
      </c>
      <c r="C25" s="14">
        <f>'Cost Template'!Q15</f>
        <v>100000</v>
      </c>
      <c r="D25" s="14">
        <f>'Cost Template'!T15</f>
        <v>100000</v>
      </c>
      <c r="E25" s="82">
        <f>'Cost Template'!W15</f>
        <v>100000</v>
      </c>
    </row>
    <row r="26" spans="1:9" x14ac:dyDescent="0.2">
      <c r="A26" s="76" t="s">
        <v>6</v>
      </c>
      <c r="B26" s="14">
        <f>'Cost Template'!N28</f>
        <v>20000</v>
      </c>
      <c r="C26" s="14">
        <f>'Cost Template'!Q28</f>
        <v>20000</v>
      </c>
      <c r="D26" s="14">
        <f>'Cost Template'!T28</f>
        <v>20000</v>
      </c>
      <c r="E26" s="82">
        <f>'Cost Template'!W28</f>
        <v>20000</v>
      </c>
    </row>
    <row r="27" spans="1:9" x14ac:dyDescent="0.2">
      <c r="A27" s="77" t="s">
        <v>27</v>
      </c>
      <c r="B27" s="14">
        <f>'Cost Template'!N33</f>
        <v>250000</v>
      </c>
      <c r="C27" s="14">
        <f>'Cost Template'!Q33</f>
        <v>250000</v>
      </c>
      <c r="D27" s="14">
        <f>'Cost Template'!T33</f>
        <v>250000</v>
      </c>
      <c r="E27" s="82">
        <f>'Cost Template'!W33</f>
        <v>250000</v>
      </c>
    </row>
    <row r="28" spans="1:9" x14ac:dyDescent="0.2">
      <c r="A28" s="75" t="s">
        <v>20</v>
      </c>
      <c r="B28" s="14">
        <f>'Cost Template'!N42</f>
        <v>1000</v>
      </c>
      <c r="C28" s="14">
        <f>'Cost Template'!Q42</f>
        <v>1000</v>
      </c>
      <c r="D28" s="14">
        <f>'Cost Template'!T42</f>
        <v>1000</v>
      </c>
      <c r="E28" s="82">
        <f>'Cost Template'!W42</f>
        <v>1000</v>
      </c>
    </row>
    <row r="29" spans="1:9" x14ac:dyDescent="0.2">
      <c r="A29" s="75" t="s">
        <v>33</v>
      </c>
      <c r="B29" s="14">
        <f>'Cost Template'!N46</f>
        <v>5000</v>
      </c>
      <c r="C29" s="14">
        <f>'Cost Template'!Q46</f>
        <v>5000</v>
      </c>
      <c r="D29" s="14">
        <f>'Cost Template'!T46</f>
        <v>5000</v>
      </c>
      <c r="E29" s="82">
        <f>'Cost Template'!W46</f>
        <v>5000</v>
      </c>
    </row>
    <row r="30" spans="1:9" x14ac:dyDescent="0.2">
      <c r="A30" s="79" t="s">
        <v>16</v>
      </c>
      <c r="B30" s="80">
        <f t="shared" ref="B30:E30" si="2">SUM(B25:B29)</f>
        <v>376000</v>
      </c>
      <c r="C30" s="80">
        <f t="shared" si="2"/>
        <v>376000</v>
      </c>
      <c r="D30" s="80">
        <f t="shared" si="2"/>
        <v>376000</v>
      </c>
      <c r="E30" s="83">
        <f t="shared" si="2"/>
        <v>376000</v>
      </c>
    </row>
  </sheetData>
  <pageMargins left="0.7" right="0.7" top="0.75" bottom="0.75" header="0.3" footer="0.3"/>
  <pageSetup orientation="portrait" horizontalDpi="4294967295" verticalDpi="4294967295"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4A11-2B2F-4B00-9188-A2770E6E3FC0}">
  <dimension ref="A1:L22"/>
  <sheetViews>
    <sheetView topLeftCell="A2" zoomScale="60" zoomScaleNormal="60" workbookViewId="0">
      <selection activeCell="D8" sqref="D8"/>
    </sheetView>
  </sheetViews>
  <sheetFormatPr defaultRowHeight="14.25" x14ac:dyDescent="0.2"/>
  <cols>
    <col min="1" max="1" width="65.125" customWidth="1"/>
    <col min="2" max="2" width="63.125" customWidth="1"/>
    <col min="3" max="3" width="23.125" customWidth="1"/>
    <col min="4" max="4" width="11.625" bestFit="1" customWidth="1"/>
    <col min="5" max="5" width="2" customWidth="1"/>
    <col min="6" max="6" width="68.375" customWidth="1"/>
    <col min="7" max="7" width="22.5" customWidth="1"/>
    <col min="8" max="8" width="10" customWidth="1"/>
    <col min="9" max="9" width="2.5" customWidth="1"/>
    <col min="10" max="10" width="67.125" customWidth="1"/>
    <col min="11" max="11" width="21.625" customWidth="1"/>
    <col min="12" max="12" width="11.25" customWidth="1"/>
  </cols>
  <sheetData>
    <row r="1" spans="1:12" ht="46.5" customHeight="1" x14ac:dyDescent="0.2"/>
    <row r="2" spans="1:12" ht="30.75" thickBot="1" x14ac:dyDescent="0.45">
      <c r="A2" s="32" t="s">
        <v>57</v>
      </c>
      <c r="B2" s="33"/>
      <c r="C2" s="33"/>
      <c r="D2" s="33"/>
      <c r="E2" s="33"/>
      <c r="F2" s="33"/>
      <c r="G2" s="33"/>
      <c r="H2" s="33"/>
      <c r="I2" s="33"/>
      <c r="J2" s="89"/>
      <c r="K2" s="89"/>
      <c r="L2" s="89"/>
    </row>
    <row r="3" spans="1:12" ht="289.5" customHeight="1" thickBot="1" x14ac:dyDescent="0.25">
      <c r="A3" s="69" t="s">
        <v>135</v>
      </c>
    </row>
    <row r="4" spans="1:12" ht="19.5" x14ac:dyDescent="0.25">
      <c r="B4" s="88" t="s">
        <v>105</v>
      </c>
      <c r="C4" s="88"/>
      <c r="D4" s="88"/>
      <c r="E4" s="88"/>
      <c r="F4" s="88" t="s">
        <v>106</v>
      </c>
      <c r="G4" s="88"/>
      <c r="H4" s="88"/>
      <c r="I4" s="88"/>
      <c r="J4" s="88" t="s">
        <v>107</v>
      </c>
      <c r="K4" s="88"/>
    </row>
    <row r="5" spans="1:12" x14ac:dyDescent="0.2">
      <c r="B5" t="s">
        <v>113</v>
      </c>
      <c r="F5" t="s">
        <v>112</v>
      </c>
      <c r="J5" t="s">
        <v>114</v>
      </c>
    </row>
    <row r="6" spans="1:12" ht="42.75" x14ac:dyDescent="0.2">
      <c r="A6" s="70"/>
      <c r="B6" s="90" t="s">
        <v>101</v>
      </c>
      <c r="C6" s="91" t="s">
        <v>116</v>
      </c>
      <c r="D6" s="90" t="s">
        <v>100</v>
      </c>
      <c r="F6" s="90" t="s">
        <v>109</v>
      </c>
      <c r="G6" s="91" t="s">
        <v>118</v>
      </c>
      <c r="H6" s="90" t="s">
        <v>100</v>
      </c>
      <c r="J6" s="90" t="s">
        <v>104</v>
      </c>
      <c r="K6" s="91" t="s">
        <v>119</v>
      </c>
      <c r="L6" s="90" t="s">
        <v>100</v>
      </c>
    </row>
    <row r="7" spans="1:12" x14ac:dyDescent="0.2">
      <c r="A7" s="70"/>
      <c r="B7" t="s">
        <v>55</v>
      </c>
      <c r="C7" t="s">
        <v>117</v>
      </c>
      <c r="D7" s="30">
        <v>100000</v>
      </c>
      <c r="F7" s="1" t="s">
        <v>122</v>
      </c>
      <c r="G7" t="s">
        <v>117</v>
      </c>
      <c r="H7" s="31">
        <v>0.05</v>
      </c>
      <c r="J7" s="1" t="s">
        <v>124</v>
      </c>
      <c r="K7" t="s">
        <v>117</v>
      </c>
      <c r="L7" s="31">
        <v>0.1</v>
      </c>
    </row>
    <row r="8" spans="1:12" ht="12" customHeight="1" x14ac:dyDescent="0.2">
      <c r="A8" s="71"/>
      <c r="B8" t="s">
        <v>52</v>
      </c>
      <c r="C8" t="s">
        <v>117</v>
      </c>
      <c r="D8" s="31">
        <v>0.15</v>
      </c>
      <c r="F8" s="1" t="s">
        <v>123</v>
      </c>
      <c r="G8" t="s">
        <v>120</v>
      </c>
      <c r="H8" s="29">
        <f>H7*D7</f>
        <v>5000</v>
      </c>
      <c r="J8" s="1" t="s">
        <v>125</v>
      </c>
      <c r="K8" t="s">
        <v>120</v>
      </c>
      <c r="L8" s="29">
        <f>L7*D7</f>
        <v>10000</v>
      </c>
    </row>
    <row r="9" spans="1:12" ht="12" customHeight="1" x14ac:dyDescent="0.2">
      <c r="A9" s="71"/>
      <c r="B9" t="s">
        <v>53</v>
      </c>
      <c r="C9" t="s">
        <v>120</v>
      </c>
      <c r="D9" s="38">
        <f>D7/(1-D8)</f>
        <v>117647.05882352941</v>
      </c>
      <c r="E9" s="27"/>
      <c r="F9" s="71"/>
    </row>
    <row r="10" spans="1:12" x14ac:dyDescent="0.2">
      <c r="A10" s="71"/>
      <c r="D10" s="38"/>
      <c r="E10" s="27"/>
    </row>
    <row r="11" spans="1:12" x14ac:dyDescent="0.2">
      <c r="A11" s="71"/>
      <c r="B11" t="s">
        <v>108</v>
      </c>
      <c r="F11" t="s">
        <v>111</v>
      </c>
      <c r="J11" t="s">
        <v>115</v>
      </c>
    </row>
    <row r="12" spans="1:12" ht="42.75" x14ac:dyDescent="0.2">
      <c r="A12" s="70"/>
      <c r="B12" s="101" t="s">
        <v>102</v>
      </c>
      <c r="C12" s="102" t="s">
        <v>116</v>
      </c>
      <c r="D12" s="90" t="s">
        <v>100</v>
      </c>
      <c r="F12" s="90" t="s">
        <v>110</v>
      </c>
      <c r="G12" s="91" t="s">
        <v>118</v>
      </c>
      <c r="H12" s="90" t="s">
        <v>100</v>
      </c>
      <c r="I12" s="28"/>
      <c r="J12" s="90" t="s">
        <v>103</v>
      </c>
      <c r="K12" s="91" t="s">
        <v>119</v>
      </c>
      <c r="L12" s="90" t="s">
        <v>100</v>
      </c>
    </row>
    <row r="13" spans="1:12" x14ac:dyDescent="0.2">
      <c r="A13" s="70"/>
      <c r="B13" s="95" t="s">
        <v>60</v>
      </c>
      <c r="C13" s="96" t="s">
        <v>117</v>
      </c>
      <c r="D13" s="97">
        <v>400</v>
      </c>
      <c r="F13" s="1" t="s">
        <v>62</v>
      </c>
      <c r="G13" t="s">
        <v>117</v>
      </c>
      <c r="H13" s="30">
        <v>500</v>
      </c>
      <c r="J13" s="1" t="s">
        <v>64</v>
      </c>
      <c r="K13" t="s">
        <v>117</v>
      </c>
      <c r="L13" s="30">
        <v>1000</v>
      </c>
    </row>
    <row r="14" spans="1:12" x14ac:dyDescent="0.2">
      <c r="A14" s="70"/>
      <c r="B14" s="98" t="s">
        <v>61</v>
      </c>
      <c r="C14" s="99" t="s">
        <v>120</v>
      </c>
      <c r="D14" s="100">
        <f>D13*52</f>
        <v>20800</v>
      </c>
      <c r="F14" s="1" t="s">
        <v>63</v>
      </c>
      <c r="G14" t="s">
        <v>120</v>
      </c>
      <c r="H14" s="26">
        <f>H13*52</f>
        <v>26000</v>
      </c>
      <c r="J14" s="1" t="s">
        <v>65</v>
      </c>
      <c r="K14" t="s">
        <v>120</v>
      </c>
      <c r="L14" s="26">
        <f>L13*52</f>
        <v>52000</v>
      </c>
    </row>
    <row r="15" spans="1:12" ht="25.5" customHeight="1" x14ac:dyDescent="0.2">
      <c r="B15" s="103" t="s">
        <v>126</v>
      </c>
      <c r="C15" s="104" t="s">
        <v>130</v>
      </c>
      <c r="D15" s="105">
        <f>D9/D14</f>
        <v>5.6561085972850682</v>
      </c>
      <c r="F15" s="48" t="s">
        <v>134</v>
      </c>
      <c r="G15" s="94" t="s">
        <v>133</v>
      </c>
      <c r="H15" s="28">
        <f>H8/H14</f>
        <v>0.19230769230769232</v>
      </c>
      <c r="J15" s="48" t="s">
        <v>131</v>
      </c>
      <c r="K15" s="52" t="s">
        <v>132</v>
      </c>
      <c r="L15" s="28">
        <f>L8/L14</f>
        <v>0.19230769230769232</v>
      </c>
    </row>
    <row r="17" spans="2:3" x14ac:dyDescent="0.2">
      <c r="B17" t="s">
        <v>121</v>
      </c>
    </row>
    <row r="18" spans="2:3" ht="39" x14ac:dyDescent="0.25">
      <c r="B18" s="92" t="s">
        <v>54</v>
      </c>
    </row>
    <row r="19" spans="2:3" ht="18" x14ac:dyDescent="0.2">
      <c r="B19" s="93">
        <f>SUM(D15,H15,L15)</f>
        <v>6.0407239819004532</v>
      </c>
    </row>
    <row r="22" spans="2:3" x14ac:dyDescent="0.2">
      <c r="B22" s="25"/>
      <c r="C22" s="25"/>
    </row>
  </sheetData>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8 m F y U X z C 0 t y o A A A A + Q A A A B I A H A B D b 2 5 m a W c v U G F j a 2 F n Z S 5 4 b W w g o h g A K K A U A A A A A A A A A A A A A A A A A A A A A A A A A A A A h Y 9 B D o I w F E S v Q r q n L S V W Q z 5 l 4 V Y S E 6 J x 2 2 C F R i i G F s v d X H g k r y C J o u 5 c z u R N 8 u Z x u 0 M 2 t k 1 w V b 3 V n U l R h C k K l C m 7 o z Z V i g Z 3 C l c o E 7 C V 5 V l W K p h g Y 5 P R 6 h T V z l 0 S Q r z 3 2 M e 4 6 y v C K I 3 I I d 8 U Z a 1 a G W p j n T S l Q p / V 8 f 8 K C d i / Z A T D n O N F v O Q 4 4 o w B m X v I t f k y b F L G F M h P C e u h c U O v h D L h r g A y R y D v G + I J U E s D B B Q A A g A I A P J h 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Y X J R K I p H u A 4 A A A A R A A A A E w A c A E Z v c m 1 1 b G F z L 1 N l Y 3 R p b 2 4 x L m 0 g o h g A K K A U A A A A A A A A A A A A A A A A A A A A A A A A A A A A K 0 5 N L s n M z 1 M I h t C G 1 g B Q S w E C L Q A U A A I A C A D y Y X J R f M L S 3 K g A A A D 5 A A A A E g A A A A A A A A A A A A A A A A A A A A A A Q 2 9 u Z m l n L 1 B h Y 2 t h Z 2 U u e G 1 s U E s B A i 0 A F A A C A A g A 8 m F y U Q / K 6 a u k A A A A 6 Q A A A B M A A A A A A A A A A A A A A A A A 9 A A A A F t D b 2 5 0 Z W 5 0 X 1 R 5 c G V z X S 5 4 b W x Q S w E C L Q A U A A I A C A D y Y X J 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W / Y R v B o E v U u 8 + m n h s M h U p Q A A A A A C A A A A A A A D Z g A A w A A A A B A A A A A d 1 R s 5 k K d n 2 r f t 3 8 O N b S K U A A A A A A S A A A C g A A A A E A A A A K l D q o u M 6 X Z E / 0 i + H e E C P N B Q A A A A j v D s S j Q U p d D U E y p F t D J Z w i 2 h B 6 7 P 8 2 F y j 1 k k X d 2 M z i R E b 5 R L Y S k 4 R J m O l K v 8 K t 9 x J 8 D a s A d p Y K S e R 5 2 q 2 L Z 2 / i n v b c D o H z B t i c i c J s 6 X V I U U A A A A n c o 7 I O P s I Z i / a e P 9 x 7 z L l 1 I r q I o = < / D a t a M a s h u p > 
</file>

<file path=customXml/itemProps1.xml><?xml version="1.0" encoding="utf-8"?>
<ds:datastoreItem xmlns:ds="http://schemas.openxmlformats.org/officeDocument/2006/customXml" ds:itemID="{269D1B0C-C005-4DF1-906B-131EA1BBB3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Template</vt:lpstr>
      <vt:lpstr>Overall Cost Summary</vt:lpstr>
      <vt:lpstr>Claims Staff Size Estimator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IMPAQ</dc:creator>
  <cp:lastModifiedBy>Jessica Smith</cp:lastModifiedBy>
  <cp:lastPrinted>2020-02-03T19:48:43Z</cp:lastPrinted>
  <dcterms:created xsi:type="dcterms:W3CDTF">2018-09-24T13:10:52Z</dcterms:created>
  <dcterms:modified xsi:type="dcterms:W3CDTF">2020-12-07T15:59:49Z</dcterms:modified>
</cp:coreProperties>
</file>