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ol.sharepoint.com/sites/T-ETA-OTAA-PMDR/Shared Documents/General/Data TA Materials/Other Technical Assistance Tools/"/>
    </mc:Choice>
  </mc:AlternateContent>
  <xr:revisionPtr revIDLastSave="3" documentId="8_{CB3D4AD6-4A7E-48E9-8ED8-D539665CADCD}" xr6:coauthVersionLast="47" xr6:coauthVersionMax="47" xr10:uidLastSave="{4FDBF680-2274-4770-A43E-8C672277BE73}"/>
  <bookViews>
    <workbookView xWindow="57480" yWindow="-120" windowWidth="29040" windowHeight="15840" firstSheet="1" activeTab="1" xr2:uid="{00000000-000D-0000-FFFF-FFFF00000000}"/>
  </bookViews>
  <sheets>
    <sheet name="Data" sheetId="1" state="hidden" r:id="rId1"/>
    <sheet name="Dates" sheetId="3" r:id="rId2"/>
    <sheet name="SQL" sheetId="4" r:id="rId3"/>
  </sheets>
  <definedNames>
    <definedName name="_xlnm._FilterDatabase" localSheetId="2" hidden="1">SQL!$A$1:$D$1</definedName>
    <definedName name="_ftn1" localSheetId="1">Dates!#REF!</definedName>
    <definedName name="_ftn2" localSheetId="1">Dates!#REF!</definedName>
    <definedName name="_ftn3" localSheetId="1">Dates!#REF!</definedName>
    <definedName name="_ftnref1" localSheetId="1">Dates!#REF!</definedName>
    <definedName name="_ftnref2" localSheetId="1">Dates!#REF!</definedName>
    <definedName name="_ftnref3" localSheetId="1">Dates!#REF!</definedName>
    <definedName name="QTR_END">Data!$A:$A</definedName>
    <definedName name="Quarter" localSheetId="1">Dates!$E$3</definedName>
    <definedName name="Quart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G34" i="3" l="1"/>
  <c r="G33" i="3"/>
  <c r="I32" i="3"/>
  <c r="G32" i="3" s="1"/>
  <c r="G30" i="3"/>
  <c r="G25" i="3"/>
  <c r="G19" i="3"/>
  <c r="G18" i="3"/>
  <c r="G17" i="3"/>
  <c r="G16" i="3"/>
  <c r="G9" i="3"/>
  <c r="I24" i="3" l="1"/>
  <c r="I26" i="3"/>
  <c r="G26" i="3"/>
  <c r="G24" i="3"/>
  <c r="G20" i="3"/>
  <c r="G38" i="3" l="1"/>
  <c r="H38" i="3" s="1"/>
  <c r="G31" i="3"/>
  <c r="I29" i="3"/>
  <c r="G29" i="3" s="1"/>
  <c r="I28" i="3"/>
  <c r="G28" i="3" s="1"/>
  <c r="G23" i="3"/>
  <c r="G22" i="3"/>
  <c r="G21" i="3"/>
  <c r="G15" i="3"/>
  <c r="I14" i="3"/>
  <c r="G14" i="3" s="1"/>
  <c r="I13" i="3"/>
  <c r="G13" i="3" s="1"/>
  <c r="I12" i="3"/>
  <c r="G12" i="3" s="1"/>
  <c r="I11" i="3"/>
  <c r="G11" i="3" s="1"/>
  <c r="I10" i="3"/>
  <c r="G10" i="3" s="1"/>
  <c r="F6" i="3"/>
  <c r="D6" i="3"/>
  <c r="F5" i="3"/>
  <c r="D5" i="3"/>
  <c r="G40" i="3" l="1"/>
  <c r="I38" i="3"/>
  <c r="H40" i="3" l="1"/>
  <c r="J38" i="3"/>
  <c r="I40" i="3" l="1"/>
  <c r="K38" i="3"/>
  <c r="J40" i="3" l="1"/>
  <c r="L38" i="3"/>
  <c r="M38" i="3" l="1"/>
  <c r="K40" i="3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L40" i="3" l="1"/>
  <c r="N38" i="3"/>
  <c r="O38" i="3" l="1"/>
  <c r="P38" i="3" s="1"/>
  <c r="Q38" i="3" s="1"/>
  <c r="P40" i="3" s="1"/>
  <c r="M40" i="3"/>
  <c r="N40" i="3" l="1"/>
  <c r="O40" i="3"/>
</calcChain>
</file>

<file path=xl/sharedStrings.xml><?xml version="1.0" encoding="utf-8"?>
<sst xmlns="http://schemas.openxmlformats.org/spreadsheetml/2006/main" count="231" uniqueCount="95">
  <si>
    <t>Participant Data</t>
  </si>
  <si>
    <t>Exiter Characteristics</t>
  </si>
  <si>
    <t>Measure</t>
  </si>
  <si>
    <t>Participant Data:</t>
  </si>
  <si>
    <t>Exiter Characteristics:</t>
  </si>
  <si>
    <t>Start</t>
  </si>
  <si>
    <t>End</t>
  </si>
  <si>
    <t>-</t>
  </si>
  <si>
    <t>Fiscal Year:</t>
  </si>
  <si>
    <t>Quarter:</t>
  </si>
  <si>
    <t>Median Earning Q2</t>
  </si>
  <si>
    <t>Measureable Skills Gains</t>
  </si>
  <si>
    <t>Credential Attainment Q4</t>
  </si>
  <si>
    <t>Quarter Ending:</t>
  </si>
  <si>
    <t>Program Year:</t>
  </si>
  <si>
    <t>Employment Rate Q2</t>
  </si>
  <si>
    <t>Employment Rate Q4</t>
  </si>
  <si>
    <t>Median Earnings Q2</t>
  </si>
  <si>
    <t>Measurable Skills Gains</t>
  </si>
  <si>
    <t>ER Q2</t>
  </si>
  <si>
    <t>ER Q4</t>
  </si>
  <si>
    <t>Petition Number</t>
  </si>
  <si>
    <t>Rapid Response</t>
  </si>
  <si>
    <t>IEP</t>
  </si>
  <si>
    <t>Co-Enrollment</t>
  </si>
  <si>
    <t>Case Management</t>
  </si>
  <si>
    <t>Training Case Management</t>
  </si>
  <si>
    <t>Training Completion</t>
  </si>
  <si>
    <t>Training Result</t>
  </si>
  <si>
    <t>Service in Quarter</t>
  </si>
  <si>
    <t>ONET</t>
  </si>
  <si>
    <t>NAICS</t>
  </si>
  <si>
    <t>Wages</t>
  </si>
  <si>
    <t>TAADI</t>
  </si>
  <si>
    <t>Performance</t>
  </si>
  <si>
    <t>Exit Date (PIRL 901)</t>
  </si>
  <si>
    <t>Field</t>
  </si>
  <si>
    <t>First TAA (PIRL 925)</t>
  </si>
  <si>
    <t>Future or Blank</t>
  </si>
  <si>
    <t>Date Entered Training (PIRL 1302)</t>
  </si>
  <si>
    <t>One Quarter</t>
  </si>
  <si>
    <t>Additional Quarter if Reporting Rolling 4</t>
  </si>
  <si>
    <t>TRA Expenditures</t>
  </si>
  <si>
    <t>A/RTAA Expenditures</t>
  </si>
  <si>
    <t>Job Search and Relocation Expenditures</t>
  </si>
  <si>
    <t>Training Expenditures</t>
  </si>
  <si>
    <t>Relevant Periods of Participants to be Included in:</t>
  </si>
  <si>
    <t>Measure Name</t>
  </si>
  <si>
    <t>NUMERATOR SPECIFICATIONS</t>
  </si>
  <si>
    <t>DENOMINATOR SPECIFICATIONS</t>
  </si>
  <si>
    <t xml:space="preserve">SELECT SUM(pirl1324_cur_qtr_train_expend)
FROM data
WHERE pirl925_date_first_ben_s IS NOT NULL
   AND pirl925_date_first_ben_s &lt;= qtr_end_date
   AND (pirl901_date_prog_exit IS NULL
      OR pirl901_date_prog_exit &gt;= qtr_start_date)
   AND pirl926_taa_liable_agent_id &lt;&gt; 1
   AND pirl1324_cur_qtr_train_expend &gt; 0
   </t>
  </si>
  <si>
    <t>SELECT SUM((IF(reportdate = qtr_end_date, eta9130_10e_totalexpend, 0) - 
   IF(reportdate = qtr_end_date, eta9130_10f_admin, 0) - 
   IF(reportdate = qtr_end_date, eta9130_11c_fedJSR, 0) - 
   IF(reportdate = qtr_end_date, eta9130_11c_fedJSR, 0))
   -
   (IF(reportdate = qtr_start_date - 1, eta9130_10e_totalexpend, 0) - 
   IF(reportdate = qtr_start_date - 1, eta9130_10f_admin, 0) - 
   IF(reportdate = qtr_start_date - 1, eta9130_11c_fedJSR, 0) - 
   IF(reportdate = qtr_start_date - 1, eta9130_11c_fedJSR, 0)))
FROM eta9130
WHERE grantType = 'TaOA'</t>
  </si>
  <si>
    <t xml:space="preserve">Training Result
</t>
  </si>
  <si>
    <t>Occupational Skills Code (ONET)</t>
  </si>
  <si>
    <t>SELECT IF(reportdate = qtr_end_date, eta9130_10e_totalexpend, 0) -
   IF(reportdate = qtr_start_date - 1, eta9130_10e_totalexpend, 0)
FROM eta9130
WHERE grantType = 'TRA'</t>
  </si>
  <si>
    <t xml:space="preserve">SELECT SUM(pirl1536_amt_pd_qtr_a_rtaa)
FROM data
WHERE pirl925_date_first_ben_s IS NOT NULL
   AND pirl925_date_first_ben_s &lt;= qtr_end_date
   AND (pirl901_date_prog_exit IS NULL
      OR pirl901_date_prog_exit &gt;= qtr_start_date)
   AND pirl926_taa_liable_agent_id &lt;&gt; 2
   AND pirl1535_num_a_rtaa_pay_qtr &gt; 0
   </t>
  </si>
  <si>
    <t>SELECT IF(reportdate = qtr_end_date, eta9130_10e_totalexpend, 0) -
   IF(reportdate = qtr_start_date - 1, eta9130_10e_totalexpend, 0)
FROM eta9130
WHERE grantType = 'RTAA'</t>
  </si>
  <si>
    <t xml:space="preserve">SELECT SUM(COALESCE(pirl1506_job_search_al_qtr_cost, 0)+
   COALESCE(pirl1509_reloc_al_qtr_cost, 0))
FROM data
WHERE pirl925_date_first_ben_s IS NOT NULL
   AND pirl925_date_first_ben_s &lt;= qtr_end_date
   AND (pirl901_date_prog_exit IS NULL
      OR pirl901_date_prog_exit &gt;= qtr_start_date)
   AND pirl926_taa_liable_agent_id &lt;&gt; 1
   </t>
  </si>
  <si>
    <t>SELECT IF(reportdate = qtr_end_date, eta9130_11c_fedJSR, 0) -
   IF(reportdate = qtr_start_date - 1, eta9130_11c_fedJSR, 0)
FROM eta9130
WHERE grantType = 'TaOA'</t>
  </si>
  <si>
    <t>SELECT COUNT *
FROM data
WHERE pirl925_date_first_ben_s IS NOT NULL
   AND pirl925_date_first_ben_s &lt;= qtr_end_date
   AND pirl925_date_first_ben_s &gt;= DATEADD(quarter,-3, qtr_start_date)
   AND pirl908_rapid_response = 1</t>
  </si>
  <si>
    <t>SELECT COUNT *
FROM data
WHERE pirl925_date_first_ben_s IS NOT NULL
   AND pirl925_date_first_ben_s &lt;= qtr_end_date
   AND pirl925_date_first_ben_s &gt;= DATEADD(quarter,-3, qtr_start_date)</t>
  </si>
  <si>
    <t>SELECT COUNT *
FROM data
WHERE pirl925_date_first_ben_s IS NOT NULL
   AND (
      pirl1302_date_ent_train_1 &gt;= DATEADD(quarter,-3, qtr_start_date) 
      OR pirl1309_date_ent_train_2 &gt;= DATEADD(quarter,-3, qtr_start_date)
      OR pirl1314_date_ent_train_3 &gt;= DATEADD(quarter,-3, qtr_start_date))
   AND pirl1202_date_iep_created &lt;= pirl1302_date_ent_train_1</t>
  </si>
  <si>
    <t>SELECT COUNT *
FROM data
WHERE pirl925_date_first_ben_s IS NOT NULL
   AND (
      pirl1302_date_ent_train_1 &gt;= DATEADD(quarter,-3, qtr_start_date) 
      OR pirl1309_date_ent_train_2 &gt;= DATEADD(quarter,-3, qtr_start_date)
      OR pirl1314_date_ent_train_3 &gt;= DATEADD(quarter,-3, qtr_start_date))</t>
  </si>
  <si>
    <t>SELECT COUNT*
FROM data
WHERE pirl925_date_first_ben_s IS NOT NULL
   AND pirl925_date_first_ben_s &lt; qtr_start_date
   AND (pirl901_date_prog_exit IS NULL OR pirl901_date_prog_exit &gt;= qtr_start_date)
   AND pirl1322_date_most_rec_cm_rs &gt; pirl925_date_first_ben_s</t>
  </si>
  <si>
    <t>SELECT COUNT*
FROM data
WHERE pirl925_date_first_ben_s IS NOT NULL
   AND pirl925_date_first_ben_s &lt; qtr_start_date
   AND (pirl901_date_prog_exit IS NULL OR pirl901_date_prog_exit &gt;= qtr_start_date)</t>
  </si>
  <si>
    <t>SELECT COUNT*
FROM data
WHERE pirl925_date_first_ben_s IS NOT NULL
   AND pirl1302_date_ent_train_1 IS NOT NULL
   AND pirl901_date_prog_exit IS NOT NULL 
   AND pirl901_date_prog_exit &lt;= DATEADD(quarter,-3, qtr_end_date + 1) - 1 
   AND pirl901_date_prog_exit &gt;= DATEADD(quarter,-6, qtr_start_date) 
   AND pirl923_other_reason_exit = 0
   AND (pirl1307_train_comp_1 = 1 
      AND (pirl1309_date_ent_train_2 IS NULL OR pirl1312_train_comp_2 = 1)
      AND (pirl1314_date_ent_train_3 IS NULL OR pirl1317_train_comp_3 = 1))
   OR (pirl1600_emp_1st_qtr IN (1,2,3) 
      AND (pirl1800_type_recog_cred_1 IN (2,3,4,5,6,7) 
         OR pirl1802_type_recog_cred_2 IN (2,3,4,5,6,7)
         OR pirl1804_type_recog_cred_3 IN (2,3,4,5,6,7))</t>
  </si>
  <si>
    <t>SELECT COUNT*
FROM data
WHERE pirl925_date_first_ben_s IS NOT NULL
   AND pirl1302_date_ent_train_1 IS NOT NULL
   AND pirl901_date_prog_exit IS NOT NULL 
   AND pirl901_date_prog_exit &lt;= DATEADD(quarter,-3, qtr_end_date + 1) - 1 
   AND pirl901_date_prog_exit &gt;= DATEADD(quarter,-6, qtr_start_date) 
   AND pirl923_other_reason_exit = 0</t>
  </si>
  <si>
    <t>SELECT COUNT*
FROM data
WHERE pirl925_date_first_ben_s IS NOT NULL
   AND pirl1302_date_ent_train_1 IS NOT NULL
   AND pirl901_date_prog_exit IS NOT NULL 
   AND pirl901_date_prog_exit &lt;= DATEADD(quarter,-1, qtr_end_date + 1) - 1 
   AND pirl901_date_prog_exit &gt;= DATEADD(quarter,-4, qtr_start_date) 
   AND pirl923_other_reason_exit = 0 
   AND pirl1307_train_comp_1 = 1 
   AND (pirl1309_date_ent_train_2 IS NULL OR pirl1312_train_comp_2 = 1)
   AND (pirl1314_date_ent_train_3 IS NULL OR pirl1317_train_comp_3 = 1)
   AND pirl1303_type_train_1 &lt;&gt; 1
   AND pirl1303_type_train_1 &lt;&gt; 5
   AND (pirl1310_type_train_2 IS NULL
      OR (pirl1310_type_train_2 &lt;&gt; 1  AND pirl1310_type_train_2 &lt;&gt; 5))
   AND (pirl1315_type_train_3 IS NULL
      OR (pirl1315_type_train_3 &lt;&gt; 1 AND pirl1315_type_train_3 &lt;&gt; 5))
   AND (pirl1800_type_recog_cred_1 IN (2,3,4,5,6,7) 
      OR pirl1802_type_recog_cred_2 IN (2,3,4,5,6,7)
      OR pirl1804_type_recog_cred_3 IN (2,3,4,5,6,7)
      OR pirl1814_date_att_grad_degree IS NOT NULL)</t>
  </si>
  <si>
    <t>SELECT COUNT*
FROM data
WHERE pirl925_date_first_ben_s IS NOT NULL
   AND pirl1302_date_ent_train_1 IS NOT NULL
   AND pirl901_date_prog_exit IS NOT NULL 
   AND pirl901_date_prog_exit &lt;= DATEADD(quarter,-1, qtr_end_date + 1) - 1 
   AND pirl901_date_prog_exit &gt;= DATEADD(quarter,-4, qtr_start_date) 
   AND pirl923_other_reason_exit = 0 
   AND pirl1307_train_comp_1 = 1 
   AND (pirl1309_date_ent_train_2 IS NULL OR pirl1312_train_comp_2 = 1)
   AND (pirl1314_date_ent_train_3 IS NULL OR pirl1317_train_comp_3 = 1)
   AND pirl1303_type_train_1 &lt;&gt; 1
   AND pirl1303_type_train_1 &lt;&gt; 5
   AND (pirl1310_type_train_2 IS NULL
      OR (pirl1310_type_train_2 &lt;&gt; 1  AND pirl1310_type_train_2 &lt;&gt; 5))
   AND (pirl1315_type_train_3 IS NULL
      OR (pirl1315_type_train_3 &lt;&gt; 1 AND pirl1315_type_train_3 &lt;&gt; 5))</t>
  </si>
  <si>
    <t>SELECT COUNT*
FROM data
WHERE pirl925_date_first_ben_s IS NOT NULL
   AND pirl901_date_prog_exit IS NULL
   AND pirl925_date_first_ben_s &gt;= DATEADD(quarter,-20, qtr_end_date)
   AND (pirl1322_date_most_rec_cm_rs &gt;= qtr_start_date
      OR pirl1004_date_most_rec_career_serv &gt;= qtr_start_date
      OR pirl1535_num_a_rtaa_pay_qtr &gt; 0
      OR pirl1512_wks_pd_qtr_basic_tra &gt; 0
      OR pirl1517_wks_pd_qtr_addl_tra &gt; 0
      OR pirl1522_wks_pd_qtr_rem_tra &gt; 0
      OR pirl1527_wks_pd_qtr_compl_tra &gt; 0
      OR pirl1506_job_search_al_qtr_cost &gt; 0
      OR pirl1509_reloc_al_qtr_cost &gt; 0 
      OR (pirl1302_date_ent_train_1 IS NOT NULL
         AND (pirl1308_date_comp_wdl_train_1 IS NULL
            OR pirl1308_date_comp_wdl_train_1 &gt;= qtr_start_date)) 
      OR (pirl1309_date_ent_train_2 IS NOT NULL
         AND (pirl1313_date_comp_wdl_train_2 IS NULL
            OR pirl1313_date_comp_wdl_train_2 &gt;= qtr_start_date))
      OR (pirl1314_date_ent_train_3 IS NOT NULL
         AND (pirl1318_date_comp_wdl_train_3 IS NULL
            OR pirl1318_date_comp_wdl_train_3 &gt;= qtr_start_date)))</t>
  </si>
  <si>
    <t>SELECT COUNT*
FROM data
WHERE pirl925_date_first_ben_s IS NOT NULL
   AND pirl901_date_prog_exit IS NULL</t>
  </si>
  <si>
    <t>SELECT COUNT*
FROM data
LEFT OUTER JOIN onetcodes o1 ON
   data.pirl1306_occ_code_train_1 = o1.id
LEFT OUTER JOIN onetcodes o2 ON
   data.pirl1311_occ_code_train_2 = o2.id
LEFT OUTER JOIN onetcodes o3 ON
   data.pirl1316_occ_code_train_3 = o3.id
WHERE pirl925_date_first_ben_s IS NOT NULL
   AND ((pirl1302_date_ent_train_1 &gt;= DATEADD(quarter,-3, qtr_start_date)
      AND o1.id IS NOT NULL) 
      OR (pirl1309_date_ent_train_2 &gt;= DATEADD(quarter,-3, qtr_start_date)
         AND o2.id IS NOT NULL) 
      OR (pirl1314_date_ent_train_3 &gt;= DATEADD(quarter,-3, qtr_start_date)
         AND o3.id IS NOT NULL))</t>
  </si>
  <si>
    <t>SELECT COUNT*
FROM data
WHERE pirl925_date_first_ben_s IS NOT NULL
   AND (pirl1302_date_ent_train_1 &gt;= DATEADD(quarter,-3, qtr_start_date)
      OR pirl1309_date_ent_train_2 &gt;= DATEADD(quarter,-3, qtr_start_date)
      OR pirl1314_date_ent_train_3 &gt;= DATEADD(quarter,-3, qtr_start_date))</t>
  </si>
  <si>
    <t>SELECT COUNT*
FROM data
LEFT OUTER JOIN naics4codes n1 ON
   SUBSTRING(pirl1615_ind_code_2nd_qtr_after_ex,1,4) =  n1.id
WHERE pirl925_date_first_ben_s IS NOT NULL
   AND pirl901_date_prog_exit IS NOT NULL 
   AND pirl901_date_prog_exit &lt; DATEADD(quarter,-3, qtr_start_date)
   AND pirl901_date_prog_exit &gt;= DATEADD(quarter,-6, qtr_start_date) 
   AND pirl1602_emp_2nd_qtr IN (1,2,3)
   AND pirl1603_typ_emp_match_2nd_qtr IN (1,2)
   AND n1.id IS NOT NULL</t>
  </si>
  <si>
    <t>SELECT COUNT*
FROM data
WHERE pirl925_date_first_ben_s IS NOT NULL
   AND pirl901_date_prog_exit IS NOT NULL 
   AND pirl901_date_prog_exit &lt; DATEADD(quarter,-3, qtr_start_date)
   AND pirl901_date_prog_exit &gt;= DATEADD(quarter,-6, qtr_start_date) 
   AND pirl1602_emp_2nd_qtr IN (1,2,3)
   AND pirl1603_typ_emp_match_2nd_qtr IN (1,2)</t>
  </si>
  <si>
    <t>Category</t>
  </si>
  <si>
    <t>Still in Training at Quarter End*</t>
  </si>
  <si>
    <t>*Still in Training at Quarter End = Date Completed, or Withdrew from, Training (PIRL 1302, 1309, and 1314) blank or future quarter if training was started</t>
  </si>
  <si>
    <t>Record Add</t>
  </si>
  <si>
    <t>Record Drop</t>
  </si>
  <si>
    <t>Date of First TAA Benefit or Service
(PIRL 925)</t>
  </si>
  <si>
    <t xml:space="preserve">SELECT SUM(COALESCE(pirl1514_amt_pd_qtr_basic_tra, 0)+
   COALESCE(pirl1519_amt_pd_qtr_addl_tra, 0)+
   COALESCE(pirl1524_amt_pd_qtr_rem_tra, 0)+
   COALESCE(pirl1529_amt_pd_qtr_compl_tra, 0))
FROM data
WHERE pirl925_date_first_ben_s IS NOT NULL
   AND pirl925_date_first_ben_s &lt;= qtr_end_date
   AND (pirl901_date_prog_exit IS NULL
      OR pirl901_date_prog_exit &gt;= qtr_start_date)
   AND pirl926_taa_liable_agent_id &lt;&gt; 2
   </t>
  </si>
  <si>
    <t>SELECT COUNT*
FROM data
LEFT OUTER JOIN petitiondata p ON
   915_taa_petition_number =  p.tawsuff
WHERE pirl925_date_first_ben_s IS NOT NULL
   AND (pirl901_date_prog_exit IS NOT NULL
   OR pirl901_date_prog_exit &gt;=DATEADD(quarter,-10,qtr_start_date))
   (915_taa_petition_number = '888888'
      OR (p.tawsuff IS NOT NULL
         AND p.det_code IS NOT NULL
         AND (SUBSTRING(p.det_code,1,1)='C'
            OR SUBSTRING(p.det_code,1,1)='P')
         AND pirl925_date_first_ben_s IS NOT NULL
         AND pirl925_date_first_ben_s &gt;= p.det_date
         AND (pirl1330_adversely_affected_inc_work = 0
            OR pirl925_date_first_ben_s &lt;= p.exp_date)
         AND (pirl411_date_rec_qual_separ IS NULL
            OR (pirl411_date_rec_qual_separ &gt;= p.imp_date
               AND pirl411_date_rec_qual_separ &lt;= p.exp_date)</t>
  </si>
  <si>
    <t>SELECT COUNT*
FROM data
WHERE pirl925_date_first_ben_s IS NOT NULL
   AND (pirl901_date_prog_exit IS NOT NULL
   OR pirl901_date_prog_exit &gt;=DATEADD(quarter,-10,qtr_start_date))</t>
  </si>
  <si>
    <t xml:space="preserve">SELECT COUNT*
FROM data
WHERE pirl925_date_first_ben_s IS NOT NULL
   AND pirl925_date_first_ben_s &lt;= qtr_end_date
   AND pirl925_date_first_ben_s &gt;= DATEADD(quarter,-3, qtr_start_date)
  AND pirl926_taa_liable_agent_id &lt;&gt; 1
   AND pirl904_dislocated_worker_wioa &gt; 0 AND pirl904_dislocated_worker_wioa &lt; 4
      OR (
         pirl909_rapid_response_addl_ast=1
   AND (
      pirl1004_date_most_rec_career_serv IS NOT NULL
      OR (
         pirl1302_date_ent_train_1 &lt; pirl925_date_first_taa_ben_s
         AND pirl1302_date_ent_train_1 IS NOT NULL))
      OR (
         pirl1202_date_iep_created &lt; pirl925_date_first_taa_ben_s
         AND  pirl1202_date_iep_created IS NOT NULL))
</t>
  </si>
  <si>
    <t xml:space="preserve">SELECT COUNT *
FROM data
WHERE pirl925_date_first_ben_s IS NOT NULL
   AND pirl925_date_first_ben_s &lt;= qtr_end_date
   AND pirl925_date_first_ben_s &gt;= DATEADD(quarter,-3, qtr_start_date)
   AND pirl926_taa_liable_agent_id &lt;&gt; 1
</t>
  </si>
  <si>
    <t>SELECT COUNT*
FROM data
WHERE pirl925_date_first_ben_s IS NOT NULL
   AND pirl1302_date_ent_train_1 IS NOT NULL 
   AND pirl1302_date_ent_train_1 &lt; qtr_start_date
   AND (
      (pirl1308_date_comp_wdl_train_1 IS NULL 
         OR pirl1308_date_comp_wdl_train_1 &gt; qtr_end_date)
      OR (pirl1309_date_ent_train_2 IS NOT NULL AND 
        (pirl1313_date_comp_wdl_train_2 IS NULL 
        OR pirl1313_date_comp_wdl_train_2 &gt; qtr_end_date))
      OR (pirl1314_date_ent_train_3 IS NOT NULL AND 
         (pirl1318_date_comp_wdl_train_3 IS NULL 
         OR pirl1318_date_comp_wdl_train_3 &gt; qtr_end_date)))
   AND pirl1322_date_most_rec_cm_rs &gt;= qtr_start_date</t>
  </si>
  <si>
    <t>SELECT COUNT*
FROM data
WHERE pirl925_date_first_ben_s IS NOT NULL
   AND pirl1302_date_ent_train_1 IS NOT NULL 
   AND pirl1302_date_ent_train_1 &lt; qtr_start_date
   AND (
      (pirl1308_date_comp_wdl_train_1 IS NULL 
         OR pirl1308_date_comp_wdl_train_1 &gt; qtr_end_date)
      OR (pirl1309_date_ent_train_2 IS NOT NULL AND 
        (pirl1313_date_comp_wdl_train_2 IS NULL 
        OR pirl1313_date_comp_wdl_train_2 &gt; qtr_end_date))
      OR (pirl1314_date_ent_train_3 IS NOT NULL AND 
         (pirl1318_date_comp_wdl_train_3 IS NULL 
         OR pirl1318_date_comp_wdl_train_3 &gt; qtr_end_date)))</t>
  </si>
  <si>
    <t>SELECT COUNT*
FROM data
WHERE pirl925_date_first_ben_s IS NOT NULL
  AND (pirl901_date_prog_exit IS NOT NULL
  OR pirl901_date_prog_exit &gt;=DATEADD(quarter,-10,qtr_start_date))
   AND pirl1702_wages_1st_qtr_prior &lt;= 500000
   AND pirl1702_wages_1st_qtr_prior NOT 
      IN(9.00, 9.99, 99.00, 99.99, 999.00, 999.99, 9999.00, 9999.99, 99999.00, 99999.99)
   AND pirl1701_wages_2nd_qtr_prior &lt;= 500000
   AND pirl1701_wages_2nd_qtr_prior NOT 
      IN(9.00, 9.99, 99.00, 99.99, 999.00, 999.99, 9999.00, 9999.99, 99999.00, 99999.99)
   AND pirl1700_wages_3rd_qtr_prior &lt;= 500000
   AND pirl1700_wages_3rd_qtr_prior NOT 
      IN(9.00, 9.99, 99.00, 99.99, 999.00, 999.99, 9999.00, 9999.99, 99999.00, 99999.99)
   AND pirl1700_wages_3rd_qtr_prior &lt;= 500000
   AND pirl1700_wages_3rd_qtr_prior NOT 
      IN(9.00, 9.99, 99.00, 99.99, 999.00, 999.99, 9999.00, 9999.99, 99999.00, 99999.99)
   AND (pirl901_date_prog_exit &gt; DATEADD(quarter,-3, qtr_end_date) 
      OR pirl901_date_prog_exit &lt; DATEADD(quarter,-10, qtr_start_date) 
      OR (pirl1703_wages_1st_qtr_after_ex &lt;= 500000
         AND pirl1703_wages_1st_qtr_after_ex NOT 
            IN(9.00, 9.99, 99.00, 99.99, 999.00, 999.99, 9999.00, 9999.99, 99999.00, 99999.99)))
   AND (pirl901_date_prog_exit &gt; DATEADD(quarter,-4, qtr_end_date) 
      OR pirl901_date_prog_exit &lt; DATEADD(quarter,-10, qtr_start_date) 
      OR (pirl1704_wages_2nd_qtr_after_ex &lt;= 500000
         AND pirl1704_wages_2nd_qtr_after_ex NOT 
            IN(9.00, 9.99, 99.00, 99.99, 999.00, 999.99, 9999.00, 9999.99, 99999.00, 99999.99)))
   AND (pirl901_date_prog_exit &gt; DATEADD(quarter,-5, qtr_end_date) 
      OR pirl901_date_prog_exit &lt; DATEADD(quarter,-10, qtr_start_date) 
      OR (pirl1705_wages_3rd_qtr_after_ex &lt;= 500000
         AND pirl1705_wages_3rd_qtr_after_ex NOT 
            IN(9.00, 9.99, 99.00, 99.99, 999.00, 999.99, 9999.00, 9999.99, 99999.00, 99999.99)))
   AND (pirl901_date_prog_exit &gt; DATEADD(quarter,-6, qtr_end_date) 
      OR pirl901_date_prog_exit &lt; DATEADD(quarter,-10, qtr_start_date) 
      OR (pirl1706_wages_4th_qtr_after_ex &lt;= 500000
         AND pirl1706_wages_4th_qtr_after_ex NOT 
            IN(9.00, 9.99, 99.00, 99.99, 999.00, 999.99, 9999.00, 9999.99, 99999.00, 99999.99)))</t>
  </si>
  <si>
    <t>SELECT COUNT*
FROM data
WHERE pirl925_date_first_ben_s IS NOT NULL
  AND (pirl901_date_prog_exit IS NOT NULL
  OR pirl901_date_prog_exit &gt;=DATEADD(quarter,-10,qtr_start_date))</t>
  </si>
  <si>
    <t xml:space="preserve"> COUNT *
 FROM data
 LEFT JOIN prev_data ON (data.pirl100_individual_identif = prev_data.pirl100_individual_identif
  AND data.pirl900_date_prog_ent = prev_data.pirl900_date_prog_ent)
 WHERE (prev_data.pirl100_individual_identif IS NOT NULL) OR
  data.pirl925_date_first_ben_s &gt;= qtr_start_date</t>
  </si>
  <si>
    <t>COUNT *
 FROM data</t>
  </si>
  <si>
    <t>COUNT *
 FROM prev_data</t>
  </si>
  <si>
    <t>Updated: 2/7/2023</t>
  </si>
  <si>
    <t>COUNT *
 FROM prev_data
 LEFT JOIN data ON (prev_data.pirl100_individual_identif = data.pirl100_individual_identif
  AND prev_data.pirl900_date_prog_ent = data.pirl900_date_prog_ent)
 WHERE (data.pirl100_individual_identif IS NOT NULL) OR
  (prev_data.pirl901_date_prog_exit IS NOT NULL AND prev_data.pirl901_date_prog_exit &lt;DATEADD(quarter,-10,data.qtr_end_date+1))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</si>
</sst>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79A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9A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 tint="-0.499984740745262"/>
      </top>
      <bottom style="thick">
        <color theme="5" tint="-0.499984740745262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ck">
        <color theme="5" tint="-0.499984740745262"/>
      </top>
      <bottom style="thin">
        <color auto="1"/>
      </bottom>
      <diagonal/>
    </border>
    <border>
      <left style="thin">
        <color theme="0"/>
      </left>
      <right style="thin">
        <color theme="0" tint="-0.499984740745262"/>
      </right>
      <top style="thick">
        <color theme="5" tint="-0.499984740745262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ck">
        <color theme="5" tint="-0.499984740745262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6"/>
      </top>
      <bottom style="thin">
        <color indexed="64"/>
      </bottom>
      <diagonal/>
    </border>
    <border>
      <left style="thin">
        <color theme="0"/>
      </left>
      <right style="thin">
        <color theme="0" tint="-0.499984740745262"/>
      </right>
      <top style="thin">
        <color theme="6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Border="1" applyAlignment="1" applyProtection="1">
      <alignment horizontal="left"/>
    </xf>
    <xf numFmtId="14" fontId="2" fillId="0" borderId="3" xfId="0" applyNumberFormat="1" applyFont="1" applyBorder="1" applyAlignment="1" applyProtection="1">
      <alignment horizontal="center" vertical="center"/>
    </xf>
    <xf numFmtId="14" fontId="2" fillId="0" borderId="7" xfId="0" applyNumberFormat="1" applyFont="1" applyBorder="1" applyAlignment="1" applyProtection="1">
      <alignment horizontal="center" vertical="center"/>
    </xf>
    <xf numFmtId="14" fontId="2" fillId="0" borderId="14" xfId="0" applyNumberFormat="1" applyFont="1" applyBorder="1" applyAlignment="1" applyProtection="1">
      <alignment horizontal="center" vertical="center"/>
    </xf>
    <xf numFmtId="0" fontId="0" fillId="2" borderId="4" xfId="0" applyFill="1" applyBorder="1" applyProtection="1"/>
    <xf numFmtId="0" fontId="0" fillId="4" borderId="23" xfId="0" applyFill="1" applyBorder="1" applyProtection="1"/>
    <xf numFmtId="0" fontId="0" fillId="2" borderId="21" xfId="0" applyFill="1" applyBorder="1" applyProtection="1"/>
    <xf numFmtId="0" fontId="0" fillId="4" borderId="4" xfId="0" applyFill="1" applyBorder="1" applyProtection="1"/>
    <xf numFmtId="0" fontId="0" fillId="4" borderId="16" xfId="0" applyFill="1" applyBorder="1" applyProtection="1"/>
    <xf numFmtId="0" fontId="0" fillId="4" borderId="26" xfId="0" applyFill="1" applyBorder="1" applyProtection="1"/>
    <xf numFmtId="0" fontId="4" fillId="7" borderId="4" xfId="0" applyFont="1" applyFill="1" applyBorder="1" applyAlignment="1" applyProtection="1">
      <alignment horizontal="left"/>
    </xf>
    <xf numFmtId="0" fontId="0" fillId="2" borderId="27" xfId="0" applyFill="1" applyBorder="1" applyProtection="1"/>
    <xf numFmtId="0" fontId="4" fillId="7" borderId="26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/>
    <xf numFmtId="0" fontId="0" fillId="2" borderId="16" xfId="0" applyFill="1" applyBorder="1" applyProtection="1"/>
    <xf numFmtId="0" fontId="4" fillId="0" borderId="0" xfId="0" applyFont="1" applyProtection="1"/>
    <xf numFmtId="0" fontId="3" fillId="0" borderId="0" xfId="0" applyFont="1" applyBorder="1" applyAlignment="1" applyProtection="1">
      <alignment vertical="center"/>
    </xf>
    <xf numFmtId="0" fontId="3" fillId="0" borderId="37" xfId="0" applyFont="1" applyBorder="1" applyAlignment="1" applyProtection="1">
      <alignment vertical="center"/>
    </xf>
    <xf numFmtId="0" fontId="0" fillId="0" borderId="42" xfId="0" applyBorder="1" applyAlignment="1" applyProtection="1"/>
    <xf numFmtId="0" fontId="0" fillId="0" borderId="43" xfId="0" applyBorder="1" applyAlignment="1" applyProtection="1"/>
    <xf numFmtId="0" fontId="0" fillId="0" borderId="44" xfId="0" applyBorder="1" applyAlignment="1" applyProtection="1"/>
    <xf numFmtId="0" fontId="0" fillId="0" borderId="15" xfId="0" applyBorder="1" applyAlignment="1" applyProtection="1"/>
    <xf numFmtId="0" fontId="0" fillId="0" borderId="2" xfId="0" applyBorder="1" applyAlignment="1" applyProtection="1"/>
    <xf numFmtId="0" fontId="0" fillId="0" borderId="28" xfId="0" applyBorder="1" applyAlignment="1" applyProtection="1"/>
    <xf numFmtId="0" fontId="4" fillId="0" borderId="15" xfId="0" applyFont="1" applyBorder="1" applyAlignment="1" applyProtection="1"/>
    <xf numFmtId="0" fontId="4" fillId="0" borderId="45" xfId="0" applyFont="1" applyBorder="1" applyAlignment="1" applyProtection="1"/>
    <xf numFmtId="0" fontId="0" fillId="0" borderId="46" xfId="0" applyBorder="1" applyAlignment="1" applyProtection="1"/>
    <xf numFmtId="0" fontId="0" fillId="0" borderId="47" xfId="0" applyBorder="1" applyAlignment="1" applyProtection="1"/>
    <xf numFmtId="0" fontId="0" fillId="0" borderId="15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13" xfId="0" applyBorder="1" applyAlignment="1" applyProtection="1"/>
    <xf numFmtId="0" fontId="4" fillId="0" borderId="13" xfId="0" applyFont="1" applyBorder="1" applyAlignment="1" applyProtection="1"/>
    <xf numFmtId="0" fontId="5" fillId="0" borderId="0" xfId="0" applyFont="1" applyBorder="1" applyAlignment="1" applyProtection="1"/>
    <xf numFmtId="0" fontId="0" fillId="0" borderId="13" xfId="0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4" fillId="0" borderId="0" xfId="0" applyFont="1" applyFill="1" applyProtection="1"/>
    <xf numFmtId="0" fontId="0" fillId="11" borderId="4" xfId="0" applyFill="1" applyBorder="1" applyProtection="1"/>
    <xf numFmtId="0" fontId="0" fillId="12" borderId="4" xfId="0" applyFill="1" applyBorder="1" applyProtection="1"/>
    <xf numFmtId="0" fontId="0" fillId="12" borderId="16" xfId="0" applyFill="1" applyBorder="1" applyProtection="1"/>
    <xf numFmtId="0" fontId="0" fillId="11" borderId="16" xfId="0" applyFill="1" applyBorder="1" applyProtection="1"/>
    <xf numFmtId="0" fontId="8" fillId="0" borderId="55" xfId="0" applyFont="1" applyBorder="1" applyAlignment="1">
      <alignment horizontal="left" vertical="top" wrapText="1"/>
    </xf>
    <xf numFmtId="0" fontId="10" fillId="13" borderId="54" xfId="0" applyFont="1" applyFill="1" applyBorder="1" applyAlignment="1">
      <alignment horizontal="center" vertical="center" wrapText="1"/>
    </xf>
    <xf numFmtId="0" fontId="10" fillId="14" borderId="54" xfId="0" applyFont="1" applyFill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center"/>
    </xf>
    <xf numFmtId="14" fontId="2" fillId="0" borderId="11" xfId="0" applyNumberFormat="1" applyFont="1" applyBorder="1" applyProtection="1"/>
    <xf numFmtId="14" fontId="2" fillId="0" borderId="12" xfId="0" applyNumberFormat="1" applyFont="1" applyBorder="1" applyProtection="1"/>
    <xf numFmtId="0" fontId="0" fillId="0" borderId="4" xfId="0" applyFill="1" applyBorder="1" applyAlignment="1" applyProtection="1">
      <alignment vertical="center"/>
    </xf>
    <xf numFmtId="0" fontId="0" fillId="5" borderId="10" xfId="0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12" fillId="14" borderId="55" xfId="0" applyFont="1" applyFill="1" applyBorder="1" applyAlignment="1">
      <alignment horizontal="left" vertical="center" wrapText="1"/>
    </xf>
    <xf numFmtId="0" fontId="9" fillId="14" borderId="59" xfId="0" applyFont="1" applyFill="1" applyBorder="1" applyAlignment="1">
      <alignment horizontal="left" vertical="top" wrapText="1"/>
    </xf>
    <xf numFmtId="0" fontId="8" fillId="14" borderId="59" xfId="0" applyFont="1" applyFill="1" applyBorder="1" applyAlignment="1">
      <alignment horizontal="left" vertical="top" wrapText="1"/>
    </xf>
    <xf numFmtId="0" fontId="11" fillId="14" borderId="60" xfId="0" applyFont="1" applyFill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top" wrapText="1"/>
    </xf>
    <xf numFmtId="0" fontId="9" fillId="14" borderId="61" xfId="0" applyFont="1" applyFill="1" applyBorder="1" applyAlignment="1">
      <alignment horizontal="left" vertical="top" wrapText="1"/>
    </xf>
    <xf numFmtId="0" fontId="13" fillId="0" borderId="62" xfId="0" applyFont="1" applyBorder="1" applyAlignment="1">
      <alignment vertical="center"/>
    </xf>
    <xf numFmtId="0" fontId="8" fillId="13" borderId="55" xfId="0" applyFont="1" applyFill="1" applyBorder="1" applyAlignment="1">
      <alignment horizontal="left" vertical="top" wrapText="1"/>
    </xf>
    <xf numFmtId="0" fontId="8" fillId="0" borderId="55" xfId="0" applyFont="1" applyFill="1" applyBorder="1" applyAlignment="1">
      <alignment horizontal="left" vertical="top" wrapText="1"/>
    </xf>
    <xf numFmtId="0" fontId="13" fillId="0" borderId="63" xfId="0" applyFont="1" applyBorder="1" applyAlignment="1">
      <alignment vertical="center"/>
    </xf>
    <xf numFmtId="0" fontId="0" fillId="0" borderId="1" xfId="0" applyBorder="1" applyAlignment="1" applyProtection="1">
      <alignment horizontal="left" vertical="center"/>
    </xf>
    <xf numFmtId="0" fontId="0" fillId="11" borderId="39" xfId="0" applyFill="1" applyBorder="1" applyAlignment="1" applyProtection="1">
      <alignment horizontal="center"/>
    </xf>
    <xf numFmtId="0" fontId="0" fillId="8" borderId="39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/>
    </xf>
    <xf numFmtId="0" fontId="14" fillId="8" borderId="16" xfId="0" applyFont="1" applyFill="1" applyBorder="1" applyAlignment="1" applyProtection="1">
      <alignment vertical="center" wrapText="1"/>
    </xf>
    <xf numFmtId="0" fontId="0" fillId="2" borderId="26" xfId="0" applyFill="1" applyBorder="1" applyProtection="1"/>
    <xf numFmtId="0" fontId="0" fillId="0" borderId="0" xfId="0" applyBorder="1" applyProtection="1"/>
    <xf numFmtId="0" fontId="0" fillId="0" borderId="2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/>
    </xf>
    <xf numFmtId="0" fontId="0" fillId="4" borderId="22" xfId="0" applyFill="1" applyBorder="1" applyProtection="1"/>
    <xf numFmtId="0" fontId="0" fillId="2" borderId="23" xfId="0" applyFill="1" applyBorder="1" applyProtection="1"/>
    <xf numFmtId="0" fontId="0" fillId="4" borderId="50" xfId="0" applyFill="1" applyBorder="1" applyProtection="1"/>
    <xf numFmtId="0" fontId="0" fillId="4" borderId="24" xfId="0" applyFill="1" applyBorder="1" applyProtection="1"/>
    <xf numFmtId="0" fontId="0" fillId="2" borderId="24" xfId="0" applyFill="1" applyBorder="1" applyProtection="1"/>
    <xf numFmtId="0" fontId="0" fillId="12" borderId="24" xfId="0" applyFill="1" applyBorder="1" applyProtection="1"/>
    <xf numFmtId="0" fontId="0" fillId="11" borderId="24" xfId="0" applyFill="1" applyBorder="1" applyProtection="1"/>
    <xf numFmtId="0" fontId="4" fillId="7" borderId="24" xfId="0" applyFont="1" applyFill="1" applyBorder="1" applyAlignment="1" applyProtection="1">
      <alignment horizontal="left"/>
    </xf>
    <xf numFmtId="0" fontId="0" fillId="4" borderId="25" xfId="0" applyFill="1" applyBorder="1" applyProtection="1"/>
    <xf numFmtId="14" fontId="2" fillId="0" borderId="66" xfId="0" applyNumberFormat="1" applyFont="1" applyBorder="1" applyProtection="1"/>
    <xf numFmtId="14" fontId="2" fillId="0" borderId="67" xfId="0" applyNumberFormat="1" applyFont="1" applyBorder="1" applyAlignment="1" applyProtection="1">
      <alignment horizontal="center" vertical="center"/>
    </xf>
    <xf numFmtId="0" fontId="0" fillId="2" borderId="39" xfId="0" applyFill="1" applyBorder="1" applyProtection="1"/>
    <xf numFmtId="0" fontId="0" fillId="2" borderId="51" xfId="0" applyFill="1" applyBorder="1" applyProtection="1"/>
    <xf numFmtId="0" fontId="0" fillId="4" borderId="39" xfId="0" applyFill="1" applyBorder="1" applyProtection="1"/>
    <xf numFmtId="0" fontId="4" fillId="7" borderId="39" xfId="0" applyFont="1" applyFill="1" applyBorder="1" applyAlignment="1" applyProtection="1">
      <alignment horizontal="left"/>
    </xf>
    <xf numFmtId="14" fontId="2" fillId="0" borderId="68" xfId="0" applyNumberFormat="1" applyFont="1" applyBorder="1" applyProtection="1"/>
    <xf numFmtId="14" fontId="2" fillId="0" borderId="56" xfId="0" applyNumberFormat="1" applyFont="1" applyBorder="1" applyProtection="1"/>
    <xf numFmtId="14" fontId="2" fillId="0" borderId="65" xfId="0" applyNumberFormat="1" applyFont="1" applyBorder="1" applyProtection="1"/>
    <xf numFmtId="14" fontId="2" fillId="0" borderId="57" xfId="0" applyNumberFormat="1" applyFont="1" applyBorder="1" applyAlignment="1" applyProtection="1">
      <alignment horizontal="center"/>
    </xf>
    <xf numFmtId="0" fontId="14" fillId="12" borderId="24" xfId="0" applyFont="1" applyFill="1" applyBorder="1" applyAlignment="1" applyProtection="1">
      <alignment vertical="center"/>
    </xf>
    <xf numFmtId="0" fontId="0" fillId="6" borderId="39" xfId="0" applyFill="1" applyBorder="1" applyAlignment="1" applyProtection="1">
      <alignment horizontal="center"/>
    </xf>
    <xf numFmtId="0" fontId="0" fillId="10" borderId="39" xfId="0" applyFill="1" applyBorder="1" applyAlignment="1" applyProtection="1">
      <alignment horizontal="center"/>
    </xf>
    <xf numFmtId="0" fontId="4" fillId="0" borderId="0" xfId="0" applyFont="1" applyBorder="1" applyAlignment="1" applyProtection="1"/>
    <xf numFmtId="14" fontId="2" fillId="0" borderId="65" xfId="0" applyNumberFormat="1" applyFont="1" applyBorder="1" applyAlignment="1" applyProtection="1">
      <alignment horizontal="right"/>
    </xf>
    <xf numFmtId="0" fontId="0" fillId="2" borderId="25" xfId="0" applyFill="1" applyBorder="1" applyProtection="1"/>
    <xf numFmtId="0" fontId="0" fillId="0" borderId="15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0" fillId="0" borderId="53" xfId="0" applyNumberFormat="1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horizontal="left" vertical="center" wrapText="1"/>
    </xf>
    <xf numFmtId="14" fontId="0" fillId="0" borderId="15" xfId="0" applyNumberFormat="1" applyBorder="1" applyAlignment="1" applyProtection="1">
      <alignment horizontal="center"/>
    </xf>
    <xf numFmtId="14" fontId="0" fillId="0" borderId="29" xfId="0" applyNumberFormat="1" applyBorder="1" applyAlignment="1" applyProtection="1">
      <alignment horizontal="center"/>
    </xf>
    <xf numFmtId="14" fontId="0" fillId="0" borderId="53" xfId="0" applyNumberFormat="1" applyBorder="1" applyAlignment="1" applyProtection="1">
      <alignment horizontal="center"/>
    </xf>
    <xf numFmtId="14" fontId="0" fillId="0" borderId="28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0" fillId="0" borderId="15" xfId="0" applyNumberFormat="1" applyBorder="1" applyAlignment="1" applyProtection="1">
      <alignment horizontal="left" vertical="center" wrapText="1"/>
    </xf>
    <xf numFmtId="0" fontId="0" fillId="0" borderId="28" xfId="0" applyNumberFormat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4" fontId="4" fillId="0" borderId="26" xfId="0" applyNumberFormat="1" applyFont="1" applyBorder="1" applyAlignment="1" applyProtection="1">
      <alignment horizontal="center"/>
    </xf>
    <xf numFmtId="14" fontId="0" fillId="0" borderId="27" xfId="0" applyNumberFormat="1" applyBorder="1" applyAlignment="1" applyProtection="1">
      <alignment horizontal="center"/>
    </xf>
    <xf numFmtId="0" fontId="0" fillId="0" borderId="49" xfId="0" applyNumberFormat="1" applyBorder="1" applyAlignment="1" applyProtection="1">
      <alignment horizontal="left" vertical="center" wrapText="1"/>
    </xf>
    <xf numFmtId="0" fontId="0" fillId="0" borderId="46" xfId="0" applyNumberFormat="1" applyBorder="1" applyAlignment="1" applyProtection="1">
      <alignment horizontal="left" vertical="center" wrapText="1"/>
    </xf>
    <xf numFmtId="0" fontId="0" fillId="0" borderId="53" xfId="0" applyFill="1" applyBorder="1" applyAlignment="1" applyProtection="1">
      <alignment horizontal="left" vertical="center"/>
    </xf>
    <xf numFmtId="0" fontId="0" fillId="9" borderId="4" xfId="0" applyFill="1" applyBorder="1" applyAlignment="1" applyProtection="1">
      <alignment horizontal="center"/>
    </xf>
    <xf numFmtId="0" fontId="4" fillId="7" borderId="4" xfId="0" applyFont="1" applyFill="1" applyBorder="1" applyAlignment="1" applyProtection="1">
      <alignment horizontal="center"/>
    </xf>
    <xf numFmtId="14" fontId="4" fillId="0" borderId="53" xfId="0" applyNumberFormat="1" applyFont="1" applyBorder="1" applyAlignment="1" applyProtection="1">
      <alignment horizontal="center"/>
    </xf>
    <xf numFmtId="14" fontId="4" fillId="0" borderId="28" xfId="0" applyNumberFormat="1" applyFont="1" applyBorder="1" applyAlignment="1" applyProtection="1">
      <alignment horizontal="center"/>
    </xf>
    <xf numFmtId="14" fontId="0" fillId="0" borderId="15" xfId="0" applyNumberFormat="1" applyFill="1" applyBorder="1" applyAlignment="1" applyProtection="1">
      <alignment horizontal="center"/>
    </xf>
    <xf numFmtId="14" fontId="0" fillId="0" borderId="29" xfId="0" applyNumberFormat="1" applyFill="1" applyBorder="1" applyAlignment="1" applyProtection="1">
      <alignment horizontal="center"/>
    </xf>
    <xf numFmtId="14" fontId="0" fillId="0" borderId="53" xfId="0" applyNumberFormat="1" applyFill="1" applyBorder="1" applyAlignment="1" applyProtection="1">
      <alignment horizontal="center"/>
    </xf>
    <xf numFmtId="14" fontId="0" fillId="0" borderId="28" xfId="0" applyNumberForma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</xf>
    <xf numFmtId="0" fontId="7" fillId="0" borderId="30" xfId="0" applyFont="1" applyBorder="1" applyAlignment="1" applyProtection="1">
      <alignment horizontal="center" vertical="center" textRotation="90"/>
    </xf>
    <xf numFmtId="0" fontId="7" fillId="0" borderId="31" xfId="0" applyFont="1" applyBorder="1" applyAlignment="1" applyProtection="1">
      <alignment horizontal="center" vertical="center" textRotation="90"/>
    </xf>
    <xf numFmtId="0" fontId="7" fillId="0" borderId="32" xfId="0" applyFont="1" applyBorder="1" applyAlignment="1" applyProtection="1">
      <alignment horizontal="center" vertical="center" textRotation="90"/>
    </xf>
    <xf numFmtId="0" fontId="0" fillId="0" borderId="24" xfId="0" applyNumberFormat="1" applyBorder="1" applyAlignment="1" applyProtection="1">
      <alignment horizontal="left" vertical="center" wrapText="1"/>
    </xf>
    <xf numFmtId="0" fontId="0" fillId="0" borderId="4" xfId="0" applyNumberFormat="1" applyBorder="1" applyAlignment="1" applyProtection="1">
      <alignment horizontal="left" vertical="center" wrapText="1"/>
    </xf>
    <xf numFmtId="0" fontId="4" fillId="0" borderId="24" xfId="0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38" xfId="0" applyNumberFormat="1" applyBorder="1" applyAlignment="1" applyProtection="1">
      <alignment horizontal="left" vertical="center" wrapText="1"/>
    </xf>
    <xf numFmtId="0" fontId="0" fillId="0" borderId="33" xfId="0" applyNumberFormat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center" vertical="center" textRotation="90"/>
    </xf>
    <xf numFmtId="0" fontId="0" fillId="0" borderId="31" xfId="0" applyBorder="1" applyAlignment="1" applyProtection="1">
      <alignment horizontal="center" vertical="center" textRotation="90"/>
    </xf>
    <xf numFmtId="0" fontId="0" fillId="0" borderId="38" xfId="0" applyBorder="1" applyAlignment="1" applyProtection="1">
      <alignment horizontal="left" vertical="center"/>
    </xf>
    <xf numFmtId="0" fontId="0" fillId="0" borderId="33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14" fontId="6" fillId="6" borderId="19" xfId="0" applyNumberFormat="1" applyFont="1" applyFill="1" applyBorder="1" applyAlignment="1" applyProtection="1">
      <alignment horizontal="center" vertical="center"/>
      <protection locked="0"/>
    </xf>
    <xf numFmtId="14" fontId="6" fillId="6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14" fontId="0" fillId="0" borderId="24" xfId="0" applyNumberFormat="1" applyBorder="1" applyAlignment="1" applyProtection="1">
      <alignment horizontal="center"/>
    </xf>
    <xf numFmtId="14" fontId="0" fillId="0" borderId="4" xfId="0" applyNumberFormat="1" applyBorder="1" applyAlignment="1" applyProtection="1">
      <alignment horizontal="center"/>
    </xf>
    <xf numFmtId="14" fontId="0" fillId="0" borderId="16" xfId="0" applyNumberFormat="1" applyBorder="1" applyAlignment="1" applyProtection="1">
      <alignment horizontal="center"/>
    </xf>
    <xf numFmtId="14" fontId="0" fillId="0" borderId="22" xfId="0" applyNumberFormat="1" applyBorder="1" applyAlignment="1" applyProtection="1">
      <alignment horizontal="center"/>
    </xf>
    <xf numFmtId="14" fontId="0" fillId="0" borderId="23" xfId="0" applyNumberFormat="1" applyBorder="1" applyAlignment="1" applyProtection="1">
      <alignment horizontal="center"/>
    </xf>
    <xf numFmtId="14" fontId="4" fillId="0" borderId="23" xfId="0" applyNumberFormat="1" applyFont="1" applyBorder="1" applyAlignment="1" applyProtection="1">
      <alignment horizontal="center"/>
    </xf>
    <xf numFmtId="14" fontId="0" fillId="0" borderId="21" xfId="0" applyNumberFormat="1" applyBorder="1" applyAlignment="1" applyProtection="1">
      <alignment horizontal="center"/>
    </xf>
    <xf numFmtId="14" fontId="4" fillId="0" borderId="25" xfId="0" applyNumberFormat="1" applyFont="1" applyBorder="1" applyAlignment="1" applyProtection="1">
      <alignment horizontal="center"/>
    </xf>
    <xf numFmtId="14" fontId="0" fillId="0" borderId="26" xfId="0" applyNumberFormat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6" xfId="0" applyNumberFormat="1" applyBorder="1" applyAlignment="1" applyProtection="1">
      <alignment horizontal="left" vertical="center" wrapText="1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32" xfId="0" applyBorder="1" applyAlignment="1" applyProtection="1">
      <alignment horizontal="center" vertical="center" textRotation="90"/>
    </xf>
    <xf numFmtId="0" fontId="0" fillId="0" borderId="45" xfId="0" applyNumberFormat="1" applyBorder="1" applyAlignment="1" applyProtection="1">
      <alignment horizontal="left" vertical="center" wrapText="1"/>
    </xf>
    <xf numFmtId="0" fontId="0" fillId="0" borderId="47" xfId="0" applyNumberFormat="1" applyBorder="1" applyAlignment="1" applyProtection="1">
      <alignment horizontal="left" vertical="center" wrapText="1"/>
    </xf>
    <xf numFmtId="14" fontId="4" fillId="0" borderId="24" xfId="0" applyNumberFormat="1" applyFont="1" applyBorder="1" applyAlignment="1" applyProtection="1">
      <alignment horizontal="center"/>
    </xf>
    <xf numFmtId="14" fontId="4" fillId="0" borderId="4" xfId="0" applyNumberFormat="1" applyFont="1" applyBorder="1" applyAlignment="1" applyProtection="1">
      <alignment horizontal="center"/>
    </xf>
    <xf numFmtId="0" fontId="0" fillId="0" borderId="41" xfId="0" applyNumberFormat="1" applyBorder="1" applyAlignment="1" applyProtection="1">
      <alignment horizontal="left" vertical="center" wrapText="1"/>
    </xf>
    <xf numFmtId="14" fontId="4" fillId="0" borderId="45" xfId="0" applyNumberFormat="1" applyFont="1" applyBorder="1" applyAlignment="1" applyProtection="1">
      <alignment horizontal="center"/>
    </xf>
    <xf numFmtId="14" fontId="4" fillId="0" borderId="36" xfId="0" applyNumberFormat="1" applyFont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 vertical="center" textRotation="90"/>
    </xf>
    <xf numFmtId="0" fontId="0" fillId="0" borderId="13" xfId="0" applyFill="1" applyBorder="1" applyAlignment="1" applyProtection="1">
      <alignment horizontal="center" vertical="center" textRotation="90"/>
    </xf>
    <xf numFmtId="0" fontId="4" fillId="0" borderId="22" xfId="0" applyNumberFormat="1" applyFont="1" applyBorder="1" applyAlignment="1" applyProtection="1">
      <alignment horizontal="left" vertical="center" wrapText="1"/>
    </xf>
    <xf numFmtId="0" fontId="0" fillId="0" borderId="23" xfId="0" applyNumberFormat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38" xfId="0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left" vertical="center"/>
    </xf>
    <xf numFmtId="0" fontId="0" fillId="0" borderId="40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left" vertical="center"/>
    </xf>
    <xf numFmtId="0" fontId="4" fillId="0" borderId="50" xfId="0" applyNumberFormat="1" applyFont="1" applyBorder="1" applyAlignment="1" applyProtection="1">
      <alignment horizontal="left" vertical="center" wrapText="1"/>
    </xf>
    <xf numFmtId="0" fontId="0" fillId="0" borderId="39" xfId="0" applyNumberFormat="1" applyBorder="1" applyAlignment="1" applyProtection="1">
      <alignment horizontal="left" vertical="center" wrapText="1"/>
    </xf>
    <xf numFmtId="0" fontId="4" fillId="0" borderId="25" xfId="0" applyNumberFormat="1" applyFont="1" applyBorder="1" applyAlignment="1" applyProtection="1">
      <alignment horizontal="left" vertical="center" wrapText="1"/>
    </xf>
    <xf numFmtId="0" fontId="0" fillId="0" borderId="26" xfId="0" applyNumberFormat="1" applyBorder="1" applyAlignment="1" applyProtection="1">
      <alignment horizontal="left" vertical="center" wrapText="1"/>
    </xf>
    <xf numFmtId="0" fontId="0" fillId="0" borderId="64" xfId="0" applyNumberFormat="1" applyBorder="1" applyAlignment="1" applyProtection="1">
      <alignment horizontal="left" vertical="center" wrapText="1"/>
    </xf>
    <xf numFmtId="0" fontId="0" fillId="0" borderId="43" xfId="0" applyNumberForma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left" vertical="center" wrapText="1"/>
    </xf>
    <xf numFmtId="0" fontId="0" fillId="0" borderId="28" xfId="0" applyNumberFormat="1" applyFill="1" applyBorder="1" applyAlignment="1" applyProtection="1">
      <alignment horizontal="left" vertical="center" wrapText="1"/>
    </xf>
    <xf numFmtId="0" fontId="4" fillId="0" borderId="45" xfId="0" applyFont="1" applyBorder="1" applyAlignment="1" applyProtection="1">
      <alignment horizontal="left"/>
    </xf>
    <xf numFmtId="0" fontId="4" fillId="0" borderId="46" xfId="0" applyFont="1" applyBorder="1" applyAlignment="1" applyProtection="1">
      <alignment horizontal="left"/>
    </xf>
    <xf numFmtId="0" fontId="4" fillId="0" borderId="47" xfId="0" applyFont="1" applyBorder="1" applyAlignment="1" applyProtection="1">
      <alignment horizontal="left"/>
    </xf>
    <xf numFmtId="0" fontId="0" fillId="0" borderId="58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4" fillId="0" borderId="58" xfId="0" applyFont="1" applyBorder="1" applyAlignment="1" applyProtection="1">
      <alignment horizontal="left" wrapText="1"/>
    </xf>
    <xf numFmtId="0" fontId="4" fillId="0" borderId="33" xfId="0" applyFont="1" applyBorder="1" applyAlignment="1" applyProtection="1">
      <alignment horizontal="left" wrapText="1"/>
    </xf>
    <xf numFmtId="0" fontId="4" fillId="0" borderId="4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0" fillId="2" borderId="52" xfId="0" applyFill="1" applyBorder="1" applyAlignment="1" applyProtection="1">
      <alignment horizontal="center"/>
    </xf>
    <xf numFmtId="0" fontId="0" fillId="2" borderId="39" xfId="0" applyFill="1" applyBorder="1" applyAlignment="1" applyProtection="1">
      <alignment horizontal="center"/>
    </xf>
    <xf numFmtId="0" fontId="0" fillId="12" borderId="52" xfId="0" applyFill="1" applyBorder="1" applyAlignment="1" applyProtection="1">
      <alignment horizontal="center"/>
    </xf>
    <xf numFmtId="0" fontId="0" fillId="12" borderId="39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42" xfId="0" applyNumberFormat="1" applyBorder="1" applyAlignment="1" applyProtection="1">
      <alignment horizontal="left" vertical="center" wrapText="1"/>
    </xf>
    <xf numFmtId="0" fontId="0" fillId="0" borderId="44" xfId="0" applyNumberFormat="1" applyBorder="1" applyAlignment="1" applyProtection="1">
      <alignment horizontal="left" vertical="center" wrapText="1"/>
    </xf>
    <xf numFmtId="0" fontId="0" fillId="0" borderId="21" xfId="0" applyNumberFormat="1" applyBorder="1" applyAlignment="1" applyProtection="1">
      <alignment horizontal="left" vertical="center" wrapText="1"/>
    </xf>
    <xf numFmtId="0" fontId="0" fillId="0" borderId="51" xfId="0" applyNumberFormat="1" applyBorder="1" applyAlignment="1" applyProtection="1">
      <alignment horizontal="left" vertical="center" wrapText="1"/>
    </xf>
    <xf numFmtId="0" fontId="8" fillId="13" borderId="69" xfId="0" applyFont="1" applyFill="1" applyBorder="1" applyAlignment="1">
      <alignment horizontal="left" vertical="top" wrapText="1"/>
    </xf>
    <xf numFmtId="0" fontId="9" fillId="14" borderId="7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53971"/>
      <color rgb="FF009A46"/>
      <color rgb="FFFFFFCC"/>
      <color rgb="FFFFFF99"/>
      <color rgb="FFD57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1"/>
  <sheetViews>
    <sheetView workbookViewId="0">
      <selection activeCell="D1" sqref="A1:D1048576"/>
    </sheetView>
  </sheetViews>
  <sheetFormatPr defaultColWidth="12.140625" defaultRowHeight="12.75" x14ac:dyDescent="0.2"/>
  <cols>
    <col min="1" max="1" width="12.140625" style="1"/>
  </cols>
  <sheetData>
    <row r="1" spans="1:1" x14ac:dyDescent="0.2">
      <c r="A1" s="1">
        <v>43100</v>
      </c>
    </row>
    <row r="2" spans="1:1" ht="15.75" customHeight="1" x14ac:dyDescent="0.2">
      <c r="A2" s="1">
        <f>EOMONTH(A1,3)</f>
        <v>43190</v>
      </c>
    </row>
    <row r="3" spans="1:1" x14ac:dyDescent="0.2">
      <c r="A3" s="1">
        <f t="shared" ref="A3:A66" si="0">EOMONTH(A2,3)</f>
        <v>43281</v>
      </c>
    </row>
    <row r="4" spans="1:1" x14ac:dyDescent="0.2">
      <c r="A4" s="1">
        <f t="shared" si="0"/>
        <v>43373</v>
      </c>
    </row>
    <row r="5" spans="1:1" x14ac:dyDescent="0.2">
      <c r="A5" s="1">
        <f t="shared" si="0"/>
        <v>43465</v>
      </c>
    </row>
    <row r="6" spans="1:1" x14ac:dyDescent="0.2">
      <c r="A6" s="1">
        <f t="shared" si="0"/>
        <v>43555</v>
      </c>
    </row>
    <row r="7" spans="1:1" x14ac:dyDescent="0.2">
      <c r="A7" s="1">
        <f t="shared" si="0"/>
        <v>43646</v>
      </c>
    </row>
    <row r="8" spans="1:1" x14ac:dyDescent="0.2">
      <c r="A8" s="1">
        <f t="shared" si="0"/>
        <v>43738</v>
      </c>
    </row>
    <row r="9" spans="1:1" x14ac:dyDescent="0.2">
      <c r="A9" s="1">
        <f t="shared" si="0"/>
        <v>43830</v>
      </c>
    </row>
    <row r="10" spans="1:1" x14ac:dyDescent="0.2">
      <c r="A10" s="1">
        <f t="shared" si="0"/>
        <v>43921</v>
      </c>
    </row>
    <row r="11" spans="1:1" x14ac:dyDescent="0.2">
      <c r="A11" s="1">
        <f t="shared" si="0"/>
        <v>44012</v>
      </c>
    </row>
    <row r="12" spans="1:1" x14ac:dyDescent="0.2">
      <c r="A12" s="1">
        <f t="shared" si="0"/>
        <v>44104</v>
      </c>
    </row>
    <row r="13" spans="1:1" x14ac:dyDescent="0.2">
      <c r="A13" s="1">
        <f t="shared" si="0"/>
        <v>44196</v>
      </c>
    </row>
    <row r="14" spans="1:1" x14ac:dyDescent="0.2">
      <c r="A14" s="1">
        <f t="shared" si="0"/>
        <v>44286</v>
      </c>
    </row>
    <row r="15" spans="1:1" x14ac:dyDescent="0.2">
      <c r="A15" s="1">
        <f t="shared" si="0"/>
        <v>44377</v>
      </c>
    </row>
    <row r="16" spans="1:1" x14ac:dyDescent="0.2">
      <c r="A16" s="1">
        <f t="shared" si="0"/>
        <v>44469</v>
      </c>
    </row>
    <row r="17" spans="1:1" x14ac:dyDescent="0.2">
      <c r="A17" s="1">
        <f t="shared" si="0"/>
        <v>44561</v>
      </c>
    </row>
    <row r="18" spans="1:1" x14ac:dyDescent="0.2">
      <c r="A18" s="1">
        <f t="shared" si="0"/>
        <v>44651</v>
      </c>
    </row>
    <row r="19" spans="1:1" x14ac:dyDescent="0.2">
      <c r="A19" s="1">
        <f t="shared" si="0"/>
        <v>44742</v>
      </c>
    </row>
    <row r="20" spans="1:1" x14ac:dyDescent="0.2">
      <c r="A20" s="1">
        <f t="shared" si="0"/>
        <v>44834</v>
      </c>
    </row>
    <row r="21" spans="1:1" x14ac:dyDescent="0.2">
      <c r="A21" s="1">
        <f t="shared" si="0"/>
        <v>44926</v>
      </c>
    </row>
    <row r="22" spans="1:1" x14ac:dyDescent="0.2">
      <c r="A22" s="1">
        <f t="shared" si="0"/>
        <v>45016</v>
      </c>
    </row>
    <row r="23" spans="1:1" x14ac:dyDescent="0.2">
      <c r="A23" s="1">
        <f t="shared" si="0"/>
        <v>45107</v>
      </c>
    </row>
    <row r="24" spans="1:1" x14ac:dyDescent="0.2">
      <c r="A24" s="1">
        <f t="shared" si="0"/>
        <v>45199</v>
      </c>
    </row>
    <row r="25" spans="1:1" x14ac:dyDescent="0.2">
      <c r="A25" s="1">
        <f t="shared" si="0"/>
        <v>45291</v>
      </c>
    </row>
    <row r="26" spans="1:1" x14ac:dyDescent="0.2">
      <c r="A26" s="1">
        <f t="shared" si="0"/>
        <v>45382</v>
      </c>
    </row>
    <row r="27" spans="1:1" x14ac:dyDescent="0.2">
      <c r="A27" s="1">
        <f t="shared" si="0"/>
        <v>45473</v>
      </c>
    </row>
    <row r="28" spans="1:1" x14ac:dyDescent="0.2">
      <c r="A28" s="1">
        <f t="shared" si="0"/>
        <v>45565</v>
      </c>
    </row>
    <row r="29" spans="1:1" x14ac:dyDescent="0.2">
      <c r="A29" s="1">
        <f t="shared" si="0"/>
        <v>45657</v>
      </c>
    </row>
    <row r="30" spans="1:1" x14ac:dyDescent="0.2">
      <c r="A30" s="1">
        <f t="shared" si="0"/>
        <v>45747</v>
      </c>
    </row>
    <row r="31" spans="1:1" x14ac:dyDescent="0.2">
      <c r="A31" s="1">
        <f t="shared" si="0"/>
        <v>45838</v>
      </c>
    </row>
    <row r="32" spans="1:1" x14ac:dyDescent="0.2">
      <c r="A32" s="1">
        <f t="shared" si="0"/>
        <v>45930</v>
      </c>
    </row>
    <row r="33" spans="1:1" x14ac:dyDescent="0.2">
      <c r="A33" s="1">
        <f t="shared" si="0"/>
        <v>46022</v>
      </c>
    </row>
    <row r="34" spans="1:1" x14ac:dyDescent="0.2">
      <c r="A34" s="1">
        <f t="shared" si="0"/>
        <v>46112</v>
      </c>
    </row>
    <row r="35" spans="1:1" x14ac:dyDescent="0.2">
      <c r="A35" s="1">
        <f t="shared" si="0"/>
        <v>46203</v>
      </c>
    </row>
    <row r="36" spans="1:1" x14ac:dyDescent="0.2">
      <c r="A36" s="1">
        <f t="shared" si="0"/>
        <v>46295</v>
      </c>
    </row>
    <row r="37" spans="1:1" x14ac:dyDescent="0.2">
      <c r="A37" s="1">
        <f t="shared" si="0"/>
        <v>46387</v>
      </c>
    </row>
    <row r="38" spans="1:1" x14ac:dyDescent="0.2">
      <c r="A38" s="1">
        <f t="shared" si="0"/>
        <v>46477</v>
      </c>
    </row>
    <row r="39" spans="1:1" x14ac:dyDescent="0.2">
      <c r="A39" s="1">
        <f t="shared" si="0"/>
        <v>46568</v>
      </c>
    </row>
    <row r="40" spans="1:1" x14ac:dyDescent="0.2">
      <c r="A40" s="1">
        <f t="shared" si="0"/>
        <v>46660</v>
      </c>
    </row>
    <row r="41" spans="1:1" x14ac:dyDescent="0.2">
      <c r="A41" s="1">
        <f t="shared" si="0"/>
        <v>46752</v>
      </c>
    </row>
    <row r="42" spans="1:1" x14ac:dyDescent="0.2">
      <c r="A42" s="1">
        <f t="shared" si="0"/>
        <v>46843</v>
      </c>
    </row>
    <row r="43" spans="1:1" x14ac:dyDescent="0.2">
      <c r="A43" s="1">
        <f t="shared" si="0"/>
        <v>46934</v>
      </c>
    </row>
    <row r="44" spans="1:1" x14ac:dyDescent="0.2">
      <c r="A44" s="1">
        <f t="shared" si="0"/>
        <v>47026</v>
      </c>
    </row>
    <row r="45" spans="1:1" x14ac:dyDescent="0.2">
      <c r="A45" s="1">
        <f t="shared" si="0"/>
        <v>47118</v>
      </c>
    </row>
    <row r="46" spans="1:1" x14ac:dyDescent="0.2">
      <c r="A46" s="1">
        <f t="shared" si="0"/>
        <v>47208</v>
      </c>
    </row>
    <row r="47" spans="1:1" x14ac:dyDescent="0.2">
      <c r="A47" s="1">
        <f t="shared" si="0"/>
        <v>47299</v>
      </c>
    </row>
    <row r="48" spans="1:1" x14ac:dyDescent="0.2">
      <c r="A48" s="1">
        <f t="shared" si="0"/>
        <v>47391</v>
      </c>
    </row>
    <row r="49" spans="1:1" x14ac:dyDescent="0.2">
      <c r="A49" s="1">
        <f t="shared" si="0"/>
        <v>47483</v>
      </c>
    </row>
    <row r="50" spans="1:1" x14ac:dyDescent="0.2">
      <c r="A50" s="1">
        <f t="shared" si="0"/>
        <v>47573</v>
      </c>
    </row>
    <row r="51" spans="1:1" x14ac:dyDescent="0.2">
      <c r="A51" s="1">
        <f t="shared" si="0"/>
        <v>47664</v>
      </c>
    </row>
    <row r="52" spans="1:1" x14ac:dyDescent="0.2">
      <c r="A52" s="1">
        <f t="shared" si="0"/>
        <v>47756</v>
      </c>
    </row>
    <row r="53" spans="1:1" x14ac:dyDescent="0.2">
      <c r="A53" s="1">
        <f t="shared" si="0"/>
        <v>47848</v>
      </c>
    </row>
    <row r="54" spans="1:1" x14ac:dyDescent="0.2">
      <c r="A54" s="1">
        <f t="shared" si="0"/>
        <v>47938</v>
      </c>
    </row>
    <row r="55" spans="1:1" x14ac:dyDescent="0.2">
      <c r="A55" s="1">
        <f t="shared" si="0"/>
        <v>48029</v>
      </c>
    </row>
    <row r="56" spans="1:1" x14ac:dyDescent="0.2">
      <c r="A56" s="1">
        <f t="shared" si="0"/>
        <v>48121</v>
      </c>
    </row>
    <row r="57" spans="1:1" x14ac:dyDescent="0.2">
      <c r="A57" s="1">
        <f t="shared" si="0"/>
        <v>48213</v>
      </c>
    </row>
    <row r="58" spans="1:1" x14ac:dyDescent="0.2">
      <c r="A58" s="1">
        <f t="shared" si="0"/>
        <v>48304</v>
      </c>
    </row>
    <row r="59" spans="1:1" x14ac:dyDescent="0.2">
      <c r="A59" s="1">
        <f t="shared" si="0"/>
        <v>48395</v>
      </c>
    </row>
    <row r="60" spans="1:1" x14ac:dyDescent="0.2">
      <c r="A60" s="1">
        <f t="shared" si="0"/>
        <v>48487</v>
      </c>
    </row>
    <row r="61" spans="1:1" x14ac:dyDescent="0.2">
      <c r="A61" s="1">
        <f t="shared" si="0"/>
        <v>48579</v>
      </c>
    </row>
    <row r="62" spans="1:1" x14ac:dyDescent="0.2">
      <c r="A62" s="1">
        <f t="shared" si="0"/>
        <v>48669</v>
      </c>
    </row>
    <row r="63" spans="1:1" x14ac:dyDescent="0.2">
      <c r="A63" s="1">
        <f t="shared" si="0"/>
        <v>48760</v>
      </c>
    </row>
    <row r="64" spans="1:1" x14ac:dyDescent="0.2">
      <c r="A64" s="1">
        <f t="shared" si="0"/>
        <v>48852</v>
      </c>
    </row>
    <row r="65" spans="1:1" x14ac:dyDescent="0.2">
      <c r="A65" s="1">
        <f t="shared" si="0"/>
        <v>48944</v>
      </c>
    </row>
    <row r="66" spans="1:1" x14ac:dyDescent="0.2">
      <c r="A66" s="1">
        <f t="shared" si="0"/>
        <v>49034</v>
      </c>
    </row>
    <row r="67" spans="1:1" x14ac:dyDescent="0.2">
      <c r="A67" s="1">
        <f t="shared" ref="A67:A130" si="1">EOMONTH(A66,3)</f>
        <v>49125</v>
      </c>
    </row>
    <row r="68" spans="1:1" x14ac:dyDescent="0.2">
      <c r="A68" s="1">
        <f t="shared" si="1"/>
        <v>49217</v>
      </c>
    </row>
    <row r="69" spans="1:1" x14ac:dyDescent="0.2">
      <c r="A69" s="1">
        <f t="shared" si="1"/>
        <v>49309</v>
      </c>
    </row>
    <row r="70" spans="1:1" x14ac:dyDescent="0.2">
      <c r="A70" s="1">
        <f t="shared" si="1"/>
        <v>49399</v>
      </c>
    </row>
    <row r="71" spans="1:1" x14ac:dyDescent="0.2">
      <c r="A71" s="1">
        <f t="shared" si="1"/>
        <v>49490</v>
      </c>
    </row>
    <row r="72" spans="1:1" x14ac:dyDescent="0.2">
      <c r="A72" s="1">
        <f t="shared" si="1"/>
        <v>49582</v>
      </c>
    </row>
    <row r="73" spans="1:1" x14ac:dyDescent="0.2">
      <c r="A73" s="1">
        <f t="shared" si="1"/>
        <v>49674</v>
      </c>
    </row>
    <row r="74" spans="1:1" x14ac:dyDescent="0.2">
      <c r="A74" s="1">
        <f t="shared" si="1"/>
        <v>49765</v>
      </c>
    </row>
    <row r="75" spans="1:1" x14ac:dyDescent="0.2">
      <c r="A75" s="1">
        <f t="shared" si="1"/>
        <v>49856</v>
      </c>
    </row>
    <row r="76" spans="1:1" x14ac:dyDescent="0.2">
      <c r="A76" s="1">
        <f t="shared" si="1"/>
        <v>49948</v>
      </c>
    </row>
    <row r="77" spans="1:1" x14ac:dyDescent="0.2">
      <c r="A77" s="1">
        <f t="shared" si="1"/>
        <v>50040</v>
      </c>
    </row>
    <row r="78" spans="1:1" x14ac:dyDescent="0.2">
      <c r="A78" s="1">
        <f t="shared" si="1"/>
        <v>50130</v>
      </c>
    </row>
    <row r="79" spans="1:1" x14ac:dyDescent="0.2">
      <c r="A79" s="1">
        <f t="shared" si="1"/>
        <v>50221</v>
      </c>
    </row>
    <row r="80" spans="1:1" x14ac:dyDescent="0.2">
      <c r="A80" s="1">
        <f t="shared" si="1"/>
        <v>50313</v>
      </c>
    </row>
    <row r="81" spans="1:1" x14ac:dyDescent="0.2">
      <c r="A81" s="1">
        <f t="shared" si="1"/>
        <v>50405</v>
      </c>
    </row>
    <row r="82" spans="1:1" x14ac:dyDescent="0.2">
      <c r="A82" s="1">
        <f t="shared" si="1"/>
        <v>50495</v>
      </c>
    </row>
    <row r="83" spans="1:1" x14ac:dyDescent="0.2">
      <c r="A83" s="1">
        <f t="shared" si="1"/>
        <v>50586</v>
      </c>
    </row>
    <row r="84" spans="1:1" x14ac:dyDescent="0.2">
      <c r="A84" s="1">
        <f t="shared" si="1"/>
        <v>50678</v>
      </c>
    </row>
    <row r="85" spans="1:1" x14ac:dyDescent="0.2">
      <c r="A85" s="1">
        <f t="shared" si="1"/>
        <v>50770</v>
      </c>
    </row>
    <row r="86" spans="1:1" x14ac:dyDescent="0.2">
      <c r="A86" s="1">
        <f t="shared" si="1"/>
        <v>50860</v>
      </c>
    </row>
    <row r="87" spans="1:1" x14ac:dyDescent="0.2">
      <c r="A87" s="1">
        <f t="shared" si="1"/>
        <v>50951</v>
      </c>
    </row>
    <row r="88" spans="1:1" x14ac:dyDescent="0.2">
      <c r="A88" s="1">
        <f t="shared" si="1"/>
        <v>51043</v>
      </c>
    </row>
    <row r="89" spans="1:1" x14ac:dyDescent="0.2">
      <c r="A89" s="1">
        <f t="shared" si="1"/>
        <v>51135</v>
      </c>
    </row>
    <row r="90" spans="1:1" x14ac:dyDescent="0.2">
      <c r="A90" s="1">
        <f t="shared" si="1"/>
        <v>51226</v>
      </c>
    </row>
    <row r="91" spans="1:1" x14ac:dyDescent="0.2">
      <c r="A91" s="1">
        <f t="shared" si="1"/>
        <v>51317</v>
      </c>
    </row>
    <row r="92" spans="1:1" x14ac:dyDescent="0.2">
      <c r="A92" s="1">
        <f t="shared" si="1"/>
        <v>51409</v>
      </c>
    </row>
    <row r="93" spans="1:1" x14ac:dyDescent="0.2">
      <c r="A93" s="1">
        <f t="shared" si="1"/>
        <v>51501</v>
      </c>
    </row>
    <row r="94" spans="1:1" x14ac:dyDescent="0.2">
      <c r="A94" s="1">
        <f t="shared" si="1"/>
        <v>51591</v>
      </c>
    </row>
    <row r="95" spans="1:1" x14ac:dyDescent="0.2">
      <c r="A95" s="1">
        <f t="shared" si="1"/>
        <v>51682</v>
      </c>
    </row>
    <row r="96" spans="1:1" x14ac:dyDescent="0.2">
      <c r="A96" s="1">
        <f t="shared" si="1"/>
        <v>51774</v>
      </c>
    </row>
    <row r="97" spans="1:1" x14ac:dyDescent="0.2">
      <c r="A97" s="1">
        <f t="shared" si="1"/>
        <v>51866</v>
      </c>
    </row>
    <row r="98" spans="1:1" x14ac:dyDescent="0.2">
      <c r="A98" s="1">
        <f t="shared" si="1"/>
        <v>51956</v>
      </c>
    </row>
    <row r="99" spans="1:1" x14ac:dyDescent="0.2">
      <c r="A99" s="1">
        <f t="shared" si="1"/>
        <v>52047</v>
      </c>
    </row>
    <row r="100" spans="1:1" x14ac:dyDescent="0.2">
      <c r="A100" s="1">
        <f t="shared" si="1"/>
        <v>52139</v>
      </c>
    </row>
    <row r="101" spans="1:1" x14ac:dyDescent="0.2">
      <c r="A101" s="1">
        <f t="shared" si="1"/>
        <v>52231</v>
      </c>
    </row>
    <row r="102" spans="1:1" x14ac:dyDescent="0.2">
      <c r="A102" s="1">
        <f t="shared" si="1"/>
        <v>52321</v>
      </c>
    </row>
    <row r="103" spans="1:1" x14ac:dyDescent="0.2">
      <c r="A103" s="1">
        <f t="shared" si="1"/>
        <v>52412</v>
      </c>
    </row>
    <row r="104" spans="1:1" x14ac:dyDescent="0.2">
      <c r="A104" s="1">
        <f t="shared" si="1"/>
        <v>52504</v>
      </c>
    </row>
    <row r="105" spans="1:1" x14ac:dyDescent="0.2">
      <c r="A105" s="1">
        <f t="shared" si="1"/>
        <v>52596</v>
      </c>
    </row>
    <row r="106" spans="1:1" x14ac:dyDescent="0.2">
      <c r="A106" s="1">
        <f t="shared" si="1"/>
        <v>52687</v>
      </c>
    </row>
    <row r="107" spans="1:1" x14ac:dyDescent="0.2">
      <c r="A107" s="1">
        <f t="shared" si="1"/>
        <v>52778</v>
      </c>
    </row>
    <row r="108" spans="1:1" x14ac:dyDescent="0.2">
      <c r="A108" s="1">
        <f t="shared" si="1"/>
        <v>52870</v>
      </c>
    </row>
    <row r="109" spans="1:1" x14ac:dyDescent="0.2">
      <c r="A109" s="1">
        <f t="shared" si="1"/>
        <v>52962</v>
      </c>
    </row>
    <row r="110" spans="1:1" x14ac:dyDescent="0.2">
      <c r="A110" s="1">
        <f t="shared" si="1"/>
        <v>53052</v>
      </c>
    </row>
    <row r="111" spans="1:1" x14ac:dyDescent="0.2">
      <c r="A111" s="1">
        <f t="shared" si="1"/>
        <v>53143</v>
      </c>
    </row>
    <row r="112" spans="1:1" x14ac:dyDescent="0.2">
      <c r="A112" s="1">
        <f t="shared" si="1"/>
        <v>53235</v>
      </c>
    </row>
    <row r="113" spans="1:1" x14ac:dyDescent="0.2">
      <c r="A113" s="1">
        <f t="shared" si="1"/>
        <v>53327</v>
      </c>
    </row>
    <row r="114" spans="1:1" x14ac:dyDescent="0.2">
      <c r="A114" s="1">
        <f t="shared" si="1"/>
        <v>53417</v>
      </c>
    </row>
    <row r="115" spans="1:1" x14ac:dyDescent="0.2">
      <c r="A115" s="1">
        <f t="shared" si="1"/>
        <v>53508</v>
      </c>
    </row>
    <row r="116" spans="1:1" x14ac:dyDescent="0.2">
      <c r="A116" s="1">
        <f t="shared" si="1"/>
        <v>53600</v>
      </c>
    </row>
    <row r="117" spans="1:1" x14ac:dyDescent="0.2">
      <c r="A117" s="1">
        <f t="shared" si="1"/>
        <v>53692</v>
      </c>
    </row>
    <row r="118" spans="1:1" x14ac:dyDescent="0.2">
      <c r="A118" s="1">
        <f t="shared" si="1"/>
        <v>53782</v>
      </c>
    </row>
    <row r="119" spans="1:1" x14ac:dyDescent="0.2">
      <c r="A119" s="1">
        <f t="shared" si="1"/>
        <v>53873</v>
      </c>
    </row>
    <row r="120" spans="1:1" x14ac:dyDescent="0.2">
      <c r="A120" s="1">
        <f t="shared" si="1"/>
        <v>53965</v>
      </c>
    </row>
    <row r="121" spans="1:1" x14ac:dyDescent="0.2">
      <c r="A121" s="1">
        <f t="shared" si="1"/>
        <v>54057</v>
      </c>
    </row>
    <row r="122" spans="1:1" x14ac:dyDescent="0.2">
      <c r="A122" s="1">
        <f t="shared" si="1"/>
        <v>54148</v>
      </c>
    </row>
    <row r="123" spans="1:1" x14ac:dyDescent="0.2">
      <c r="A123" s="1">
        <f t="shared" si="1"/>
        <v>54239</v>
      </c>
    </row>
    <row r="124" spans="1:1" x14ac:dyDescent="0.2">
      <c r="A124" s="1">
        <f t="shared" si="1"/>
        <v>54331</v>
      </c>
    </row>
    <row r="125" spans="1:1" x14ac:dyDescent="0.2">
      <c r="A125" s="1">
        <f t="shared" si="1"/>
        <v>54423</v>
      </c>
    </row>
    <row r="126" spans="1:1" x14ac:dyDescent="0.2">
      <c r="A126" s="1">
        <f t="shared" si="1"/>
        <v>54513</v>
      </c>
    </row>
    <row r="127" spans="1:1" x14ac:dyDescent="0.2">
      <c r="A127" s="1">
        <f t="shared" si="1"/>
        <v>54604</v>
      </c>
    </row>
    <row r="128" spans="1:1" x14ac:dyDescent="0.2">
      <c r="A128" s="1">
        <f t="shared" si="1"/>
        <v>54696</v>
      </c>
    </row>
    <row r="129" spans="1:1" x14ac:dyDescent="0.2">
      <c r="A129" s="1">
        <f t="shared" si="1"/>
        <v>54788</v>
      </c>
    </row>
    <row r="130" spans="1:1" x14ac:dyDescent="0.2">
      <c r="A130" s="1">
        <f t="shared" si="1"/>
        <v>54878</v>
      </c>
    </row>
    <row r="131" spans="1:1" x14ac:dyDescent="0.2">
      <c r="A131" s="1">
        <f t="shared" ref="A131:A151" si="2">EOMONTH(A130,3)</f>
        <v>54969</v>
      </c>
    </row>
    <row r="132" spans="1:1" x14ac:dyDescent="0.2">
      <c r="A132" s="1">
        <f t="shared" si="2"/>
        <v>55061</v>
      </c>
    </row>
    <row r="133" spans="1:1" x14ac:dyDescent="0.2">
      <c r="A133" s="1">
        <f t="shared" si="2"/>
        <v>55153</v>
      </c>
    </row>
    <row r="134" spans="1:1" x14ac:dyDescent="0.2">
      <c r="A134" s="1">
        <f t="shared" si="2"/>
        <v>55243</v>
      </c>
    </row>
    <row r="135" spans="1:1" x14ac:dyDescent="0.2">
      <c r="A135" s="1">
        <f t="shared" si="2"/>
        <v>55334</v>
      </c>
    </row>
    <row r="136" spans="1:1" x14ac:dyDescent="0.2">
      <c r="A136" s="1">
        <f t="shared" si="2"/>
        <v>55426</v>
      </c>
    </row>
    <row r="137" spans="1:1" x14ac:dyDescent="0.2">
      <c r="A137" s="1">
        <f t="shared" si="2"/>
        <v>55518</v>
      </c>
    </row>
    <row r="138" spans="1:1" x14ac:dyDescent="0.2">
      <c r="A138" s="1">
        <f t="shared" si="2"/>
        <v>55609</v>
      </c>
    </row>
    <row r="139" spans="1:1" x14ac:dyDescent="0.2">
      <c r="A139" s="1">
        <f t="shared" si="2"/>
        <v>55700</v>
      </c>
    </row>
    <row r="140" spans="1:1" x14ac:dyDescent="0.2">
      <c r="A140" s="1">
        <f t="shared" si="2"/>
        <v>55792</v>
      </c>
    </row>
    <row r="141" spans="1:1" x14ac:dyDescent="0.2">
      <c r="A141" s="1">
        <f t="shared" si="2"/>
        <v>55884</v>
      </c>
    </row>
    <row r="142" spans="1:1" x14ac:dyDescent="0.2">
      <c r="A142" s="1">
        <f t="shared" si="2"/>
        <v>55974</v>
      </c>
    </row>
    <row r="143" spans="1:1" x14ac:dyDescent="0.2">
      <c r="A143" s="1">
        <f t="shared" si="2"/>
        <v>56065</v>
      </c>
    </row>
    <row r="144" spans="1:1" x14ac:dyDescent="0.2">
      <c r="A144" s="1">
        <f t="shared" si="2"/>
        <v>56157</v>
      </c>
    </row>
    <row r="145" spans="1:1" x14ac:dyDescent="0.2">
      <c r="A145" s="1">
        <f t="shared" si="2"/>
        <v>56249</v>
      </c>
    </row>
    <row r="146" spans="1:1" x14ac:dyDescent="0.2">
      <c r="A146" s="1">
        <f t="shared" si="2"/>
        <v>56339</v>
      </c>
    </row>
    <row r="147" spans="1:1" x14ac:dyDescent="0.2">
      <c r="A147" s="1">
        <f t="shared" si="2"/>
        <v>56430</v>
      </c>
    </row>
    <row r="148" spans="1:1" x14ac:dyDescent="0.2">
      <c r="A148" s="1">
        <f t="shared" si="2"/>
        <v>56522</v>
      </c>
    </row>
    <row r="149" spans="1:1" x14ac:dyDescent="0.2">
      <c r="A149" s="1">
        <f t="shared" si="2"/>
        <v>56614</v>
      </c>
    </row>
    <row r="150" spans="1:1" x14ac:dyDescent="0.2">
      <c r="A150" s="1">
        <f t="shared" si="2"/>
        <v>56704</v>
      </c>
    </row>
    <row r="151" spans="1:1" x14ac:dyDescent="0.2">
      <c r="A151" s="1">
        <f t="shared" si="2"/>
        <v>56795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74"/>
  <sheetViews>
    <sheetView showGridLines="0" tabSelected="1" zoomScaleNormal="100" workbookViewId="0">
      <selection activeCell="E3" sqref="E3:F3"/>
    </sheetView>
  </sheetViews>
  <sheetFormatPr defaultColWidth="9.140625" defaultRowHeight="12.75" x14ac:dyDescent="0.2"/>
  <cols>
    <col min="1" max="1" width="9.140625" style="2"/>
    <col min="2" max="2" width="9.7109375" style="2" customWidth="1"/>
    <col min="3" max="3" width="10" style="2" customWidth="1"/>
    <col min="4" max="4" width="16.85546875" style="2" customWidth="1"/>
    <col min="5" max="5" width="14.5703125" style="2" customWidth="1"/>
    <col min="6" max="6" width="16.5703125" style="2" customWidth="1"/>
    <col min="7" max="7" width="11.7109375" style="2" customWidth="1"/>
    <col min="8" max="8" width="11" style="2" customWidth="1"/>
    <col min="9" max="9" width="12" style="2" customWidth="1"/>
    <col min="10" max="10" width="11.85546875" style="2" customWidth="1"/>
    <col min="11" max="11" width="12" style="2" customWidth="1"/>
    <col min="12" max="12" width="11.140625" style="2" customWidth="1"/>
    <col min="13" max="13" width="11.7109375" style="2" customWidth="1"/>
    <col min="14" max="14" width="12" style="2" customWidth="1"/>
    <col min="15" max="15" width="14.42578125" style="2" customWidth="1"/>
    <col min="16" max="16" width="15.85546875" style="2" customWidth="1"/>
    <col min="17" max="17" width="15.140625" style="2" customWidth="1"/>
    <col min="18" max="16384" width="9.140625" style="2"/>
  </cols>
  <sheetData>
    <row r="1" spans="1:12" ht="14.25" x14ac:dyDescent="0.2">
      <c r="B1" s="212" t="s">
        <v>46</v>
      </c>
      <c r="C1" s="212"/>
      <c r="D1" s="212"/>
      <c r="E1" s="212"/>
      <c r="F1" s="212"/>
      <c r="G1" s="212"/>
      <c r="H1" s="44"/>
      <c r="I1" s="44"/>
      <c r="J1" s="44"/>
      <c r="K1" s="44"/>
    </row>
    <row r="2" spans="1:12" ht="13.5" thickBot="1" x14ac:dyDescent="0.25">
      <c r="G2" s="45"/>
      <c r="H2" s="18"/>
      <c r="I2" s="18"/>
      <c r="J2" s="18"/>
      <c r="K2" s="18"/>
    </row>
    <row r="3" spans="1:12" ht="21" thickBot="1" x14ac:dyDescent="0.35">
      <c r="B3" s="163" t="s">
        <v>13</v>
      </c>
      <c r="C3" s="163"/>
      <c r="D3" s="163"/>
      <c r="E3" s="161">
        <v>44926</v>
      </c>
      <c r="F3" s="162"/>
      <c r="H3" s="41"/>
      <c r="K3" s="18"/>
    </row>
    <row r="4" spans="1:12" ht="13.5" thickBot="1" x14ac:dyDescent="0.25">
      <c r="G4" s="20"/>
      <c r="H4" s="20"/>
      <c r="I4" s="20"/>
      <c r="J4" s="20"/>
      <c r="K4" s="18"/>
    </row>
    <row r="5" spans="1:12" ht="13.5" thickBot="1" x14ac:dyDescent="0.25">
      <c r="B5" s="164" t="s">
        <v>8</v>
      </c>
      <c r="C5" s="165"/>
      <c r="D5" s="54">
        <f>YEAR(EOMONTH(Quarter,3))</f>
        <v>2023</v>
      </c>
      <c r="E5" s="42" t="s">
        <v>9</v>
      </c>
      <c r="F5" s="54">
        <f>ROUNDUP(MONTH(EOMONTH(Quarter,3))/3,0)</f>
        <v>1</v>
      </c>
      <c r="G5" s="39"/>
    </row>
    <row r="6" spans="1:12" ht="13.5" thickBot="1" x14ac:dyDescent="0.25">
      <c r="B6" s="166" t="s">
        <v>14</v>
      </c>
      <c r="C6" s="164"/>
      <c r="D6" s="58">
        <f>YEAR(EOMONTH(Quarter,-6))</f>
        <v>2022</v>
      </c>
      <c r="E6" s="43" t="s">
        <v>9</v>
      </c>
      <c r="F6" s="58">
        <f>ROUNDUP(MONTH(EOMONTH(Quarter,-6))/3,0)</f>
        <v>2</v>
      </c>
      <c r="G6" s="40"/>
    </row>
    <row r="7" spans="1:12" s="4" customFormat="1" ht="3.75" customHeight="1" thickBot="1" x14ac:dyDescent="0.25">
      <c r="B7" s="25"/>
      <c r="C7" s="25"/>
      <c r="D7" s="25"/>
      <c r="E7" s="24"/>
      <c r="F7" s="24"/>
      <c r="G7" s="3"/>
    </row>
    <row r="8" spans="1:12" ht="24" customHeight="1" thickBot="1" x14ac:dyDescent="0.25">
      <c r="B8" s="167" t="s">
        <v>2</v>
      </c>
      <c r="C8" s="168"/>
      <c r="D8" s="169"/>
      <c r="E8" s="167" t="s">
        <v>36</v>
      </c>
      <c r="F8" s="169"/>
      <c r="G8" s="167" t="s">
        <v>5</v>
      </c>
      <c r="H8" s="169"/>
      <c r="I8" s="167" t="s">
        <v>6</v>
      </c>
      <c r="J8" s="169"/>
      <c r="L8" s="21"/>
    </row>
    <row r="9" spans="1:12" x14ac:dyDescent="0.2">
      <c r="A9" s="156" t="s">
        <v>34</v>
      </c>
      <c r="B9" s="26" t="s">
        <v>3</v>
      </c>
      <c r="C9" s="27"/>
      <c r="D9" s="28"/>
      <c r="E9" s="234" t="s">
        <v>35</v>
      </c>
      <c r="F9" s="235"/>
      <c r="G9" s="176">
        <f>EDATE(Quarter+1,-12)</f>
        <v>44562</v>
      </c>
      <c r="H9" s="177"/>
      <c r="I9" s="178" t="s">
        <v>38</v>
      </c>
      <c r="J9" s="179"/>
      <c r="K9" s="46"/>
    </row>
    <row r="10" spans="1:12" x14ac:dyDescent="0.2">
      <c r="A10" s="157"/>
      <c r="B10" s="29" t="s">
        <v>4</v>
      </c>
      <c r="C10" s="30"/>
      <c r="D10" s="31"/>
      <c r="E10" s="117" t="s">
        <v>35</v>
      </c>
      <c r="F10" s="118"/>
      <c r="G10" s="173">
        <f>EDATE(I10+1,-12)</f>
        <v>44470</v>
      </c>
      <c r="H10" s="174"/>
      <c r="I10" s="174">
        <f>EOMONTH(Quarter,-3*1)</f>
        <v>44834</v>
      </c>
      <c r="J10" s="175"/>
    </row>
    <row r="11" spans="1:12" x14ac:dyDescent="0.2">
      <c r="A11" s="157"/>
      <c r="B11" s="32" t="s">
        <v>19</v>
      </c>
      <c r="C11" s="30"/>
      <c r="D11" s="31"/>
      <c r="E11" s="117" t="s">
        <v>35</v>
      </c>
      <c r="F11" s="118"/>
      <c r="G11" s="173">
        <f t="shared" ref="G11" si="0">EDATE(I11+1,-12)</f>
        <v>44197</v>
      </c>
      <c r="H11" s="174"/>
      <c r="I11" s="174">
        <f>EOMONTH(Quarter,-3*4)</f>
        <v>44561</v>
      </c>
      <c r="J11" s="175"/>
    </row>
    <row r="12" spans="1:12" x14ac:dyDescent="0.2">
      <c r="A12" s="157"/>
      <c r="B12" s="32" t="s">
        <v>10</v>
      </c>
      <c r="C12" s="30"/>
      <c r="D12" s="31"/>
      <c r="E12" s="117" t="s">
        <v>35</v>
      </c>
      <c r="F12" s="118"/>
      <c r="G12" s="173">
        <f>EDATE(I12+1,-12)</f>
        <v>44197</v>
      </c>
      <c r="H12" s="174"/>
      <c r="I12" s="174">
        <f>EOMONTH(Quarter,-3*4)</f>
        <v>44561</v>
      </c>
      <c r="J12" s="175"/>
    </row>
    <row r="13" spans="1:12" x14ac:dyDescent="0.2">
      <c r="A13" s="157"/>
      <c r="B13" s="32" t="s">
        <v>20</v>
      </c>
      <c r="C13" s="30"/>
      <c r="D13" s="31"/>
      <c r="E13" s="117" t="s">
        <v>35</v>
      </c>
      <c r="F13" s="118"/>
      <c r="G13" s="173">
        <f>EDATE(I13+1,-12)</f>
        <v>44013</v>
      </c>
      <c r="H13" s="174"/>
      <c r="I13" s="174">
        <f>EOMONTH(Quarter,-3*6)</f>
        <v>44377</v>
      </c>
      <c r="J13" s="175"/>
    </row>
    <row r="14" spans="1:12" x14ac:dyDescent="0.2">
      <c r="A14" s="157"/>
      <c r="B14" s="32" t="s">
        <v>12</v>
      </c>
      <c r="C14" s="30"/>
      <c r="D14" s="31"/>
      <c r="E14" s="117" t="s">
        <v>35</v>
      </c>
      <c r="F14" s="118"/>
      <c r="G14" s="173">
        <f t="shared" ref="G14" si="1">EDATE(I14+1,-12)</f>
        <v>44013</v>
      </c>
      <c r="H14" s="174"/>
      <c r="I14" s="174">
        <f>EOMONTH(Quarter,-3*6)</f>
        <v>44377</v>
      </c>
      <c r="J14" s="175"/>
    </row>
    <row r="15" spans="1:12" ht="13.5" thickBot="1" x14ac:dyDescent="0.25">
      <c r="A15" s="186"/>
      <c r="B15" s="33" t="s">
        <v>11</v>
      </c>
      <c r="C15" s="34"/>
      <c r="D15" s="35"/>
      <c r="E15" s="187" t="s">
        <v>35</v>
      </c>
      <c r="F15" s="188"/>
      <c r="G15" s="180">
        <f>EDATE(Quarter+1,-12)</f>
        <v>44562</v>
      </c>
      <c r="H15" s="181"/>
      <c r="I15" s="127" t="s">
        <v>38</v>
      </c>
      <c r="J15" s="128"/>
    </row>
    <row r="16" spans="1:12" ht="13.5" customHeight="1" x14ac:dyDescent="0.2">
      <c r="A16" s="156" t="s">
        <v>33</v>
      </c>
      <c r="B16" s="196" t="s">
        <v>45</v>
      </c>
      <c r="C16" s="197"/>
      <c r="D16" s="236"/>
      <c r="E16" s="182" t="s">
        <v>35</v>
      </c>
      <c r="F16" s="183"/>
      <c r="G16" s="176">
        <f>EDATE(Quarter+1,-3)</f>
        <v>44835</v>
      </c>
      <c r="H16" s="177"/>
      <c r="I16" s="178" t="s">
        <v>38</v>
      </c>
      <c r="J16" s="179"/>
    </row>
    <row r="17" spans="1:16" ht="13.5" customHeight="1" x14ac:dyDescent="0.2">
      <c r="A17" s="157"/>
      <c r="B17" s="206" t="s">
        <v>42</v>
      </c>
      <c r="C17" s="207"/>
      <c r="D17" s="237"/>
      <c r="E17" s="182" t="s">
        <v>35</v>
      </c>
      <c r="F17" s="183"/>
      <c r="G17" s="110">
        <f>EDATE(Quarter+1,-3)</f>
        <v>44835</v>
      </c>
      <c r="H17" s="111"/>
      <c r="I17" s="190" t="s">
        <v>38</v>
      </c>
      <c r="J17" s="175"/>
    </row>
    <row r="18" spans="1:16" ht="13.5" customHeight="1" x14ac:dyDescent="0.2">
      <c r="A18" s="157"/>
      <c r="B18" s="206" t="s">
        <v>43</v>
      </c>
      <c r="C18" s="207"/>
      <c r="D18" s="237"/>
      <c r="E18" s="182" t="s">
        <v>35</v>
      </c>
      <c r="F18" s="183"/>
      <c r="G18" s="110">
        <f>EDATE(Quarter+1,-3)</f>
        <v>44835</v>
      </c>
      <c r="H18" s="111"/>
      <c r="I18" s="190" t="s">
        <v>38</v>
      </c>
      <c r="J18" s="175"/>
    </row>
    <row r="19" spans="1:16" ht="13.5" customHeight="1" x14ac:dyDescent="0.2">
      <c r="A19" s="157"/>
      <c r="B19" s="206" t="s">
        <v>44</v>
      </c>
      <c r="C19" s="207"/>
      <c r="D19" s="237"/>
      <c r="E19" s="182" t="s">
        <v>35</v>
      </c>
      <c r="F19" s="183"/>
      <c r="G19" s="110">
        <f>EDATE(Quarter+1,-3)</f>
        <v>44835</v>
      </c>
      <c r="H19" s="111"/>
      <c r="I19" s="190" t="s">
        <v>38</v>
      </c>
      <c r="J19" s="175"/>
    </row>
    <row r="20" spans="1:16" x14ac:dyDescent="0.2">
      <c r="A20" s="157"/>
      <c r="B20" s="114" t="s">
        <v>22</v>
      </c>
      <c r="C20" s="115"/>
      <c r="D20" s="116"/>
      <c r="E20" s="117" t="s">
        <v>37</v>
      </c>
      <c r="F20" s="118"/>
      <c r="G20" s="189">
        <f>EDATE(Quarter+1,-12)</f>
        <v>44562</v>
      </c>
      <c r="H20" s="174"/>
      <c r="I20" s="190" t="s">
        <v>38</v>
      </c>
      <c r="J20" s="175"/>
    </row>
    <row r="21" spans="1:16" x14ac:dyDescent="0.2">
      <c r="A21" s="157"/>
      <c r="B21" s="114" t="s">
        <v>21</v>
      </c>
      <c r="C21" s="115"/>
      <c r="D21" s="116"/>
      <c r="E21" s="117" t="s">
        <v>35</v>
      </c>
      <c r="F21" s="118"/>
      <c r="G21" s="173">
        <f>EDATE(Quarter+1,-30)</f>
        <v>44013</v>
      </c>
      <c r="H21" s="174"/>
      <c r="I21" s="174" t="s">
        <v>38</v>
      </c>
      <c r="J21" s="175"/>
    </row>
    <row r="22" spans="1:16" ht="12.6" customHeight="1" x14ac:dyDescent="0.2">
      <c r="A22" s="157"/>
      <c r="B22" s="114" t="s">
        <v>23</v>
      </c>
      <c r="C22" s="115"/>
      <c r="D22" s="116"/>
      <c r="E22" s="117" t="s">
        <v>39</v>
      </c>
      <c r="F22" s="118"/>
      <c r="G22" s="173">
        <f>EDATE(Quarter+1,-12)</f>
        <v>44562</v>
      </c>
      <c r="H22" s="174"/>
      <c r="I22" s="174" t="s">
        <v>38</v>
      </c>
      <c r="J22" s="175"/>
      <c r="P22" s="60"/>
    </row>
    <row r="23" spans="1:16" x14ac:dyDescent="0.2">
      <c r="A23" s="157"/>
      <c r="B23" s="114" t="s">
        <v>24</v>
      </c>
      <c r="C23" s="115"/>
      <c r="D23" s="116"/>
      <c r="E23" s="117" t="s">
        <v>37</v>
      </c>
      <c r="F23" s="118"/>
      <c r="G23" s="173">
        <f>EDATE(Quarter+1,-12)</f>
        <v>44562</v>
      </c>
      <c r="H23" s="174"/>
      <c r="I23" s="174" t="s">
        <v>38</v>
      </c>
      <c r="J23" s="175"/>
    </row>
    <row r="24" spans="1:16" ht="12.75" customHeight="1" x14ac:dyDescent="0.2">
      <c r="A24" s="157"/>
      <c r="B24" s="158" t="s">
        <v>25</v>
      </c>
      <c r="C24" s="159"/>
      <c r="D24" s="160"/>
      <c r="E24" s="117" t="s">
        <v>37</v>
      </c>
      <c r="F24" s="118"/>
      <c r="G24" s="110">
        <f>EDATE(Quarter+1,-30)</f>
        <v>44013</v>
      </c>
      <c r="H24" s="111"/>
      <c r="I24" s="112">
        <f>EOMONTH(Quarter,-3*1)</f>
        <v>44834</v>
      </c>
      <c r="J24" s="113"/>
    </row>
    <row r="25" spans="1:16" ht="12.75" customHeight="1" x14ac:dyDescent="0.2">
      <c r="A25" s="157"/>
      <c r="B25" s="170"/>
      <c r="C25" s="171"/>
      <c r="D25" s="172"/>
      <c r="E25" s="117" t="s">
        <v>35</v>
      </c>
      <c r="F25" s="118"/>
      <c r="G25" s="110">
        <f>EDATE(Quarter+1,-3)</f>
        <v>44835</v>
      </c>
      <c r="H25" s="111"/>
      <c r="I25" s="112" t="s">
        <v>38</v>
      </c>
      <c r="J25" s="113"/>
    </row>
    <row r="26" spans="1:16" ht="12.75" customHeight="1" x14ac:dyDescent="0.2">
      <c r="A26" s="157"/>
      <c r="B26" s="158" t="s">
        <v>26</v>
      </c>
      <c r="C26" s="159"/>
      <c r="D26" s="160"/>
      <c r="E26" s="117" t="s">
        <v>39</v>
      </c>
      <c r="F26" s="118"/>
      <c r="G26" s="110">
        <f>EDATE(Quarter+1,-30)</f>
        <v>44013</v>
      </c>
      <c r="H26" s="111"/>
      <c r="I26" s="112">
        <f>EOMONTH(Quarter,-3*1)</f>
        <v>44834</v>
      </c>
      <c r="J26" s="113"/>
    </row>
    <row r="27" spans="1:16" x14ac:dyDescent="0.2">
      <c r="A27" s="157"/>
      <c r="B27" s="170"/>
      <c r="C27" s="171"/>
      <c r="D27" s="172"/>
      <c r="E27" s="117" t="s">
        <v>76</v>
      </c>
      <c r="F27" s="118"/>
      <c r="G27" s="110">
        <f>EDATE(Quarter+1,0)</f>
        <v>44927</v>
      </c>
      <c r="H27" s="111"/>
      <c r="I27" s="112" t="s">
        <v>38</v>
      </c>
      <c r="J27" s="113"/>
      <c r="O27" s="232" t="s">
        <v>40</v>
      </c>
      <c r="P27" s="140" t="s">
        <v>41</v>
      </c>
    </row>
    <row r="28" spans="1:16" ht="12.6" customHeight="1" x14ac:dyDescent="0.2">
      <c r="A28" s="157"/>
      <c r="B28" s="36" t="s">
        <v>27</v>
      </c>
      <c r="C28" s="37"/>
      <c r="D28" s="38"/>
      <c r="E28" s="117" t="s">
        <v>35</v>
      </c>
      <c r="F28" s="118"/>
      <c r="G28" s="110">
        <f t="shared" ref="G28" si="2">EDATE(I28+1,-12)</f>
        <v>44287</v>
      </c>
      <c r="H28" s="111"/>
      <c r="I28" s="112">
        <f>EOMONTH(Quarter,-3*3)</f>
        <v>44651</v>
      </c>
      <c r="J28" s="113"/>
      <c r="O28" s="232"/>
      <c r="P28" s="140"/>
    </row>
    <row r="29" spans="1:16" x14ac:dyDescent="0.2">
      <c r="A29" s="157"/>
      <c r="B29" s="114" t="s">
        <v>28</v>
      </c>
      <c r="C29" s="115"/>
      <c r="D29" s="116"/>
      <c r="E29" s="117" t="s">
        <v>35</v>
      </c>
      <c r="F29" s="118"/>
      <c r="G29" s="110">
        <f>EDATE(I29+1,-12)</f>
        <v>44470</v>
      </c>
      <c r="H29" s="111"/>
      <c r="I29" s="112">
        <f>EOMONTH(Quarter,-3*1)</f>
        <v>44834</v>
      </c>
      <c r="J29" s="113"/>
      <c r="M29" s="74"/>
      <c r="N29" s="74"/>
      <c r="O29" s="232"/>
      <c r="P29" s="140"/>
    </row>
    <row r="30" spans="1:16" ht="12.6" customHeight="1" x14ac:dyDescent="0.2">
      <c r="A30" s="157"/>
      <c r="B30" s="114" t="s">
        <v>29</v>
      </c>
      <c r="C30" s="115"/>
      <c r="D30" s="116"/>
      <c r="E30" s="117" t="s">
        <v>35</v>
      </c>
      <c r="F30" s="118"/>
      <c r="G30" s="110">
        <f>EDATE(Quarter+1,-3)</f>
        <v>44835</v>
      </c>
      <c r="H30" s="111"/>
      <c r="I30" s="112" t="s">
        <v>38</v>
      </c>
      <c r="J30" s="113"/>
      <c r="M30" s="71"/>
      <c r="N30" s="71"/>
      <c r="O30" s="233"/>
      <c r="P30" s="141"/>
    </row>
    <row r="31" spans="1:16" x14ac:dyDescent="0.2">
      <c r="A31" s="157"/>
      <c r="B31" s="114" t="s">
        <v>30</v>
      </c>
      <c r="C31" s="115"/>
      <c r="D31" s="116"/>
      <c r="E31" s="117" t="s">
        <v>39</v>
      </c>
      <c r="F31" s="118"/>
      <c r="G31" s="110">
        <f>EDATE(Quarter+1,-12)</f>
        <v>44562</v>
      </c>
      <c r="H31" s="111"/>
      <c r="I31" s="134" t="s">
        <v>38</v>
      </c>
      <c r="J31" s="135"/>
      <c r="M31" s="218" t="s">
        <v>35</v>
      </c>
      <c r="N31" s="159"/>
      <c r="O31" s="228"/>
      <c r="P31" s="133"/>
    </row>
    <row r="32" spans="1:16" ht="12.6" customHeight="1" x14ac:dyDescent="0.2">
      <c r="A32" s="157"/>
      <c r="B32" s="114" t="s">
        <v>31</v>
      </c>
      <c r="C32" s="115"/>
      <c r="D32" s="116"/>
      <c r="E32" s="117" t="s">
        <v>35</v>
      </c>
      <c r="F32" s="118"/>
      <c r="G32" s="110">
        <f>EDATE(I32+1,-9)</f>
        <v>44287</v>
      </c>
      <c r="H32" s="111"/>
      <c r="I32" s="112">
        <f>EOMONTH(Quarter,-3*4)</f>
        <v>44561</v>
      </c>
      <c r="J32" s="113"/>
      <c r="M32" s="219"/>
      <c r="N32" s="171"/>
      <c r="O32" s="229"/>
      <c r="P32" s="133"/>
    </row>
    <row r="33" spans="1:20" ht="12.95" customHeight="1" x14ac:dyDescent="0.2">
      <c r="A33" s="157"/>
      <c r="B33" s="114" t="s">
        <v>32</v>
      </c>
      <c r="C33" s="115"/>
      <c r="D33" s="116"/>
      <c r="E33" s="117" t="s">
        <v>35</v>
      </c>
      <c r="F33" s="118"/>
      <c r="G33" s="110">
        <f>EDATE(Quarter+1,-30)</f>
        <v>44013</v>
      </c>
      <c r="H33" s="111"/>
      <c r="I33" s="112" t="s">
        <v>38</v>
      </c>
      <c r="J33" s="113"/>
      <c r="M33" s="220" t="s">
        <v>80</v>
      </c>
      <c r="N33" s="221"/>
      <c r="O33" s="230"/>
      <c r="P33" s="132"/>
    </row>
    <row r="34" spans="1:20" ht="12.75" customHeight="1" x14ac:dyDescent="0.2">
      <c r="A34" s="157"/>
      <c r="B34" s="158" t="s">
        <v>78</v>
      </c>
      <c r="C34" s="159"/>
      <c r="D34" s="160"/>
      <c r="E34" s="213" t="s">
        <v>37</v>
      </c>
      <c r="F34" s="214"/>
      <c r="G34" s="136">
        <f>EDATE(Quarter+1,-30)</f>
        <v>44013</v>
      </c>
      <c r="H34" s="137"/>
      <c r="I34" s="138" t="s">
        <v>38</v>
      </c>
      <c r="J34" s="139"/>
      <c r="M34" s="222"/>
      <c r="N34" s="223"/>
      <c r="O34" s="231"/>
      <c r="P34" s="132"/>
    </row>
    <row r="35" spans="1:20" ht="12.75" customHeight="1" thickBot="1" x14ac:dyDescent="0.25">
      <c r="A35" s="157"/>
      <c r="B35" s="215" t="s">
        <v>79</v>
      </c>
      <c r="C35" s="216"/>
      <c r="D35" s="217"/>
      <c r="E35" s="187" t="s">
        <v>35</v>
      </c>
      <c r="F35" s="188"/>
      <c r="G35" s="192">
        <v>43647</v>
      </c>
      <c r="H35" s="193"/>
      <c r="I35" s="127" t="s">
        <v>38</v>
      </c>
      <c r="J35" s="128"/>
      <c r="K35" s="102"/>
      <c r="L35" s="102"/>
      <c r="M35" s="224"/>
      <c r="N35" s="225"/>
      <c r="O35" s="72"/>
      <c r="P35" s="100"/>
    </row>
    <row r="36" spans="1:20" x14ac:dyDescent="0.2">
      <c r="G36" s="59"/>
      <c r="H36" s="59"/>
      <c r="I36" s="59"/>
      <c r="J36" s="59"/>
      <c r="K36" s="59"/>
      <c r="L36" s="59"/>
      <c r="M36" s="226"/>
      <c r="N36" s="227"/>
      <c r="O36" s="73"/>
      <c r="P36" s="101"/>
    </row>
    <row r="37" spans="1:20" ht="13.5" thickBot="1" x14ac:dyDescent="0.25">
      <c r="E37" s="5"/>
      <c r="F37" s="5"/>
    </row>
    <row r="38" spans="1:20" ht="12.75" customHeight="1" x14ac:dyDescent="0.2">
      <c r="B38" s="148" t="s">
        <v>2</v>
      </c>
      <c r="C38" s="122"/>
      <c r="D38" s="149"/>
      <c r="E38" s="121" t="s">
        <v>36</v>
      </c>
      <c r="F38" s="122"/>
      <c r="G38" s="89">
        <f>EDATE(Quarter+1,-30)</f>
        <v>44013</v>
      </c>
      <c r="H38" s="55">
        <f t="shared" ref="H38:K38" si="3">EDATE(G38,3)</f>
        <v>44105</v>
      </c>
      <c r="I38" s="55">
        <f t="shared" si="3"/>
        <v>44197</v>
      </c>
      <c r="J38" s="55">
        <f t="shared" si="3"/>
        <v>44287</v>
      </c>
      <c r="K38" s="55">
        <f t="shared" si="3"/>
        <v>44378</v>
      </c>
      <c r="L38" s="55">
        <f t="shared" ref="L38:Q38" si="4">EDATE(K38,3)</f>
        <v>44470</v>
      </c>
      <c r="M38" s="55">
        <f t="shared" si="4"/>
        <v>44562</v>
      </c>
      <c r="N38" s="55">
        <f t="shared" si="4"/>
        <v>44652</v>
      </c>
      <c r="O38" s="55">
        <f t="shared" si="4"/>
        <v>44743</v>
      </c>
      <c r="P38" s="55">
        <f t="shared" si="4"/>
        <v>44835</v>
      </c>
      <c r="Q38" s="56">
        <f t="shared" si="4"/>
        <v>44927</v>
      </c>
    </row>
    <row r="39" spans="1:20" ht="9.6" customHeight="1" x14ac:dyDescent="0.2">
      <c r="B39" s="150"/>
      <c r="C39" s="124"/>
      <c r="D39" s="151"/>
      <c r="E39" s="123"/>
      <c r="F39" s="124"/>
      <c r="G39" s="90" t="s">
        <v>7</v>
      </c>
      <c r="H39" s="7" t="s">
        <v>7</v>
      </c>
      <c r="I39" s="6" t="s">
        <v>7</v>
      </c>
      <c r="J39" s="6" t="s">
        <v>7</v>
      </c>
      <c r="K39" s="6" t="s">
        <v>7</v>
      </c>
      <c r="L39" s="6" t="s">
        <v>7</v>
      </c>
      <c r="M39" s="6" t="s">
        <v>7</v>
      </c>
      <c r="N39" s="6" t="s">
        <v>7</v>
      </c>
      <c r="O39" s="7" t="s">
        <v>7</v>
      </c>
      <c r="P39" s="7" t="s">
        <v>7</v>
      </c>
      <c r="Q39" s="8" t="s">
        <v>7</v>
      </c>
    </row>
    <row r="40" spans="1:20" ht="17.25" customHeight="1" thickBot="1" x14ac:dyDescent="0.25">
      <c r="B40" s="152"/>
      <c r="C40" s="126"/>
      <c r="D40" s="153"/>
      <c r="E40" s="125"/>
      <c r="F40" s="126"/>
      <c r="G40" s="95">
        <f t="shared" ref="G40:J40" si="5">H38-1</f>
        <v>44104</v>
      </c>
      <c r="H40" s="96">
        <f t="shared" si="5"/>
        <v>44196</v>
      </c>
      <c r="I40" s="96">
        <f t="shared" si="5"/>
        <v>44286</v>
      </c>
      <c r="J40" s="96">
        <f t="shared" si="5"/>
        <v>44377</v>
      </c>
      <c r="K40" s="96">
        <f t="shared" ref="K40:P40" si="6">L38-1</f>
        <v>44469</v>
      </c>
      <c r="L40" s="96">
        <f t="shared" si="6"/>
        <v>44561</v>
      </c>
      <c r="M40" s="96">
        <f t="shared" si="6"/>
        <v>44651</v>
      </c>
      <c r="N40" s="96">
        <f t="shared" si="6"/>
        <v>44742</v>
      </c>
      <c r="O40" s="97">
        <f t="shared" si="6"/>
        <v>44834</v>
      </c>
      <c r="P40" s="103">
        <f t="shared" si="6"/>
        <v>44926</v>
      </c>
      <c r="Q40" s="98" t="s">
        <v>38</v>
      </c>
    </row>
    <row r="41" spans="1:20" ht="20.100000000000001" customHeight="1" thickBot="1" x14ac:dyDescent="0.25">
      <c r="B41" s="154" t="s">
        <v>0</v>
      </c>
      <c r="C41" s="155"/>
      <c r="D41" s="155"/>
      <c r="E41" s="191" t="s">
        <v>35</v>
      </c>
      <c r="F41" s="182"/>
      <c r="G41" s="82"/>
      <c r="H41" s="93"/>
      <c r="I41" s="93"/>
      <c r="J41" s="93"/>
      <c r="K41" s="93"/>
      <c r="L41" s="93"/>
      <c r="M41" s="94"/>
      <c r="N41" s="94"/>
      <c r="O41" s="94"/>
      <c r="P41" s="91"/>
      <c r="Q41" s="92"/>
    </row>
    <row r="42" spans="1:20" ht="20.100000000000001" customHeight="1" x14ac:dyDescent="0.2">
      <c r="A42" s="142" t="s">
        <v>34</v>
      </c>
      <c r="B42" s="145" t="s">
        <v>1</v>
      </c>
      <c r="C42" s="146"/>
      <c r="D42" s="146"/>
      <c r="E42" s="191" t="s">
        <v>35</v>
      </c>
      <c r="F42" s="182"/>
      <c r="G42" s="83"/>
      <c r="H42" s="12"/>
      <c r="I42" s="12"/>
      <c r="J42" s="12"/>
      <c r="K42" s="12"/>
      <c r="L42" s="15"/>
      <c r="M42" s="15"/>
      <c r="N42" s="15"/>
      <c r="O42" s="9"/>
      <c r="P42" s="12"/>
      <c r="Q42" s="13"/>
    </row>
    <row r="43" spans="1:20" ht="20.100000000000001" customHeight="1" x14ac:dyDescent="0.2">
      <c r="A43" s="143"/>
      <c r="B43" s="147" t="s">
        <v>15</v>
      </c>
      <c r="C43" s="146"/>
      <c r="D43" s="146"/>
      <c r="E43" s="191" t="s">
        <v>35</v>
      </c>
      <c r="F43" s="182"/>
      <c r="G43" s="83"/>
      <c r="H43" s="12"/>
      <c r="I43" s="15"/>
      <c r="J43" s="15"/>
      <c r="K43" s="15"/>
      <c r="L43" s="9"/>
      <c r="M43" s="12"/>
      <c r="N43" s="12"/>
      <c r="O43" s="12"/>
      <c r="P43" s="12"/>
      <c r="Q43" s="13"/>
    </row>
    <row r="44" spans="1:20" ht="20.100000000000001" customHeight="1" x14ac:dyDescent="0.2">
      <c r="A44" s="143"/>
      <c r="B44" s="147" t="s">
        <v>17</v>
      </c>
      <c r="C44" s="146"/>
      <c r="D44" s="146"/>
      <c r="E44" s="191" t="s">
        <v>35</v>
      </c>
      <c r="F44" s="182"/>
      <c r="G44" s="83"/>
      <c r="H44" s="12"/>
      <c r="I44" s="15"/>
      <c r="J44" s="15"/>
      <c r="K44" s="15"/>
      <c r="L44" s="9"/>
      <c r="M44" s="12"/>
      <c r="N44" s="12"/>
      <c r="O44" s="12"/>
      <c r="P44" s="12"/>
      <c r="Q44" s="13"/>
    </row>
    <row r="45" spans="1:20" ht="20.100000000000001" customHeight="1" x14ac:dyDescent="0.2">
      <c r="A45" s="143"/>
      <c r="B45" s="147" t="s">
        <v>16</v>
      </c>
      <c r="C45" s="146"/>
      <c r="D45" s="146"/>
      <c r="E45" s="191" t="s">
        <v>35</v>
      </c>
      <c r="F45" s="182"/>
      <c r="G45" s="87"/>
      <c r="H45" s="15"/>
      <c r="I45" s="15"/>
      <c r="J45" s="9"/>
      <c r="K45" s="12"/>
      <c r="L45" s="12"/>
      <c r="M45" s="12"/>
      <c r="N45" s="12"/>
      <c r="O45" s="12"/>
      <c r="P45" s="12"/>
      <c r="Q45" s="13"/>
    </row>
    <row r="46" spans="1:20" ht="20.100000000000001" customHeight="1" x14ac:dyDescent="0.2">
      <c r="A46" s="143"/>
      <c r="B46" s="147" t="s">
        <v>12</v>
      </c>
      <c r="C46" s="146"/>
      <c r="D46" s="146"/>
      <c r="E46" s="191" t="s">
        <v>35</v>
      </c>
      <c r="F46" s="182"/>
      <c r="G46" s="87"/>
      <c r="H46" s="15"/>
      <c r="I46" s="15"/>
      <c r="J46" s="9"/>
      <c r="K46" s="12"/>
      <c r="L46" s="12"/>
      <c r="M46" s="12"/>
      <c r="N46" s="12"/>
      <c r="O46" s="12"/>
      <c r="P46" s="12"/>
      <c r="Q46" s="13"/>
    </row>
    <row r="47" spans="1:20" ht="20.100000000000001" customHeight="1" thickBot="1" x14ac:dyDescent="0.25">
      <c r="A47" s="144"/>
      <c r="B47" s="208" t="s">
        <v>18</v>
      </c>
      <c r="C47" s="209"/>
      <c r="D47" s="209"/>
      <c r="E47" s="129" t="s">
        <v>35</v>
      </c>
      <c r="F47" s="130"/>
      <c r="G47" s="88"/>
      <c r="H47" s="14"/>
      <c r="I47" s="14"/>
      <c r="J47" s="14"/>
      <c r="K47" s="14"/>
      <c r="L47" s="14"/>
      <c r="M47" s="17"/>
      <c r="N47" s="17"/>
      <c r="O47" s="17"/>
      <c r="P47" s="76"/>
      <c r="Q47" s="16"/>
    </row>
    <row r="48" spans="1:20" ht="20.100000000000001" customHeight="1" x14ac:dyDescent="0.2">
      <c r="A48" s="194" t="s">
        <v>33</v>
      </c>
      <c r="B48" s="196" t="s">
        <v>45</v>
      </c>
      <c r="C48" s="197"/>
      <c r="D48" s="197"/>
      <c r="E48" s="210" t="s">
        <v>35</v>
      </c>
      <c r="F48" s="211"/>
      <c r="G48" s="80"/>
      <c r="H48" s="10"/>
      <c r="I48" s="10"/>
      <c r="J48" s="10"/>
      <c r="K48" s="10"/>
      <c r="L48" s="10"/>
      <c r="M48" s="10"/>
      <c r="N48" s="10"/>
      <c r="O48" s="10"/>
      <c r="P48" s="81"/>
      <c r="Q48" s="11"/>
      <c r="T48" s="19"/>
    </row>
    <row r="49" spans="1:20" ht="20.100000000000001" customHeight="1" x14ac:dyDescent="0.2">
      <c r="A49" s="195"/>
      <c r="B49" s="206" t="s">
        <v>42</v>
      </c>
      <c r="C49" s="207"/>
      <c r="D49" s="207"/>
      <c r="E49" s="191" t="s">
        <v>35</v>
      </c>
      <c r="F49" s="182"/>
      <c r="G49" s="82"/>
      <c r="H49" s="12"/>
      <c r="I49" s="12"/>
      <c r="J49" s="12"/>
      <c r="K49" s="12"/>
      <c r="L49" s="12"/>
      <c r="M49" s="12"/>
      <c r="N49" s="12"/>
      <c r="O49" s="12"/>
      <c r="P49" s="9"/>
      <c r="Q49" s="22"/>
      <c r="T49" s="19"/>
    </row>
    <row r="50" spans="1:20" ht="20.100000000000001" customHeight="1" x14ac:dyDescent="0.2">
      <c r="A50" s="195"/>
      <c r="B50" s="206" t="s">
        <v>43</v>
      </c>
      <c r="C50" s="207"/>
      <c r="D50" s="207"/>
      <c r="E50" s="191" t="s">
        <v>35</v>
      </c>
      <c r="F50" s="182"/>
      <c r="G50" s="82"/>
      <c r="H50" s="12"/>
      <c r="I50" s="12"/>
      <c r="J50" s="12"/>
      <c r="K50" s="12"/>
      <c r="L50" s="12"/>
      <c r="M50" s="12"/>
      <c r="N50" s="12"/>
      <c r="O50" s="12"/>
      <c r="P50" s="9"/>
      <c r="Q50" s="22"/>
      <c r="T50" s="19"/>
    </row>
    <row r="51" spans="1:20" ht="20.100000000000001" customHeight="1" x14ac:dyDescent="0.2">
      <c r="A51" s="195"/>
      <c r="B51" s="206" t="s">
        <v>44</v>
      </c>
      <c r="C51" s="207"/>
      <c r="D51" s="207"/>
      <c r="E51" s="191" t="s">
        <v>35</v>
      </c>
      <c r="F51" s="182"/>
      <c r="G51" s="82"/>
      <c r="H51" s="12"/>
      <c r="I51" s="12"/>
      <c r="J51" s="12"/>
      <c r="K51" s="12"/>
      <c r="L51" s="12"/>
      <c r="M51" s="12"/>
      <c r="N51" s="12"/>
      <c r="O51" s="12"/>
      <c r="P51" s="9"/>
      <c r="Q51" s="22"/>
      <c r="T51" s="19"/>
    </row>
    <row r="52" spans="1:20" ht="20.100000000000001" customHeight="1" x14ac:dyDescent="0.2">
      <c r="A52" s="195"/>
      <c r="B52" s="198" t="s">
        <v>22</v>
      </c>
      <c r="C52" s="199"/>
      <c r="D52" s="199"/>
      <c r="E52" s="131" t="s">
        <v>37</v>
      </c>
      <c r="F52" s="106"/>
      <c r="G52" s="83"/>
      <c r="H52" s="12"/>
      <c r="I52" s="12"/>
      <c r="J52" s="12"/>
      <c r="K52" s="12"/>
      <c r="L52" s="12"/>
      <c r="M52" s="48"/>
      <c r="N52" s="48"/>
      <c r="O52" s="48"/>
      <c r="P52" s="48"/>
      <c r="Q52" s="49"/>
    </row>
    <row r="53" spans="1:20" ht="20.100000000000001" customHeight="1" x14ac:dyDescent="0.2">
      <c r="A53" s="195"/>
      <c r="B53" s="105" t="s">
        <v>21</v>
      </c>
      <c r="C53" s="106"/>
      <c r="D53" s="107"/>
      <c r="E53" s="191" t="s">
        <v>35</v>
      </c>
      <c r="F53" s="182"/>
      <c r="G53" s="84"/>
      <c r="H53" s="9"/>
      <c r="I53" s="9"/>
      <c r="J53" s="9"/>
      <c r="K53" s="9"/>
      <c r="L53" s="9"/>
      <c r="M53" s="9"/>
      <c r="N53" s="9"/>
      <c r="O53" s="9"/>
      <c r="P53" s="9"/>
      <c r="Q53" s="22"/>
    </row>
    <row r="54" spans="1:20" ht="20.100000000000001" customHeight="1" x14ac:dyDescent="0.2">
      <c r="A54" s="195"/>
      <c r="B54" s="198" t="s">
        <v>23</v>
      </c>
      <c r="C54" s="199"/>
      <c r="D54" s="199"/>
      <c r="E54" s="191" t="s">
        <v>39</v>
      </c>
      <c r="F54" s="182"/>
      <c r="G54" s="83"/>
      <c r="H54" s="12"/>
      <c r="I54" s="12"/>
      <c r="J54" s="12"/>
      <c r="K54" s="12"/>
      <c r="L54" s="12"/>
      <c r="M54" s="47"/>
      <c r="N54" s="47"/>
      <c r="O54" s="47"/>
      <c r="P54" s="47"/>
      <c r="Q54" s="50"/>
    </row>
    <row r="55" spans="1:20" ht="20.100000000000001" customHeight="1" x14ac:dyDescent="0.2">
      <c r="A55" s="195"/>
      <c r="B55" s="198" t="s">
        <v>24</v>
      </c>
      <c r="C55" s="199"/>
      <c r="D55" s="199"/>
      <c r="E55" s="57" t="s">
        <v>37</v>
      </c>
      <c r="F55" s="78"/>
      <c r="G55" s="83"/>
      <c r="H55" s="12"/>
      <c r="I55" s="12"/>
      <c r="J55" s="12"/>
      <c r="K55" s="12"/>
      <c r="L55" s="12"/>
      <c r="M55" s="48"/>
      <c r="N55" s="48"/>
      <c r="O55" s="48"/>
      <c r="P55" s="48"/>
      <c r="Q55" s="49"/>
    </row>
    <row r="56" spans="1:20" ht="20.100000000000001" customHeight="1" x14ac:dyDescent="0.2">
      <c r="A56" s="195"/>
      <c r="B56" s="198" t="s">
        <v>25</v>
      </c>
      <c r="C56" s="199"/>
      <c r="D56" s="199"/>
      <c r="E56" s="57" t="s">
        <v>37</v>
      </c>
      <c r="F56" s="79"/>
      <c r="G56" s="85"/>
      <c r="H56" s="48"/>
      <c r="I56" s="48"/>
      <c r="J56" s="48"/>
      <c r="K56" s="48"/>
      <c r="L56" s="48"/>
      <c r="M56" s="48"/>
      <c r="N56" s="48"/>
      <c r="O56" s="48"/>
      <c r="P56" s="12"/>
      <c r="Q56" s="13"/>
    </row>
    <row r="57" spans="1:20" ht="20.100000000000001" customHeight="1" x14ac:dyDescent="0.2">
      <c r="A57" s="195"/>
      <c r="B57" s="198"/>
      <c r="C57" s="199"/>
      <c r="D57" s="199"/>
      <c r="E57" s="191" t="s">
        <v>35</v>
      </c>
      <c r="F57" s="182"/>
      <c r="G57" s="83"/>
      <c r="H57" s="12"/>
      <c r="I57" s="12"/>
      <c r="J57" s="12"/>
      <c r="K57" s="12"/>
      <c r="L57" s="12"/>
      <c r="M57" s="12"/>
      <c r="N57" s="12"/>
      <c r="O57" s="12"/>
      <c r="P57" s="9"/>
      <c r="Q57" s="22"/>
    </row>
    <row r="58" spans="1:20" ht="20.100000000000001" customHeight="1" x14ac:dyDescent="0.2">
      <c r="A58" s="195"/>
      <c r="B58" s="200" t="s">
        <v>26</v>
      </c>
      <c r="C58" s="201"/>
      <c r="D58" s="202"/>
      <c r="E58" s="191" t="s">
        <v>39</v>
      </c>
      <c r="F58" s="182"/>
      <c r="G58" s="86"/>
      <c r="H58" s="47"/>
      <c r="I58" s="47"/>
      <c r="J58" s="47"/>
      <c r="K58" s="47"/>
      <c r="L58" s="47"/>
      <c r="M58" s="47"/>
      <c r="N58" s="47"/>
      <c r="O58" s="47"/>
      <c r="P58" s="12"/>
      <c r="Q58" s="13"/>
    </row>
    <row r="59" spans="1:20" ht="20.100000000000001" customHeight="1" x14ac:dyDescent="0.2">
      <c r="A59" s="195"/>
      <c r="B59" s="203"/>
      <c r="C59" s="204"/>
      <c r="D59" s="205"/>
      <c r="E59" s="119" t="s">
        <v>76</v>
      </c>
      <c r="F59" s="120"/>
      <c r="G59" s="83"/>
      <c r="H59" s="12"/>
      <c r="I59" s="12"/>
      <c r="J59" s="12"/>
      <c r="K59" s="12"/>
      <c r="L59" s="12"/>
      <c r="M59" s="12"/>
      <c r="N59" s="12"/>
      <c r="O59" s="12"/>
      <c r="P59" s="12"/>
      <c r="Q59" s="75"/>
    </row>
    <row r="60" spans="1:20" ht="20.100000000000001" customHeight="1" x14ac:dyDescent="0.2">
      <c r="A60" s="195"/>
      <c r="B60" s="198" t="s">
        <v>27</v>
      </c>
      <c r="C60" s="199"/>
      <c r="D60" s="199"/>
      <c r="E60" s="191" t="s">
        <v>35</v>
      </c>
      <c r="F60" s="182"/>
      <c r="G60" s="83"/>
      <c r="H60" s="12"/>
      <c r="I60" s="12"/>
      <c r="J60" s="9"/>
      <c r="K60" s="9"/>
      <c r="L60" s="9"/>
      <c r="M60" s="9"/>
      <c r="N60" s="12"/>
      <c r="O60" s="12"/>
      <c r="P60" s="12"/>
      <c r="Q60" s="13"/>
    </row>
    <row r="61" spans="1:20" ht="20.100000000000001" customHeight="1" x14ac:dyDescent="0.2">
      <c r="A61" s="195"/>
      <c r="B61" s="198" t="s">
        <v>28</v>
      </c>
      <c r="C61" s="199"/>
      <c r="D61" s="199"/>
      <c r="E61" s="191" t="s">
        <v>35</v>
      </c>
      <c r="F61" s="182"/>
      <c r="G61" s="83"/>
      <c r="H61" s="12"/>
      <c r="I61" s="12"/>
      <c r="J61" s="12"/>
      <c r="K61" s="12"/>
      <c r="L61" s="9"/>
      <c r="M61" s="9"/>
      <c r="N61" s="9"/>
      <c r="O61" s="9"/>
      <c r="P61" s="12"/>
      <c r="Q61" s="13"/>
    </row>
    <row r="62" spans="1:20" ht="20.100000000000001" customHeight="1" x14ac:dyDescent="0.2">
      <c r="A62" s="195"/>
      <c r="B62" s="198" t="s">
        <v>29</v>
      </c>
      <c r="C62" s="199"/>
      <c r="D62" s="199"/>
      <c r="E62" s="191" t="s">
        <v>35</v>
      </c>
      <c r="F62" s="182"/>
      <c r="G62" s="83"/>
      <c r="H62" s="12"/>
      <c r="I62" s="12"/>
      <c r="J62" s="12"/>
      <c r="K62" s="12"/>
      <c r="L62" s="12"/>
      <c r="M62" s="12"/>
      <c r="N62" s="12"/>
      <c r="O62" s="12"/>
      <c r="P62" s="9"/>
      <c r="Q62" s="22"/>
    </row>
    <row r="63" spans="1:20" ht="20.100000000000001" customHeight="1" x14ac:dyDescent="0.2">
      <c r="A63" s="195"/>
      <c r="B63" s="198" t="s">
        <v>30</v>
      </c>
      <c r="C63" s="199"/>
      <c r="D63" s="199"/>
      <c r="E63" s="191" t="s">
        <v>39</v>
      </c>
      <c r="F63" s="182"/>
      <c r="G63" s="83"/>
      <c r="H63" s="12"/>
      <c r="I63" s="12"/>
      <c r="J63" s="12"/>
      <c r="K63" s="12"/>
      <c r="L63" s="12"/>
      <c r="M63" s="47"/>
      <c r="N63" s="47"/>
      <c r="O63" s="47"/>
      <c r="P63" s="47"/>
      <c r="Q63" s="50"/>
    </row>
    <row r="64" spans="1:20" ht="20.100000000000001" customHeight="1" x14ac:dyDescent="0.2">
      <c r="A64" s="195"/>
      <c r="B64" s="105" t="s">
        <v>31</v>
      </c>
      <c r="C64" s="106"/>
      <c r="D64" s="107"/>
      <c r="E64" s="108" t="s">
        <v>35</v>
      </c>
      <c r="F64" s="109"/>
      <c r="G64" s="83"/>
      <c r="H64" s="12"/>
      <c r="I64" s="12"/>
      <c r="J64" s="48"/>
      <c r="K64" s="48"/>
      <c r="L64" s="48"/>
      <c r="M64" s="12"/>
      <c r="N64" s="12"/>
      <c r="O64" s="12"/>
      <c r="P64" s="12"/>
      <c r="Q64" s="13"/>
    </row>
    <row r="65" spans="1:17" ht="20.100000000000001" customHeight="1" x14ac:dyDescent="0.2">
      <c r="A65" s="195"/>
      <c r="B65" s="105" t="s">
        <v>32</v>
      </c>
      <c r="C65" s="106"/>
      <c r="D65" s="107"/>
      <c r="E65" s="108" t="s">
        <v>35</v>
      </c>
      <c r="F65" s="109"/>
      <c r="G65" s="84"/>
      <c r="H65" s="9"/>
      <c r="I65" s="9"/>
      <c r="J65" s="9"/>
      <c r="K65" s="9"/>
      <c r="L65" s="9"/>
      <c r="M65" s="9"/>
      <c r="N65" s="9"/>
      <c r="O65" s="9"/>
      <c r="P65" s="9"/>
      <c r="Q65" s="22"/>
    </row>
    <row r="66" spans="1:17" ht="20.100000000000001" customHeight="1" x14ac:dyDescent="0.2">
      <c r="A66" s="195"/>
      <c r="B66" s="198" t="s">
        <v>78</v>
      </c>
      <c r="C66" s="199"/>
      <c r="D66" s="199"/>
      <c r="E66" s="131" t="s">
        <v>37</v>
      </c>
      <c r="F66" s="106"/>
      <c r="G66" s="99"/>
      <c r="H66" s="48"/>
      <c r="I66" s="48"/>
      <c r="J66" s="48"/>
      <c r="K66" s="48"/>
      <c r="L66" s="48"/>
      <c r="M66" s="48"/>
      <c r="N66" s="48"/>
      <c r="O66" s="48"/>
      <c r="P66" s="48"/>
      <c r="Q66" s="49"/>
    </row>
    <row r="67" spans="1:17" ht="20.100000000000001" customHeight="1" thickBot="1" x14ac:dyDescent="0.25">
      <c r="A67" s="195"/>
      <c r="B67" s="184" t="s">
        <v>79</v>
      </c>
      <c r="C67" s="185"/>
      <c r="D67" s="185"/>
      <c r="E67" s="129" t="s">
        <v>35</v>
      </c>
      <c r="F67" s="130"/>
      <c r="G67" s="104"/>
      <c r="H67" s="76"/>
      <c r="I67" s="76"/>
      <c r="J67" s="76"/>
      <c r="K67" s="76"/>
      <c r="L67" s="76"/>
      <c r="M67" s="76"/>
      <c r="N67" s="76"/>
      <c r="O67" s="76"/>
      <c r="P67" s="76"/>
      <c r="Q67" s="16"/>
    </row>
    <row r="68" spans="1:17" x14ac:dyDescent="0.2"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x14ac:dyDescent="0.2">
      <c r="B69" s="23" t="s">
        <v>77</v>
      </c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x14ac:dyDescent="0.2"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x14ac:dyDescent="0.2">
      <c r="A71" s="23" t="s">
        <v>93</v>
      </c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x14ac:dyDescent="0.2"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x14ac:dyDescent="0.2"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</sheetData>
  <sheetProtection selectLockedCells="1"/>
  <mergeCells count="173">
    <mergeCell ref="M31:N32"/>
    <mergeCell ref="M33:N34"/>
    <mergeCell ref="M35:N35"/>
    <mergeCell ref="M36:N36"/>
    <mergeCell ref="O31:O32"/>
    <mergeCell ref="O33:O34"/>
    <mergeCell ref="O27:O30"/>
    <mergeCell ref="E8:F8"/>
    <mergeCell ref="E9:F9"/>
    <mergeCell ref="I19:J19"/>
    <mergeCell ref="I18:J18"/>
    <mergeCell ref="I17:J17"/>
    <mergeCell ref="B1:G1"/>
    <mergeCell ref="E60:F60"/>
    <mergeCell ref="E61:F61"/>
    <mergeCell ref="E62:F62"/>
    <mergeCell ref="E63:F63"/>
    <mergeCell ref="E66:F66"/>
    <mergeCell ref="E28:F28"/>
    <mergeCell ref="E29:F29"/>
    <mergeCell ref="E30:F30"/>
    <mergeCell ref="E31:F31"/>
    <mergeCell ref="E34:F34"/>
    <mergeCell ref="E23:F23"/>
    <mergeCell ref="E24:F24"/>
    <mergeCell ref="E25:F25"/>
    <mergeCell ref="E26:F26"/>
    <mergeCell ref="E27:F27"/>
    <mergeCell ref="E13:F13"/>
    <mergeCell ref="E14:F14"/>
    <mergeCell ref="E20:F20"/>
    <mergeCell ref="B35:D35"/>
    <mergeCell ref="B16:D16"/>
    <mergeCell ref="B17:D17"/>
    <mergeCell ref="B18:D18"/>
    <mergeCell ref="B19:D19"/>
    <mergeCell ref="A48:A67"/>
    <mergeCell ref="B48:D48"/>
    <mergeCell ref="B52:D52"/>
    <mergeCell ref="B54:D54"/>
    <mergeCell ref="B55:D55"/>
    <mergeCell ref="B60:D60"/>
    <mergeCell ref="B61:D61"/>
    <mergeCell ref="B62:D62"/>
    <mergeCell ref="B58:D59"/>
    <mergeCell ref="B53:D53"/>
    <mergeCell ref="B63:D63"/>
    <mergeCell ref="B49:D49"/>
    <mergeCell ref="B50:D50"/>
    <mergeCell ref="B51:D51"/>
    <mergeCell ref="B56:D57"/>
    <mergeCell ref="B64:D64"/>
    <mergeCell ref="B66:D66"/>
    <mergeCell ref="B67:D67"/>
    <mergeCell ref="A9:A15"/>
    <mergeCell ref="I22:J22"/>
    <mergeCell ref="G23:H23"/>
    <mergeCell ref="I23:J23"/>
    <mergeCell ref="E15:F15"/>
    <mergeCell ref="E16:F16"/>
    <mergeCell ref="I16:J16"/>
    <mergeCell ref="G20:H20"/>
    <mergeCell ref="I20:J20"/>
    <mergeCell ref="G21:H21"/>
    <mergeCell ref="I21:J21"/>
    <mergeCell ref="G22:H22"/>
    <mergeCell ref="E10:F10"/>
    <mergeCell ref="E11:F11"/>
    <mergeCell ref="E12:F12"/>
    <mergeCell ref="E21:F21"/>
    <mergeCell ref="E22:F22"/>
    <mergeCell ref="G13:H13"/>
    <mergeCell ref="I13:J13"/>
    <mergeCell ref="E19:F19"/>
    <mergeCell ref="G17:H17"/>
    <mergeCell ref="G18:H18"/>
    <mergeCell ref="G19:H19"/>
    <mergeCell ref="E3:F3"/>
    <mergeCell ref="B3:D3"/>
    <mergeCell ref="B5:C5"/>
    <mergeCell ref="B6:C6"/>
    <mergeCell ref="B8:D8"/>
    <mergeCell ref="B24:D25"/>
    <mergeCell ref="B26:D27"/>
    <mergeCell ref="G8:H8"/>
    <mergeCell ref="I8:J8"/>
    <mergeCell ref="G11:H11"/>
    <mergeCell ref="I11:J11"/>
    <mergeCell ref="G12:H12"/>
    <mergeCell ref="I12:J12"/>
    <mergeCell ref="G9:H9"/>
    <mergeCell ref="I9:J9"/>
    <mergeCell ref="G10:H10"/>
    <mergeCell ref="I10:J10"/>
    <mergeCell ref="G14:H14"/>
    <mergeCell ref="I14:J14"/>
    <mergeCell ref="G15:H15"/>
    <mergeCell ref="I15:J15"/>
    <mergeCell ref="G16:H16"/>
    <mergeCell ref="E17:F17"/>
    <mergeCell ref="E18:F18"/>
    <mergeCell ref="A42:A47"/>
    <mergeCell ref="B20:D20"/>
    <mergeCell ref="B21:D21"/>
    <mergeCell ref="B22:D22"/>
    <mergeCell ref="B23:D23"/>
    <mergeCell ref="B29:D29"/>
    <mergeCell ref="B31:D31"/>
    <mergeCell ref="B30:D30"/>
    <mergeCell ref="B42:D42"/>
    <mergeCell ref="B43:D43"/>
    <mergeCell ref="B38:D40"/>
    <mergeCell ref="B41:D41"/>
    <mergeCell ref="A16:A35"/>
    <mergeCell ref="B34:D34"/>
    <mergeCell ref="B44:D44"/>
    <mergeCell ref="B45:D45"/>
    <mergeCell ref="B46:D46"/>
    <mergeCell ref="B47:D47"/>
    <mergeCell ref="I24:J24"/>
    <mergeCell ref="G24:H24"/>
    <mergeCell ref="I29:J29"/>
    <mergeCell ref="G29:H29"/>
    <mergeCell ref="I28:J28"/>
    <mergeCell ref="G28:H28"/>
    <mergeCell ref="I26:J26"/>
    <mergeCell ref="G26:H26"/>
    <mergeCell ref="I27:J27"/>
    <mergeCell ref="G27:H27"/>
    <mergeCell ref="E67:F67"/>
    <mergeCell ref="E52:F52"/>
    <mergeCell ref="E64:F64"/>
    <mergeCell ref="P33:P34"/>
    <mergeCell ref="P31:P32"/>
    <mergeCell ref="I30:J30"/>
    <mergeCell ref="I31:J31"/>
    <mergeCell ref="I25:J25"/>
    <mergeCell ref="G25:H25"/>
    <mergeCell ref="G30:H30"/>
    <mergeCell ref="G31:H31"/>
    <mergeCell ref="G34:H34"/>
    <mergeCell ref="I34:J34"/>
    <mergeCell ref="P27:P30"/>
    <mergeCell ref="E41:F41"/>
    <mergeCell ref="E42:F42"/>
    <mergeCell ref="E43:F43"/>
    <mergeCell ref="E44:F44"/>
    <mergeCell ref="E45:F45"/>
    <mergeCell ref="E35:F35"/>
    <mergeCell ref="G35:H35"/>
    <mergeCell ref="E46:F46"/>
    <mergeCell ref="E53:F53"/>
    <mergeCell ref="E54:F54"/>
    <mergeCell ref="B65:D65"/>
    <mergeCell ref="E65:F65"/>
    <mergeCell ref="G32:H32"/>
    <mergeCell ref="I32:J32"/>
    <mergeCell ref="G33:H33"/>
    <mergeCell ref="I33:J33"/>
    <mergeCell ref="B32:D32"/>
    <mergeCell ref="E32:F32"/>
    <mergeCell ref="B33:D33"/>
    <mergeCell ref="E33:F33"/>
    <mergeCell ref="E59:F59"/>
    <mergeCell ref="E38:F40"/>
    <mergeCell ref="I35:J35"/>
    <mergeCell ref="E57:F57"/>
    <mergeCell ref="E58:F58"/>
    <mergeCell ref="E51:F51"/>
    <mergeCell ref="E48:F48"/>
    <mergeCell ref="E49:F49"/>
    <mergeCell ref="E50:F50"/>
    <mergeCell ref="E47:F47"/>
  </mergeCells>
  <dataValidations count="3">
    <dataValidation showDropDown="1" showInputMessage="1" showErrorMessage="1" sqref="D5" xr:uid="{00000000-0002-0000-0100-000000000000}"/>
    <dataValidation type="list" allowBlank="1" showInputMessage="1" showErrorMessage="1" sqref="E3" xr:uid="{00000000-0002-0000-0100-000001000000}">
      <formula1>QTR_END</formula1>
    </dataValidation>
    <dataValidation type="list" allowBlank="1" showInputMessage="1" showErrorMessage="1" sqref="G7" xr:uid="{00000000-0002-0000-0100-000002000000}">
      <formula1>"1,2,3,4"</formula1>
    </dataValidation>
  </dataValidations>
  <pageMargins left="0.25" right="0.25" top="0.25" bottom="0.25" header="0.25" footer="0.25"/>
  <pageSetup orientation="landscape" r:id="rId1"/>
  <headerFooter alignWithMargins="0"/>
  <ignoredErrors>
    <ignoredError sqref="I10:J14 F5:F6 J30 I28:J29 I26 I24 D5:D6 J9 J20 J15 J21 J22 J31 G31:H31 G15:H15 H9 H26 G28:H29 G20:H20 G10:H14 G9 G16:H19 G30:H30 H27 G38:P39 G40:O40" unlockedFormula="1"/>
    <ignoredError sqref="H24 G21 G25:H25 G23:H23 H21 G24 G22:H22 G26" formula="1" unlockedFormula="1"/>
    <ignoredError sqref="G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9"/>
  <sheetViews>
    <sheetView zoomScale="80" zoomScaleNormal="80" workbookViewId="0">
      <pane ySplit="1" topLeftCell="A16" activePane="bottomLeft" state="frozen"/>
      <selection pane="bottomLeft" activeCell="B19" sqref="B19"/>
    </sheetView>
  </sheetViews>
  <sheetFormatPr defaultRowHeight="12.75" x14ac:dyDescent="0.2"/>
  <cols>
    <col min="1" max="1" width="14.85546875" customWidth="1"/>
    <col min="2" max="2" width="23.5703125" customWidth="1"/>
    <col min="3" max="3" width="86" customWidth="1"/>
    <col min="4" max="4" width="78.7109375" customWidth="1"/>
  </cols>
  <sheetData>
    <row r="1" spans="1:4" ht="13.5" thickBot="1" x14ac:dyDescent="0.25">
      <c r="A1" s="52" t="s">
        <v>75</v>
      </c>
      <c r="B1" s="53" t="s">
        <v>47</v>
      </c>
      <c r="C1" s="52" t="s">
        <v>48</v>
      </c>
      <c r="D1" s="53" t="s">
        <v>49</v>
      </c>
    </row>
    <row r="2" spans="1:4" ht="124.5" thickTop="1" x14ac:dyDescent="0.2">
      <c r="A2" s="70" t="s">
        <v>33</v>
      </c>
      <c r="B2" s="64" t="s">
        <v>45</v>
      </c>
      <c r="C2" s="65" t="s">
        <v>50</v>
      </c>
      <c r="D2" s="66" t="s">
        <v>51</v>
      </c>
    </row>
    <row r="3" spans="1:4" ht="123.75" x14ac:dyDescent="0.2">
      <c r="A3" s="67" t="s">
        <v>33</v>
      </c>
      <c r="B3" s="61" t="s">
        <v>42</v>
      </c>
      <c r="C3" s="68" t="s">
        <v>81</v>
      </c>
      <c r="D3" s="62" t="s">
        <v>54</v>
      </c>
    </row>
    <row r="4" spans="1:4" ht="101.25" x14ac:dyDescent="0.2">
      <c r="A4" s="67" t="s">
        <v>33</v>
      </c>
      <c r="B4" s="61" t="s">
        <v>43</v>
      </c>
      <c r="C4" s="68" t="s">
        <v>55</v>
      </c>
      <c r="D4" s="62" t="s">
        <v>56</v>
      </c>
    </row>
    <row r="5" spans="1:4" ht="101.25" x14ac:dyDescent="0.2">
      <c r="A5" s="67" t="s">
        <v>33</v>
      </c>
      <c r="B5" s="61" t="s">
        <v>44</v>
      </c>
      <c r="C5" s="68" t="s">
        <v>57</v>
      </c>
      <c r="D5" s="62" t="s">
        <v>58</v>
      </c>
    </row>
    <row r="6" spans="1:4" ht="67.5" x14ac:dyDescent="0.2">
      <c r="A6" s="67" t="s">
        <v>33</v>
      </c>
      <c r="B6" s="61" t="s">
        <v>22</v>
      </c>
      <c r="C6" s="51" t="s">
        <v>59</v>
      </c>
      <c r="D6" s="62" t="s">
        <v>60</v>
      </c>
    </row>
    <row r="7" spans="1:4" ht="213.75" x14ac:dyDescent="0.2">
      <c r="A7" s="67" t="s">
        <v>33</v>
      </c>
      <c r="B7" s="61" t="s">
        <v>21</v>
      </c>
      <c r="C7" s="51" t="s">
        <v>82</v>
      </c>
      <c r="D7" s="63" t="s">
        <v>83</v>
      </c>
    </row>
    <row r="8" spans="1:4" ht="90" x14ac:dyDescent="0.2">
      <c r="A8" s="67" t="s">
        <v>33</v>
      </c>
      <c r="B8" s="61" t="s">
        <v>23</v>
      </c>
      <c r="C8" s="68" t="s">
        <v>61</v>
      </c>
      <c r="D8" s="62" t="s">
        <v>62</v>
      </c>
    </row>
    <row r="9" spans="1:4" ht="202.5" x14ac:dyDescent="0.2">
      <c r="A9" s="67" t="s">
        <v>33</v>
      </c>
      <c r="B9" s="61" t="s">
        <v>24</v>
      </c>
      <c r="C9" s="69" t="s">
        <v>84</v>
      </c>
      <c r="D9" s="62" t="s">
        <v>85</v>
      </c>
    </row>
    <row r="10" spans="1:4" ht="67.5" x14ac:dyDescent="0.2">
      <c r="A10" s="67" t="s">
        <v>33</v>
      </c>
      <c r="B10" s="61" t="s">
        <v>25</v>
      </c>
      <c r="C10" s="68" t="s">
        <v>63</v>
      </c>
      <c r="D10" s="62" t="s">
        <v>64</v>
      </c>
    </row>
    <row r="11" spans="1:4" ht="168.75" x14ac:dyDescent="0.2">
      <c r="A11" s="67" t="s">
        <v>33</v>
      </c>
      <c r="B11" s="61" t="s">
        <v>26</v>
      </c>
      <c r="C11" s="69" t="s">
        <v>86</v>
      </c>
      <c r="D11" s="62" t="s">
        <v>87</v>
      </c>
    </row>
    <row r="12" spans="1:4" ht="168.75" x14ac:dyDescent="0.2">
      <c r="A12" s="67" t="s">
        <v>33</v>
      </c>
      <c r="B12" s="61" t="s">
        <v>27</v>
      </c>
      <c r="C12" s="68" t="s">
        <v>65</v>
      </c>
      <c r="D12" s="62" t="s">
        <v>66</v>
      </c>
    </row>
    <row r="13" spans="1:4" ht="236.25" x14ac:dyDescent="0.2">
      <c r="A13" s="67" t="s">
        <v>33</v>
      </c>
      <c r="B13" s="61" t="s">
        <v>52</v>
      </c>
      <c r="C13" s="51" t="s">
        <v>67</v>
      </c>
      <c r="D13" s="63" t="s">
        <v>68</v>
      </c>
    </row>
    <row r="14" spans="1:4" ht="258.75" x14ac:dyDescent="0.2">
      <c r="A14" s="67" t="s">
        <v>33</v>
      </c>
      <c r="B14" s="61" t="s">
        <v>29</v>
      </c>
      <c r="C14" s="51" t="s">
        <v>69</v>
      </c>
      <c r="D14" s="62" t="s">
        <v>70</v>
      </c>
    </row>
    <row r="15" spans="1:4" ht="168.75" x14ac:dyDescent="0.2">
      <c r="A15" s="67" t="s">
        <v>33</v>
      </c>
      <c r="B15" s="61" t="s">
        <v>53</v>
      </c>
      <c r="C15" s="68" t="s">
        <v>71</v>
      </c>
      <c r="D15" s="62" t="s">
        <v>72</v>
      </c>
    </row>
    <row r="16" spans="1:4" ht="123.75" x14ac:dyDescent="0.2">
      <c r="A16" s="67" t="s">
        <v>33</v>
      </c>
      <c r="B16" s="61" t="s">
        <v>31</v>
      </c>
      <c r="C16" s="68" t="s">
        <v>73</v>
      </c>
      <c r="D16" s="62" t="s">
        <v>74</v>
      </c>
    </row>
    <row r="17" spans="1:4" ht="409.5" x14ac:dyDescent="0.2">
      <c r="A17" s="67" t="s">
        <v>33</v>
      </c>
      <c r="B17" s="61" t="s">
        <v>32</v>
      </c>
      <c r="C17" s="51" t="s">
        <v>88</v>
      </c>
      <c r="D17" s="63" t="s">
        <v>89</v>
      </c>
    </row>
    <row r="18" spans="1:4" ht="67.5" x14ac:dyDescent="0.2">
      <c r="A18" s="67" t="s">
        <v>33</v>
      </c>
      <c r="B18" s="61" t="s">
        <v>78</v>
      </c>
      <c r="C18" s="238" t="s">
        <v>90</v>
      </c>
      <c r="D18" s="239" t="s">
        <v>91</v>
      </c>
    </row>
    <row r="19" spans="1:4" ht="78.75" x14ac:dyDescent="0.2">
      <c r="A19" s="67" t="s">
        <v>33</v>
      </c>
      <c r="B19" s="61" t="s">
        <v>79</v>
      </c>
      <c r="C19" s="238" t="s">
        <v>94</v>
      </c>
      <c r="D19" s="239" t="s">
        <v>92</v>
      </c>
    </row>
  </sheetData>
  <autoFilter ref="A1:D1" xr:uid="{00000000-0009-0000-0000-000002000000}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79DEA9564844E902C4E87E976D235" ma:contentTypeVersion="10" ma:contentTypeDescription="Create a new document." ma:contentTypeScope="" ma:versionID="c1b806c77d65637a5519882363204115">
  <xsd:schema xmlns:xsd="http://www.w3.org/2001/XMLSchema" xmlns:xs="http://www.w3.org/2001/XMLSchema" xmlns:p="http://schemas.microsoft.com/office/2006/metadata/properties" xmlns:ns2="54365fe2-45b3-45fd-a4f7-5800b6df4590" xmlns:ns3="d21064f0-8fc5-4ef3-8712-82223c3c3e0d" targetNamespace="http://schemas.microsoft.com/office/2006/metadata/properties" ma:root="true" ma:fieldsID="d1c250a9777a93dc7e5efc29ee42041d" ns2:_="" ns3:_="">
    <xsd:import namespace="54365fe2-45b3-45fd-a4f7-5800b6df4590"/>
    <xsd:import namespace="d21064f0-8fc5-4ef3-8712-82223c3c3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65fe2-45b3-45fd-a4f7-5800b6df4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064f0-8fc5-4ef3-8712-82223c3c3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430E9-96D0-480F-8CA2-C94F0544F2C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4365fe2-45b3-45fd-a4f7-5800b6df4590"/>
    <ds:schemaRef ds:uri="d21064f0-8fc5-4ef3-8712-82223c3c3e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48B712-876D-4ACC-B3F4-A0A9859CBA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0A83F-394E-4D0E-8063-964A749A4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365fe2-45b3-45fd-a4f7-5800b6df4590"/>
    <ds:schemaRef ds:uri="d21064f0-8fc5-4ef3-8712-82223c3c3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Dates</vt:lpstr>
      <vt:lpstr>SQL</vt:lpstr>
      <vt:lpstr>QTR_END</vt:lpstr>
      <vt:lpstr>Dates!Quarter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Hoekstra, Robert - ETA</dc:creator>
  <cp:lastModifiedBy>Manikowski, Susan - ETA</cp:lastModifiedBy>
  <cp:lastPrinted>2012-09-07T19:14:00Z</cp:lastPrinted>
  <dcterms:created xsi:type="dcterms:W3CDTF">1996-10-14T23:33:28Z</dcterms:created>
  <dcterms:modified xsi:type="dcterms:W3CDTF">2023-02-07T14:25:40Z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0x01010073279DEA9564844E902C4E87E976D235</vt:lpwstr>
  </property>
</Properties>
</file>