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cNeace.Meche.ETA\Desktop\performance documents\PY 2019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2" i="1" l="1"/>
  <c r="H202" i="1"/>
  <c r="L201" i="1"/>
  <c r="H201" i="1"/>
  <c r="L200" i="1"/>
  <c r="H200" i="1"/>
  <c r="L199" i="1"/>
  <c r="H199" i="1"/>
  <c r="Q198" i="1"/>
  <c r="P198" i="1"/>
  <c r="R198" i="1"/>
  <c r="N198" i="1"/>
  <c r="M198" i="1"/>
  <c r="O198" i="1"/>
  <c r="L198" i="1"/>
  <c r="H198" i="1"/>
  <c r="Q197" i="1"/>
  <c r="P197" i="1"/>
  <c r="R197" i="1"/>
  <c r="N197" i="1"/>
  <c r="M197" i="1"/>
  <c r="O197" i="1"/>
  <c r="L197" i="1"/>
  <c r="H197" i="1"/>
  <c r="Q196" i="1"/>
  <c r="P196" i="1"/>
  <c r="R196" i="1"/>
  <c r="N196" i="1"/>
  <c r="M196" i="1"/>
  <c r="O196" i="1"/>
  <c r="L196" i="1"/>
  <c r="H196" i="1"/>
  <c r="Q195" i="1"/>
  <c r="P195" i="1"/>
  <c r="R195" i="1"/>
  <c r="N195" i="1"/>
  <c r="M195" i="1"/>
  <c r="O195" i="1"/>
  <c r="L195" i="1"/>
  <c r="H195" i="1"/>
  <c r="Q194" i="1"/>
  <c r="P194" i="1"/>
  <c r="R194" i="1"/>
  <c r="N194" i="1"/>
  <c r="M194" i="1"/>
  <c r="O194" i="1"/>
  <c r="L194" i="1"/>
  <c r="H194" i="1"/>
  <c r="Q193" i="1"/>
  <c r="P193" i="1"/>
  <c r="R193" i="1"/>
  <c r="N193" i="1"/>
  <c r="M193" i="1"/>
  <c r="O193" i="1"/>
  <c r="L193" i="1"/>
  <c r="H193" i="1"/>
  <c r="Q192" i="1"/>
  <c r="P192" i="1"/>
  <c r="R192" i="1"/>
  <c r="N192" i="1"/>
  <c r="M192" i="1"/>
  <c r="O192" i="1"/>
  <c r="L192" i="1"/>
  <c r="H192" i="1"/>
  <c r="Q191" i="1"/>
  <c r="P191" i="1"/>
  <c r="R191" i="1"/>
  <c r="N191" i="1"/>
  <c r="M191" i="1"/>
  <c r="O191" i="1"/>
  <c r="L191" i="1"/>
  <c r="H191" i="1"/>
  <c r="Q190" i="1"/>
  <c r="P190" i="1"/>
  <c r="R190" i="1"/>
  <c r="N190" i="1"/>
  <c r="M190" i="1"/>
  <c r="O190" i="1"/>
  <c r="L190" i="1"/>
  <c r="H190" i="1"/>
  <c r="Q189" i="1"/>
  <c r="P189" i="1"/>
  <c r="R189" i="1"/>
  <c r="N189" i="1"/>
  <c r="M189" i="1"/>
  <c r="O189" i="1"/>
  <c r="L189" i="1"/>
  <c r="H189" i="1"/>
  <c r="Q188" i="1"/>
  <c r="P188" i="1"/>
  <c r="R188" i="1"/>
  <c r="N188" i="1"/>
  <c r="M188" i="1"/>
  <c r="O188" i="1"/>
  <c r="L188" i="1"/>
  <c r="H188" i="1"/>
  <c r="Q187" i="1"/>
  <c r="P187" i="1"/>
  <c r="R187" i="1"/>
  <c r="N187" i="1"/>
  <c r="M187" i="1"/>
  <c r="O187" i="1"/>
  <c r="L187" i="1"/>
  <c r="H187" i="1"/>
  <c r="P186" i="1"/>
  <c r="M186" i="1"/>
  <c r="L186" i="1"/>
  <c r="H186" i="1"/>
  <c r="Q185" i="1"/>
  <c r="P185" i="1"/>
  <c r="R185" i="1"/>
  <c r="N185" i="1"/>
  <c r="M185" i="1"/>
  <c r="O185" i="1"/>
  <c r="L185" i="1"/>
  <c r="H185" i="1"/>
  <c r="Q184" i="1"/>
  <c r="P184" i="1"/>
  <c r="R184" i="1"/>
  <c r="N184" i="1"/>
  <c r="M184" i="1"/>
  <c r="O184" i="1"/>
  <c r="L184" i="1"/>
  <c r="H184" i="1"/>
  <c r="Q183" i="1"/>
  <c r="P183" i="1"/>
  <c r="R183" i="1"/>
  <c r="N183" i="1"/>
  <c r="M183" i="1"/>
  <c r="O183" i="1"/>
  <c r="L183" i="1"/>
  <c r="H183" i="1"/>
  <c r="Q182" i="1"/>
  <c r="P182" i="1"/>
  <c r="R182" i="1"/>
  <c r="N182" i="1"/>
  <c r="M182" i="1"/>
  <c r="O182" i="1"/>
  <c r="L182" i="1"/>
  <c r="H182" i="1"/>
  <c r="Q181" i="1"/>
  <c r="P181" i="1"/>
  <c r="R181" i="1"/>
  <c r="N181" i="1"/>
  <c r="M181" i="1"/>
  <c r="O181" i="1"/>
  <c r="L181" i="1"/>
  <c r="H181" i="1"/>
  <c r="Q180" i="1"/>
  <c r="P180" i="1"/>
  <c r="R180" i="1"/>
  <c r="N180" i="1"/>
  <c r="M180" i="1"/>
  <c r="O180" i="1"/>
  <c r="L180" i="1"/>
  <c r="H180" i="1"/>
  <c r="Q179" i="1"/>
  <c r="P179" i="1"/>
  <c r="R179" i="1"/>
  <c r="N179" i="1"/>
  <c r="M179" i="1"/>
  <c r="O179" i="1"/>
  <c r="L179" i="1"/>
  <c r="H179" i="1"/>
  <c r="Q178" i="1"/>
  <c r="P178" i="1"/>
  <c r="R178" i="1"/>
  <c r="N178" i="1"/>
  <c r="M178" i="1"/>
  <c r="O178" i="1"/>
  <c r="L178" i="1"/>
  <c r="H178" i="1"/>
  <c r="Q177" i="1"/>
  <c r="P177" i="1"/>
  <c r="R177" i="1"/>
  <c r="N177" i="1"/>
  <c r="M177" i="1"/>
  <c r="O177" i="1"/>
  <c r="L177" i="1"/>
  <c r="H177" i="1"/>
  <c r="Q176" i="1"/>
  <c r="P176" i="1"/>
  <c r="R176" i="1"/>
  <c r="N176" i="1"/>
  <c r="M176" i="1"/>
  <c r="O176" i="1"/>
  <c r="L176" i="1"/>
  <c r="H176" i="1"/>
  <c r="Q175" i="1"/>
  <c r="P175" i="1"/>
  <c r="R175" i="1"/>
  <c r="N175" i="1"/>
  <c r="M175" i="1"/>
  <c r="O175" i="1"/>
  <c r="L175" i="1"/>
  <c r="H175" i="1"/>
  <c r="Q174" i="1"/>
  <c r="P174" i="1"/>
  <c r="R174" i="1"/>
  <c r="N174" i="1"/>
  <c r="M174" i="1"/>
  <c r="O174" i="1"/>
  <c r="L174" i="1"/>
  <c r="H174" i="1"/>
  <c r="Q173" i="1"/>
  <c r="P173" i="1"/>
  <c r="R173" i="1"/>
  <c r="N173" i="1"/>
  <c r="M173" i="1"/>
  <c r="O173" i="1"/>
  <c r="L173" i="1"/>
  <c r="H173" i="1"/>
  <c r="Q172" i="1"/>
  <c r="P172" i="1"/>
  <c r="R172" i="1"/>
  <c r="N172" i="1"/>
  <c r="M172" i="1"/>
  <c r="O172" i="1"/>
  <c r="L172" i="1"/>
  <c r="H172" i="1"/>
  <c r="Q171" i="1"/>
  <c r="P171" i="1"/>
  <c r="R171" i="1"/>
  <c r="N171" i="1"/>
  <c r="M171" i="1"/>
  <c r="O171" i="1"/>
  <c r="L171" i="1"/>
  <c r="H171" i="1"/>
  <c r="Q170" i="1"/>
  <c r="P170" i="1"/>
  <c r="R170" i="1"/>
  <c r="N170" i="1"/>
  <c r="M170" i="1"/>
  <c r="O170" i="1"/>
  <c r="L170" i="1"/>
  <c r="H170" i="1"/>
  <c r="Q169" i="1"/>
  <c r="P169" i="1"/>
  <c r="R169" i="1"/>
  <c r="N169" i="1"/>
  <c r="M169" i="1"/>
  <c r="O169" i="1"/>
  <c r="L169" i="1"/>
  <c r="H169" i="1"/>
  <c r="Q168" i="1"/>
  <c r="P168" i="1"/>
  <c r="R168" i="1"/>
  <c r="N168" i="1"/>
  <c r="M168" i="1"/>
  <c r="O168" i="1"/>
  <c r="L168" i="1"/>
  <c r="H168" i="1"/>
  <c r="Q167" i="1"/>
  <c r="P167" i="1"/>
  <c r="R167" i="1"/>
  <c r="N167" i="1"/>
  <c r="M167" i="1"/>
  <c r="O167" i="1"/>
  <c r="L167" i="1"/>
  <c r="H167" i="1"/>
  <c r="Q162" i="1"/>
  <c r="P162" i="1"/>
  <c r="R162" i="1"/>
  <c r="N162" i="1"/>
  <c r="M162" i="1"/>
  <c r="O162" i="1"/>
  <c r="L162" i="1"/>
  <c r="H162" i="1"/>
  <c r="Q161" i="1"/>
  <c r="P161" i="1"/>
  <c r="R161" i="1"/>
  <c r="N161" i="1"/>
  <c r="M161" i="1"/>
  <c r="O161" i="1"/>
  <c r="L161" i="1"/>
  <c r="H161" i="1"/>
  <c r="Q160" i="1"/>
  <c r="P160" i="1"/>
  <c r="R160" i="1"/>
  <c r="N160" i="1"/>
  <c r="M160" i="1"/>
  <c r="O160" i="1"/>
  <c r="L160" i="1"/>
  <c r="H160" i="1"/>
  <c r="Q159" i="1"/>
  <c r="P159" i="1"/>
  <c r="R159" i="1"/>
  <c r="N159" i="1"/>
  <c r="M159" i="1"/>
  <c r="O159" i="1"/>
  <c r="L159" i="1"/>
  <c r="H159" i="1"/>
  <c r="Q158" i="1"/>
  <c r="P158" i="1"/>
  <c r="R158" i="1"/>
  <c r="N158" i="1"/>
  <c r="M158" i="1"/>
  <c r="O158" i="1"/>
  <c r="L158" i="1"/>
  <c r="H158" i="1"/>
  <c r="Q157" i="1"/>
  <c r="P157" i="1"/>
  <c r="R157" i="1"/>
  <c r="N157" i="1"/>
  <c r="M157" i="1"/>
  <c r="O157" i="1"/>
  <c r="L157" i="1"/>
  <c r="H157" i="1"/>
  <c r="Q156" i="1"/>
  <c r="P156" i="1"/>
  <c r="R156" i="1"/>
  <c r="N156" i="1"/>
  <c r="M156" i="1"/>
  <c r="O156" i="1"/>
  <c r="L156" i="1"/>
  <c r="H156" i="1"/>
  <c r="Q155" i="1"/>
  <c r="P155" i="1"/>
  <c r="R155" i="1"/>
  <c r="N155" i="1"/>
  <c r="M155" i="1"/>
  <c r="O155" i="1"/>
  <c r="L155" i="1"/>
  <c r="H155" i="1"/>
  <c r="Q154" i="1"/>
  <c r="P154" i="1"/>
  <c r="R154" i="1"/>
  <c r="N154" i="1"/>
  <c r="M154" i="1"/>
  <c r="O154" i="1"/>
  <c r="L154" i="1"/>
  <c r="H154" i="1"/>
  <c r="Q153" i="1"/>
  <c r="P153" i="1"/>
  <c r="R153" i="1"/>
  <c r="N153" i="1"/>
  <c r="M153" i="1"/>
  <c r="O153" i="1"/>
  <c r="L153" i="1"/>
  <c r="H153" i="1"/>
  <c r="Q152" i="1"/>
  <c r="P152" i="1"/>
  <c r="R152" i="1"/>
  <c r="N152" i="1"/>
  <c r="M152" i="1"/>
  <c r="O152" i="1"/>
  <c r="L152" i="1"/>
  <c r="H152" i="1"/>
  <c r="Q151" i="1"/>
  <c r="P151" i="1"/>
  <c r="R151" i="1"/>
  <c r="N151" i="1"/>
  <c r="M151" i="1"/>
  <c r="O151" i="1"/>
  <c r="L151" i="1"/>
  <c r="H151" i="1"/>
  <c r="Q150" i="1"/>
  <c r="P150" i="1"/>
  <c r="R150" i="1"/>
  <c r="N150" i="1"/>
  <c r="M150" i="1"/>
  <c r="O150" i="1"/>
  <c r="L150" i="1"/>
  <c r="H150" i="1"/>
  <c r="Q149" i="1"/>
  <c r="P149" i="1"/>
  <c r="R149" i="1"/>
  <c r="N149" i="1"/>
  <c r="M149" i="1"/>
  <c r="O149" i="1"/>
  <c r="L149" i="1"/>
  <c r="H149" i="1"/>
  <c r="Q148" i="1"/>
  <c r="P148" i="1"/>
  <c r="R148" i="1"/>
  <c r="N148" i="1"/>
  <c r="M148" i="1"/>
  <c r="O148" i="1"/>
  <c r="L148" i="1"/>
  <c r="H148" i="1"/>
  <c r="Q147" i="1"/>
  <c r="P147" i="1"/>
  <c r="R147" i="1"/>
  <c r="N147" i="1"/>
  <c r="M147" i="1"/>
  <c r="O147" i="1"/>
  <c r="L147" i="1"/>
  <c r="H147" i="1"/>
  <c r="Q146" i="1"/>
  <c r="P146" i="1"/>
  <c r="R146" i="1"/>
  <c r="N146" i="1"/>
  <c r="M146" i="1"/>
  <c r="O146" i="1"/>
  <c r="L146" i="1"/>
  <c r="H146" i="1"/>
  <c r="Q145" i="1"/>
  <c r="P145" i="1"/>
  <c r="R145" i="1"/>
  <c r="N145" i="1"/>
  <c r="M145" i="1"/>
  <c r="O145" i="1"/>
  <c r="L145" i="1"/>
  <c r="H145" i="1"/>
  <c r="Q144" i="1"/>
  <c r="P144" i="1"/>
  <c r="R144" i="1"/>
  <c r="N144" i="1"/>
  <c r="M144" i="1"/>
  <c r="O144" i="1"/>
  <c r="L144" i="1"/>
  <c r="H144" i="1"/>
  <c r="Q143" i="1"/>
  <c r="P143" i="1"/>
  <c r="R143" i="1"/>
  <c r="N143" i="1"/>
  <c r="M143" i="1"/>
  <c r="O143" i="1"/>
  <c r="L143" i="1"/>
  <c r="H143" i="1"/>
  <c r="A143" i="1"/>
  <c r="Q142" i="1"/>
  <c r="P142" i="1"/>
  <c r="R142" i="1"/>
  <c r="N142" i="1"/>
  <c r="M142" i="1"/>
  <c r="O142" i="1"/>
  <c r="L142" i="1"/>
  <c r="H142" i="1"/>
  <c r="A142" i="1"/>
  <c r="Q141" i="1"/>
  <c r="P141" i="1"/>
  <c r="R141" i="1"/>
  <c r="N141" i="1"/>
  <c r="M141" i="1"/>
  <c r="O141" i="1"/>
  <c r="L141" i="1"/>
  <c r="H141" i="1"/>
  <c r="A141" i="1"/>
  <c r="Q140" i="1"/>
  <c r="P140" i="1"/>
  <c r="R140" i="1"/>
  <c r="N140" i="1"/>
  <c r="M140" i="1"/>
  <c r="O140" i="1"/>
  <c r="L140" i="1"/>
  <c r="H140" i="1"/>
  <c r="A140" i="1"/>
  <c r="Q139" i="1"/>
  <c r="P139" i="1"/>
  <c r="R139" i="1"/>
  <c r="N139" i="1"/>
  <c r="M139" i="1"/>
  <c r="O139" i="1"/>
  <c r="L139" i="1"/>
  <c r="H139" i="1"/>
  <c r="A139" i="1"/>
  <c r="Q138" i="1"/>
  <c r="P138" i="1"/>
  <c r="R138" i="1"/>
  <c r="N138" i="1"/>
  <c r="M138" i="1"/>
  <c r="O138" i="1"/>
  <c r="L138" i="1"/>
  <c r="H138" i="1"/>
  <c r="A138" i="1"/>
  <c r="Q137" i="1"/>
  <c r="P137" i="1"/>
  <c r="R137" i="1"/>
  <c r="N137" i="1"/>
  <c r="M137" i="1"/>
  <c r="O137" i="1"/>
  <c r="L137" i="1"/>
  <c r="H137" i="1"/>
  <c r="A137" i="1"/>
  <c r="Q136" i="1"/>
  <c r="P136" i="1"/>
  <c r="R136" i="1"/>
  <c r="N136" i="1"/>
  <c r="M136" i="1"/>
  <c r="O136" i="1"/>
  <c r="L136" i="1"/>
  <c r="H136" i="1"/>
  <c r="A136" i="1"/>
  <c r="Q135" i="1"/>
  <c r="P135" i="1"/>
  <c r="R135" i="1"/>
  <c r="N135" i="1"/>
  <c r="M135" i="1"/>
  <c r="O135" i="1"/>
  <c r="L135" i="1"/>
  <c r="H135" i="1"/>
  <c r="A135" i="1"/>
  <c r="Q134" i="1"/>
  <c r="P134" i="1"/>
  <c r="R134" i="1"/>
  <c r="N134" i="1"/>
  <c r="M134" i="1"/>
  <c r="O134" i="1"/>
  <c r="L134" i="1"/>
  <c r="H134" i="1"/>
  <c r="A134" i="1"/>
  <c r="Q133" i="1"/>
  <c r="P133" i="1"/>
  <c r="R133" i="1"/>
  <c r="N133" i="1"/>
  <c r="M133" i="1"/>
  <c r="O133" i="1"/>
  <c r="L133" i="1"/>
  <c r="H133" i="1"/>
  <c r="A133" i="1"/>
  <c r="Q132" i="1"/>
  <c r="P132" i="1"/>
  <c r="R132" i="1"/>
  <c r="N132" i="1"/>
  <c r="M132" i="1"/>
  <c r="O132" i="1"/>
  <c r="L132" i="1"/>
  <c r="H132" i="1"/>
  <c r="A132" i="1"/>
  <c r="Q131" i="1"/>
  <c r="P131" i="1"/>
  <c r="R131" i="1"/>
  <c r="N131" i="1"/>
  <c r="M131" i="1"/>
  <c r="O131" i="1"/>
  <c r="L131" i="1"/>
  <c r="H131" i="1"/>
  <c r="A131" i="1"/>
  <c r="Q130" i="1"/>
  <c r="P130" i="1"/>
  <c r="R130" i="1"/>
  <c r="N130" i="1"/>
  <c r="M130" i="1"/>
  <c r="O130" i="1"/>
  <c r="L130" i="1"/>
  <c r="H130" i="1"/>
  <c r="A130" i="1"/>
  <c r="Q129" i="1"/>
  <c r="P129" i="1"/>
  <c r="R129" i="1"/>
  <c r="N129" i="1"/>
  <c r="M129" i="1"/>
  <c r="O129" i="1"/>
  <c r="L129" i="1"/>
  <c r="H129" i="1"/>
  <c r="A129" i="1"/>
  <c r="Q128" i="1"/>
  <c r="P128" i="1"/>
  <c r="R128" i="1"/>
  <c r="N128" i="1"/>
  <c r="M128" i="1"/>
  <c r="O128" i="1"/>
  <c r="L128" i="1"/>
  <c r="H128" i="1"/>
  <c r="A128" i="1"/>
  <c r="Q127" i="1"/>
  <c r="P127" i="1"/>
  <c r="R127" i="1"/>
  <c r="N127" i="1"/>
  <c r="M127" i="1"/>
  <c r="O127" i="1"/>
  <c r="L127" i="1"/>
  <c r="H127" i="1"/>
  <c r="A127" i="1"/>
  <c r="Q126" i="1"/>
  <c r="P126" i="1"/>
  <c r="R126" i="1"/>
  <c r="N126" i="1"/>
  <c r="M126" i="1"/>
  <c r="O126" i="1"/>
  <c r="L126" i="1"/>
  <c r="H126" i="1"/>
  <c r="A126" i="1"/>
  <c r="Q125" i="1"/>
  <c r="P125" i="1"/>
  <c r="R125" i="1"/>
  <c r="N125" i="1"/>
  <c r="M125" i="1"/>
  <c r="O125" i="1"/>
  <c r="L125" i="1"/>
  <c r="H125" i="1"/>
  <c r="A125" i="1"/>
  <c r="Q124" i="1"/>
  <c r="P124" i="1"/>
  <c r="R124" i="1"/>
  <c r="N124" i="1"/>
  <c r="M124" i="1"/>
  <c r="O124" i="1"/>
  <c r="L124" i="1"/>
  <c r="H124" i="1"/>
  <c r="A124" i="1"/>
  <c r="J118" i="1"/>
  <c r="O118" i="1"/>
  <c r="W118" i="1"/>
  <c r="Y118" i="1"/>
  <c r="X118" i="1"/>
  <c r="T118" i="1"/>
  <c r="S118" i="1"/>
  <c r="N118" i="1"/>
  <c r="I118" i="1"/>
  <c r="E118" i="1"/>
  <c r="J117" i="1"/>
  <c r="O117" i="1"/>
  <c r="W117" i="1"/>
  <c r="Y117" i="1"/>
  <c r="X117" i="1"/>
  <c r="N117" i="1"/>
  <c r="I117" i="1"/>
  <c r="E117" i="1"/>
  <c r="J116" i="1"/>
  <c r="O116" i="1"/>
  <c r="W116" i="1"/>
  <c r="Y116" i="1"/>
  <c r="X116" i="1"/>
  <c r="T116" i="1"/>
  <c r="S116" i="1"/>
  <c r="N116" i="1"/>
  <c r="I116" i="1"/>
  <c r="E116" i="1"/>
  <c r="J115" i="1"/>
  <c r="O115" i="1"/>
  <c r="W115" i="1"/>
  <c r="Y115" i="1"/>
  <c r="X115" i="1"/>
  <c r="N115" i="1"/>
  <c r="I115" i="1"/>
  <c r="E115" i="1"/>
  <c r="J114" i="1"/>
  <c r="O114" i="1"/>
  <c r="W114" i="1"/>
  <c r="Y114" i="1"/>
  <c r="X114" i="1"/>
  <c r="T114" i="1"/>
  <c r="S114" i="1"/>
  <c r="N114" i="1"/>
  <c r="I114" i="1"/>
  <c r="E114" i="1"/>
  <c r="J113" i="1"/>
  <c r="O113" i="1"/>
  <c r="T113" i="1"/>
  <c r="W113" i="1"/>
  <c r="Y113" i="1"/>
  <c r="X113" i="1"/>
  <c r="S113" i="1"/>
  <c r="N113" i="1"/>
  <c r="I113" i="1"/>
  <c r="E113" i="1"/>
  <c r="J112" i="1"/>
  <c r="O112" i="1"/>
  <c r="T112" i="1"/>
  <c r="W112" i="1"/>
  <c r="Y112" i="1"/>
  <c r="X112" i="1"/>
  <c r="S112" i="1"/>
  <c r="N112" i="1"/>
  <c r="I112" i="1"/>
  <c r="E112" i="1"/>
  <c r="J111" i="1"/>
  <c r="O111" i="1"/>
  <c r="T111" i="1"/>
  <c r="W111" i="1"/>
  <c r="Y111" i="1"/>
  <c r="X111" i="1"/>
  <c r="S111" i="1"/>
  <c r="N111" i="1"/>
  <c r="I111" i="1"/>
  <c r="E111" i="1"/>
  <c r="J110" i="1"/>
  <c r="O110" i="1"/>
  <c r="T110" i="1"/>
  <c r="W110" i="1"/>
  <c r="Y110" i="1"/>
  <c r="X110" i="1"/>
  <c r="S110" i="1"/>
  <c r="N110" i="1"/>
  <c r="I110" i="1"/>
  <c r="E110" i="1"/>
  <c r="J109" i="1"/>
  <c r="O109" i="1"/>
  <c r="T109" i="1"/>
  <c r="W109" i="1"/>
  <c r="Y109" i="1"/>
  <c r="X109" i="1"/>
  <c r="S109" i="1"/>
  <c r="N109" i="1"/>
  <c r="I109" i="1"/>
  <c r="E109" i="1"/>
  <c r="J108" i="1"/>
  <c r="O108" i="1"/>
  <c r="T108" i="1"/>
  <c r="W108" i="1"/>
  <c r="Y108" i="1"/>
  <c r="X108" i="1"/>
  <c r="S108" i="1"/>
  <c r="N108" i="1"/>
  <c r="I108" i="1"/>
  <c r="E108" i="1"/>
  <c r="J107" i="1"/>
  <c r="O107" i="1"/>
  <c r="T107" i="1"/>
  <c r="W107" i="1"/>
  <c r="Y107" i="1"/>
  <c r="X107" i="1"/>
  <c r="S107" i="1"/>
  <c r="N107" i="1"/>
  <c r="I107" i="1"/>
  <c r="E107" i="1"/>
  <c r="J106" i="1"/>
  <c r="O106" i="1"/>
  <c r="T106" i="1"/>
  <c r="W106" i="1"/>
  <c r="Y106" i="1"/>
  <c r="X106" i="1"/>
  <c r="S106" i="1"/>
  <c r="N106" i="1"/>
  <c r="I106" i="1"/>
  <c r="E106" i="1"/>
  <c r="J105" i="1"/>
  <c r="O105" i="1"/>
  <c r="T105" i="1"/>
  <c r="W105" i="1"/>
  <c r="Y105" i="1"/>
  <c r="X105" i="1"/>
  <c r="S105" i="1"/>
  <c r="N105" i="1"/>
  <c r="I105" i="1"/>
  <c r="E105" i="1"/>
  <c r="J104" i="1"/>
  <c r="O104" i="1"/>
  <c r="T104" i="1"/>
  <c r="W104" i="1"/>
  <c r="Y104" i="1"/>
  <c r="X104" i="1"/>
  <c r="S104" i="1"/>
  <c r="N104" i="1"/>
  <c r="I104" i="1"/>
  <c r="E104" i="1"/>
  <c r="J103" i="1"/>
  <c r="O103" i="1"/>
  <c r="T103" i="1"/>
  <c r="W103" i="1"/>
  <c r="Y103" i="1"/>
  <c r="X103" i="1"/>
  <c r="S103" i="1"/>
  <c r="N103" i="1"/>
  <c r="I103" i="1"/>
  <c r="E103" i="1"/>
  <c r="J102" i="1"/>
  <c r="O102" i="1"/>
  <c r="T102" i="1"/>
  <c r="W102" i="1"/>
  <c r="Y102" i="1"/>
  <c r="X102" i="1"/>
  <c r="S102" i="1"/>
  <c r="N102" i="1"/>
  <c r="I102" i="1"/>
  <c r="E102" i="1"/>
  <c r="J101" i="1"/>
  <c r="O101" i="1"/>
  <c r="T101" i="1"/>
  <c r="W101" i="1"/>
  <c r="Y101" i="1"/>
  <c r="X101" i="1"/>
  <c r="S101" i="1"/>
  <c r="N101" i="1"/>
  <c r="I101" i="1"/>
  <c r="E101" i="1"/>
  <c r="J100" i="1"/>
  <c r="O100" i="1"/>
  <c r="T100" i="1"/>
  <c r="W100" i="1"/>
  <c r="Y100" i="1"/>
  <c r="X100" i="1"/>
  <c r="S100" i="1"/>
  <c r="N100" i="1"/>
  <c r="I100" i="1"/>
  <c r="E100" i="1"/>
  <c r="J99" i="1"/>
  <c r="O99" i="1"/>
  <c r="T99" i="1"/>
  <c r="W99" i="1"/>
  <c r="Y99" i="1"/>
  <c r="X99" i="1"/>
  <c r="S99" i="1"/>
  <c r="N99" i="1"/>
  <c r="I99" i="1"/>
  <c r="E99" i="1"/>
  <c r="J98" i="1"/>
  <c r="O98" i="1"/>
  <c r="T98" i="1"/>
  <c r="W98" i="1"/>
  <c r="Y98" i="1"/>
  <c r="X98" i="1"/>
  <c r="S98" i="1"/>
  <c r="N98" i="1"/>
  <c r="I98" i="1"/>
  <c r="E98" i="1"/>
  <c r="J97" i="1"/>
  <c r="O97" i="1"/>
  <c r="T97" i="1"/>
  <c r="W97" i="1"/>
  <c r="Y97" i="1"/>
  <c r="X97" i="1"/>
  <c r="S97" i="1"/>
  <c r="N97" i="1"/>
  <c r="I97" i="1"/>
  <c r="E97" i="1"/>
  <c r="J96" i="1"/>
  <c r="O96" i="1"/>
  <c r="T96" i="1"/>
  <c r="W96" i="1"/>
  <c r="Y96" i="1"/>
  <c r="X96" i="1"/>
  <c r="S96" i="1"/>
  <c r="N96" i="1"/>
  <c r="I96" i="1"/>
  <c r="E96" i="1"/>
  <c r="J95" i="1"/>
  <c r="O95" i="1"/>
  <c r="T95" i="1"/>
  <c r="W95" i="1"/>
  <c r="Y95" i="1"/>
  <c r="X95" i="1"/>
  <c r="S95" i="1"/>
  <c r="N95" i="1"/>
  <c r="I95" i="1"/>
  <c r="E95" i="1"/>
  <c r="J94" i="1"/>
  <c r="O94" i="1"/>
  <c r="T94" i="1"/>
  <c r="W94" i="1"/>
  <c r="Y94" i="1"/>
  <c r="X94" i="1"/>
  <c r="S94" i="1"/>
  <c r="N94" i="1"/>
  <c r="I94" i="1"/>
  <c r="E94" i="1"/>
  <c r="J93" i="1"/>
  <c r="O93" i="1"/>
  <c r="T93" i="1"/>
  <c r="W93" i="1"/>
  <c r="Y93" i="1"/>
  <c r="X93" i="1"/>
  <c r="S93" i="1"/>
  <c r="N93" i="1"/>
  <c r="I93" i="1"/>
  <c r="E93" i="1"/>
  <c r="J92" i="1"/>
  <c r="O92" i="1"/>
  <c r="T92" i="1"/>
  <c r="W92" i="1"/>
  <c r="Y92" i="1"/>
  <c r="X92" i="1"/>
  <c r="S92" i="1"/>
  <c r="N92" i="1"/>
  <c r="I92" i="1"/>
  <c r="E92" i="1"/>
  <c r="J91" i="1"/>
  <c r="O91" i="1"/>
  <c r="T91" i="1"/>
  <c r="W91" i="1"/>
  <c r="Y91" i="1"/>
  <c r="X91" i="1"/>
  <c r="S91" i="1"/>
  <c r="N91" i="1"/>
  <c r="I91" i="1"/>
  <c r="E91" i="1"/>
  <c r="J90" i="1"/>
  <c r="O90" i="1"/>
  <c r="T90" i="1"/>
  <c r="W90" i="1"/>
  <c r="Y90" i="1"/>
  <c r="X90" i="1"/>
  <c r="S90" i="1"/>
  <c r="N90" i="1"/>
  <c r="I90" i="1"/>
  <c r="E90" i="1"/>
  <c r="J89" i="1"/>
  <c r="O89" i="1"/>
  <c r="T89" i="1"/>
  <c r="W89" i="1"/>
  <c r="Y89" i="1"/>
  <c r="X89" i="1"/>
  <c r="S89" i="1"/>
  <c r="N89" i="1"/>
  <c r="I89" i="1"/>
  <c r="E89" i="1"/>
  <c r="J88" i="1"/>
  <c r="O88" i="1"/>
  <c r="T88" i="1"/>
  <c r="W88" i="1"/>
  <c r="Y88" i="1"/>
  <c r="X88" i="1"/>
  <c r="S88" i="1"/>
  <c r="N88" i="1"/>
  <c r="I88" i="1"/>
  <c r="E88" i="1"/>
  <c r="J87" i="1"/>
  <c r="O87" i="1"/>
  <c r="T87" i="1"/>
  <c r="W87" i="1"/>
  <c r="Y87" i="1"/>
  <c r="X87" i="1"/>
  <c r="S87" i="1"/>
  <c r="N87" i="1"/>
  <c r="I87" i="1"/>
  <c r="E87" i="1"/>
  <c r="J86" i="1"/>
  <c r="O86" i="1"/>
  <c r="T86" i="1"/>
  <c r="W86" i="1"/>
  <c r="Y86" i="1"/>
  <c r="X86" i="1"/>
  <c r="S86" i="1"/>
  <c r="N86" i="1"/>
  <c r="I86" i="1"/>
  <c r="E86" i="1"/>
  <c r="J85" i="1"/>
  <c r="O85" i="1"/>
  <c r="T85" i="1"/>
  <c r="W85" i="1"/>
  <c r="Y85" i="1"/>
  <c r="X85" i="1"/>
  <c r="S85" i="1"/>
  <c r="N85" i="1"/>
  <c r="I85" i="1"/>
  <c r="E85" i="1"/>
  <c r="J84" i="1"/>
  <c r="O84" i="1"/>
  <c r="T84" i="1"/>
  <c r="W84" i="1"/>
  <c r="Y84" i="1"/>
  <c r="X84" i="1"/>
  <c r="S84" i="1"/>
  <c r="N84" i="1"/>
  <c r="I84" i="1"/>
  <c r="E84" i="1"/>
  <c r="J83" i="1"/>
  <c r="O83" i="1"/>
  <c r="T83" i="1"/>
  <c r="W83" i="1"/>
  <c r="Y83" i="1"/>
  <c r="X83" i="1"/>
  <c r="S83" i="1"/>
  <c r="N83" i="1"/>
  <c r="I83" i="1"/>
  <c r="E83" i="1"/>
  <c r="J78" i="1"/>
  <c r="O78" i="1"/>
  <c r="T78" i="1"/>
  <c r="W78" i="1"/>
  <c r="Y78" i="1"/>
  <c r="X78" i="1"/>
  <c r="S78" i="1"/>
  <c r="N78" i="1"/>
  <c r="I78" i="1"/>
  <c r="E78" i="1"/>
  <c r="J77" i="1"/>
  <c r="O77" i="1"/>
  <c r="T77" i="1"/>
  <c r="W77" i="1"/>
  <c r="Y77" i="1"/>
  <c r="X77" i="1"/>
  <c r="S77" i="1"/>
  <c r="N77" i="1"/>
  <c r="I77" i="1"/>
  <c r="E77" i="1"/>
  <c r="J76" i="1"/>
  <c r="O76" i="1"/>
  <c r="T76" i="1"/>
  <c r="W76" i="1"/>
  <c r="Y76" i="1"/>
  <c r="X76" i="1"/>
  <c r="S76" i="1"/>
  <c r="N76" i="1"/>
  <c r="I76" i="1"/>
  <c r="E76" i="1"/>
  <c r="J75" i="1"/>
  <c r="O75" i="1"/>
  <c r="T75" i="1"/>
  <c r="W75" i="1"/>
  <c r="Y75" i="1"/>
  <c r="X75" i="1"/>
  <c r="S75" i="1"/>
  <c r="N75" i="1"/>
  <c r="I75" i="1"/>
  <c r="E75" i="1"/>
  <c r="J74" i="1"/>
  <c r="O74" i="1"/>
  <c r="T74" i="1"/>
  <c r="W74" i="1"/>
  <c r="Y74" i="1"/>
  <c r="X74" i="1"/>
  <c r="S74" i="1"/>
  <c r="N74" i="1"/>
  <c r="I74" i="1"/>
  <c r="E74" i="1"/>
  <c r="J73" i="1"/>
  <c r="O73" i="1"/>
  <c r="T73" i="1"/>
  <c r="W73" i="1"/>
  <c r="Y73" i="1"/>
  <c r="X73" i="1"/>
  <c r="S73" i="1"/>
  <c r="N73" i="1"/>
  <c r="I73" i="1"/>
  <c r="E73" i="1"/>
  <c r="J72" i="1"/>
  <c r="O72" i="1"/>
  <c r="T72" i="1"/>
  <c r="W72" i="1"/>
  <c r="Y72" i="1"/>
  <c r="X72" i="1"/>
  <c r="S72" i="1"/>
  <c r="N72" i="1"/>
  <c r="I72" i="1"/>
  <c r="E72" i="1"/>
  <c r="J71" i="1"/>
  <c r="O71" i="1"/>
  <c r="T71" i="1"/>
  <c r="W71" i="1"/>
  <c r="Y71" i="1"/>
  <c r="X71" i="1"/>
  <c r="S71" i="1"/>
  <c r="N71" i="1"/>
  <c r="I71" i="1"/>
  <c r="E71" i="1"/>
  <c r="J70" i="1"/>
  <c r="O70" i="1"/>
  <c r="T70" i="1"/>
  <c r="W70" i="1"/>
  <c r="Y70" i="1"/>
  <c r="X70" i="1"/>
  <c r="S70" i="1"/>
  <c r="N70" i="1"/>
  <c r="I70" i="1"/>
  <c r="E70" i="1"/>
  <c r="J69" i="1"/>
  <c r="O69" i="1"/>
  <c r="T69" i="1"/>
  <c r="W69" i="1"/>
  <c r="Y69" i="1"/>
  <c r="X69" i="1"/>
  <c r="S69" i="1"/>
  <c r="N69" i="1"/>
  <c r="I69" i="1"/>
  <c r="E69" i="1"/>
  <c r="J68" i="1"/>
  <c r="O68" i="1"/>
  <c r="T68" i="1"/>
  <c r="W68" i="1"/>
  <c r="Y68" i="1"/>
  <c r="X68" i="1"/>
  <c r="S68" i="1"/>
  <c r="N68" i="1"/>
  <c r="I68" i="1"/>
  <c r="E68" i="1"/>
  <c r="J67" i="1"/>
  <c r="O67" i="1"/>
  <c r="T67" i="1"/>
  <c r="W67" i="1"/>
  <c r="Y67" i="1"/>
  <c r="X67" i="1"/>
  <c r="S67" i="1"/>
  <c r="N67" i="1"/>
  <c r="I67" i="1"/>
  <c r="E67" i="1"/>
  <c r="J66" i="1"/>
  <c r="O66" i="1"/>
  <c r="T66" i="1"/>
  <c r="W66" i="1"/>
  <c r="Y66" i="1"/>
  <c r="X66" i="1"/>
  <c r="S66" i="1"/>
  <c r="N66" i="1"/>
  <c r="I66" i="1"/>
  <c r="E66" i="1"/>
  <c r="J65" i="1"/>
  <c r="O65" i="1"/>
  <c r="T65" i="1"/>
  <c r="W65" i="1"/>
  <c r="Y65" i="1"/>
  <c r="X65" i="1"/>
  <c r="S65" i="1"/>
  <c r="N65" i="1"/>
  <c r="I65" i="1"/>
  <c r="E65" i="1"/>
  <c r="J64" i="1"/>
  <c r="O64" i="1"/>
  <c r="T64" i="1"/>
  <c r="W64" i="1"/>
  <c r="Y64" i="1"/>
  <c r="X64" i="1"/>
  <c r="S64" i="1"/>
  <c r="N64" i="1"/>
  <c r="I64" i="1"/>
  <c r="E64" i="1"/>
  <c r="J63" i="1"/>
  <c r="O63" i="1"/>
  <c r="T63" i="1"/>
  <c r="W63" i="1"/>
  <c r="Y63" i="1"/>
  <c r="X63" i="1"/>
  <c r="S63" i="1"/>
  <c r="N63" i="1"/>
  <c r="I63" i="1"/>
  <c r="E63" i="1"/>
  <c r="J62" i="1"/>
  <c r="O62" i="1"/>
  <c r="T62" i="1"/>
  <c r="W62" i="1"/>
  <c r="Y62" i="1"/>
  <c r="X62" i="1"/>
  <c r="S62" i="1"/>
  <c r="N62" i="1"/>
  <c r="I62" i="1"/>
  <c r="E62" i="1"/>
  <c r="J61" i="1"/>
  <c r="O61" i="1"/>
  <c r="T61" i="1"/>
  <c r="W61" i="1"/>
  <c r="Y61" i="1"/>
  <c r="X61" i="1"/>
  <c r="S61" i="1"/>
  <c r="N61" i="1"/>
  <c r="I61" i="1"/>
  <c r="E61" i="1"/>
  <c r="J60" i="1"/>
  <c r="O60" i="1"/>
  <c r="T60" i="1"/>
  <c r="W60" i="1"/>
  <c r="Y60" i="1"/>
  <c r="X60" i="1"/>
  <c r="S60" i="1"/>
  <c r="N60" i="1"/>
  <c r="I60" i="1"/>
  <c r="E60" i="1"/>
  <c r="J59" i="1"/>
  <c r="O59" i="1"/>
  <c r="T59" i="1"/>
  <c r="W59" i="1"/>
  <c r="Y59" i="1"/>
  <c r="X59" i="1"/>
  <c r="S59" i="1"/>
  <c r="N59" i="1"/>
  <c r="I59" i="1"/>
  <c r="E59" i="1"/>
  <c r="A59" i="1"/>
  <c r="J58" i="1"/>
  <c r="O58" i="1"/>
  <c r="T58" i="1"/>
  <c r="W58" i="1"/>
  <c r="Y58" i="1"/>
  <c r="X58" i="1"/>
  <c r="S58" i="1"/>
  <c r="N58" i="1"/>
  <c r="I58" i="1"/>
  <c r="E58" i="1"/>
  <c r="A58" i="1"/>
  <c r="J57" i="1"/>
  <c r="O57" i="1"/>
  <c r="T57" i="1"/>
  <c r="W57" i="1"/>
  <c r="Y57" i="1"/>
  <c r="X57" i="1"/>
  <c r="S57" i="1"/>
  <c r="N57" i="1"/>
  <c r="I57" i="1"/>
  <c r="E57" i="1"/>
  <c r="A57" i="1"/>
  <c r="J56" i="1"/>
  <c r="O56" i="1"/>
  <c r="T56" i="1"/>
  <c r="W56" i="1"/>
  <c r="Y56" i="1"/>
  <c r="X56" i="1"/>
  <c r="S56" i="1"/>
  <c r="N56" i="1"/>
  <c r="I56" i="1"/>
  <c r="E56" i="1"/>
  <c r="A56" i="1"/>
  <c r="J55" i="1"/>
  <c r="O55" i="1"/>
  <c r="T55" i="1"/>
  <c r="W55" i="1"/>
  <c r="Y55" i="1"/>
  <c r="X55" i="1"/>
  <c r="S55" i="1"/>
  <c r="N55" i="1"/>
  <c r="I55" i="1"/>
  <c r="E55" i="1"/>
  <c r="A55" i="1"/>
  <c r="J54" i="1"/>
  <c r="O54" i="1"/>
  <c r="T54" i="1"/>
  <c r="W54" i="1"/>
  <c r="Y54" i="1"/>
  <c r="X54" i="1"/>
  <c r="S54" i="1"/>
  <c r="N54" i="1"/>
  <c r="I54" i="1"/>
  <c r="E54" i="1"/>
  <c r="A54" i="1"/>
  <c r="J53" i="1"/>
  <c r="O53" i="1"/>
  <c r="T53" i="1"/>
  <c r="W53" i="1"/>
  <c r="Y53" i="1"/>
  <c r="X53" i="1"/>
  <c r="S53" i="1"/>
  <c r="N53" i="1"/>
  <c r="I53" i="1"/>
  <c r="E53" i="1"/>
  <c r="A53" i="1"/>
  <c r="J52" i="1"/>
  <c r="O52" i="1"/>
  <c r="T52" i="1"/>
  <c r="W52" i="1"/>
  <c r="Y52" i="1"/>
  <c r="X52" i="1"/>
  <c r="S52" i="1"/>
  <c r="N52" i="1"/>
  <c r="I52" i="1"/>
  <c r="E52" i="1"/>
  <c r="A52" i="1"/>
  <c r="J51" i="1"/>
  <c r="O51" i="1"/>
  <c r="T51" i="1"/>
  <c r="W51" i="1"/>
  <c r="Y51" i="1"/>
  <c r="X51" i="1"/>
  <c r="S51" i="1"/>
  <c r="N51" i="1"/>
  <c r="I51" i="1"/>
  <c r="E51" i="1"/>
  <c r="A51" i="1"/>
  <c r="J50" i="1"/>
  <c r="O50" i="1"/>
  <c r="T50" i="1"/>
  <c r="W50" i="1"/>
  <c r="Y50" i="1"/>
  <c r="X50" i="1"/>
  <c r="S50" i="1"/>
  <c r="N50" i="1"/>
  <c r="I50" i="1"/>
  <c r="E50" i="1"/>
  <c r="A50" i="1"/>
  <c r="J49" i="1"/>
  <c r="O49" i="1"/>
  <c r="T49" i="1"/>
  <c r="W49" i="1"/>
  <c r="Y49" i="1"/>
  <c r="X49" i="1"/>
  <c r="S49" i="1"/>
  <c r="N49" i="1"/>
  <c r="I49" i="1"/>
  <c r="E49" i="1"/>
  <c r="A49" i="1"/>
  <c r="J48" i="1"/>
  <c r="O48" i="1"/>
  <c r="T48" i="1"/>
  <c r="W48" i="1"/>
  <c r="Y48" i="1"/>
  <c r="X48" i="1"/>
  <c r="S48" i="1"/>
  <c r="N48" i="1"/>
  <c r="I48" i="1"/>
  <c r="E48" i="1"/>
  <c r="A48" i="1"/>
  <c r="J47" i="1"/>
  <c r="O47" i="1"/>
  <c r="T47" i="1"/>
  <c r="W47" i="1"/>
  <c r="Y47" i="1"/>
  <c r="X47" i="1"/>
  <c r="S47" i="1"/>
  <c r="N47" i="1"/>
  <c r="I47" i="1"/>
  <c r="E47" i="1"/>
  <c r="A47" i="1"/>
  <c r="J46" i="1"/>
  <c r="O46" i="1"/>
  <c r="T46" i="1"/>
  <c r="W46" i="1"/>
  <c r="Y46" i="1"/>
  <c r="X46" i="1"/>
  <c r="S46" i="1"/>
  <c r="N46" i="1"/>
  <c r="I46" i="1"/>
  <c r="E46" i="1"/>
  <c r="A46" i="1"/>
  <c r="J45" i="1"/>
  <c r="O45" i="1"/>
  <c r="T45" i="1"/>
  <c r="W45" i="1"/>
  <c r="Y45" i="1"/>
  <c r="X45" i="1"/>
  <c r="S45" i="1"/>
  <c r="N45" i="1"/>
  <c r="I45" i="1"/>
  <c r="E45" i="1"/>
  <c r="A45" i="1"/>
  <c r="J44" i="1"/>
  <c r="O44" i="1"/>
  <c r="T44" i="1"/>
  <c r="W44" i="1"/>
  <c r="Y44" i="1"/>
  <c r="X44" i="1"/>
  <c r="S44" i="1"/>
  <c r="N44" i="1"/>
  <c r="I44" i="1"/>
  <c r="E44" i="1"/>
  <c r="A44" i="1"/>
  <c r="J43" i="1"/>
  <c r="O43" i="1"/>
  <c r="T43" i="1"/>
  <c r="W43" i="1"/>
  <c r="Y43" i="1"/>
  <c r="X43" i="1"/>
  <c r="S43" i="1"/>
  <c r="N43" i="1"/>
  <c r="I43" i="1"/>
  <c r="E43" i="1"/>
  <c r="A43" i="1"/>
  <c r="J42" i="1"/>
  <c r="O42" i="1"/>
  <c r="T42" i="1"/>
  <c r="W42" i="1"/>
  <c r="Y42" i="1"/>
  <c r="X42" i="1"/>
  <c r="S42" i="1"/>
  <c r="N42" i="1"/>
  <c r="I42" i="1"/>
  <c r="E42" i="1"/>
  <c r="A42" i="1"/>
  <c r="J41" i="1"/>
  <c r="O41" i="1"/>
  <c r="T41" i="1"/>
  <c r="W41" i="1"/>
  <c r="Y41" i="1"/>
  <c r="X41" i="1"/>
  <c r="S41" i="1"/>
  <c r="N41" i="1"/>
  <c r="I41" i="1"/>
  <c r="E41" i="1"/>
  <c r="A41" i="1"/>
  <c r="J40" i="1"/>
  <c r="O40" i="1"/>
  <c r="T40" i="1"/>
  <c r="W40" i="1"/>
  <c r="Y40" i="1"/>
  <c r="X40" i="1"/>
  <c r="S40" i="1"/>
  <c r="N40" i="1"/>
  <c r="I40" i="1"/>
  <c r="E40" i="1"/>
  <c r="A40" i="1"/>
  <c r="H32" i="1"/>
  <c r="G32" i="1"/>
  <c r="T21" i="1"/>
  <c r="T22" i="1"/>
  <c r="T23" i="1"/>
  <c r="T24" i="1"/>
  <c r="T25" i="1"/>
  <c r="T26" i="1"/>
  <c r="T27" i="1"/>
  <c r="T29" i="1"/>
  <c r="T30" i="1"/>
  <c r="N19" i="1"/>
  <c r="N20" i="1"/>
  <c r="N18" i="1"/>
  <c r="N23" i="1"/>
  <c r="N24" i="1"/>
  <c r="N25" i="1"/>
  <c r="N26" i="1"/>
  <c r="N27" i="1"/>
  <c r="N30" i="1"/>
  <c r="N29" i="1"/>
  <c r="H28" i="1"/>
  <c r="G28" i="1"/>
  <c r="H24" i="1"/>
  <c r="G24" i="1"/>
  <c r="H20" i="1"/>
  <c r="G20" i="1"/>
  <c r="H16" i="1"/>
  <c r="G16" i="1"/>
  <c r="T6" i="1"/>
  <c r="T7" i="1"/>
  <c r="T8" i="1"/>
  <c r="T9" i="1"/>
  <c r="T10" i="1"/>
  <c r="T11" i="1"/>
  <c r="T12" i="1"/>
  <c r="T13" i="1"/>
  <c r="T14" i="1"/>
  <c r="T15" i="1"/>
  <c r="H12" i="1"/>
  <c r="H8" i="1"/>
  <c r="G8" i="1"/>
  <c r="H5" i="1"/>
</calcChain>
</file>

<file path=xl/comments1.xml><?xml version="1.0" encoding="utf-8"?>
<comments xmlns="http://schemas.openxmlformats.org/spreadsheetml/2006/main">
  <authors>
    <author>B Schack</author>
  </authors>
  <commentList>
    <comment ref="G4" authorId="0" shapeId="0">
      <text>
        <r>
          <rPr>
            <b/>
            <sz val="9"/>
            <color rgb="FF000000"/>
            <rFont val="Tahoma"/>
            <family val="2"/>
          </rPr>
          <t xml:space="preserve">B Schack: 2015 </t>
        </r>
        <r>
          <rPr>
            <sz val="9"/>
            <color rgb="FF000000"/>
            <rFont val="Tahoma"/>
            <family val="2"/>
          </rPr>
          <t>This column is used for conditional highlgihting by formula--linked, so if numbers change must be sure that highlighting is correct. Will also have to change Formulas in column U too.</t>
        </r>
      </text>
    </comment>
  </commentList>
</comments>
</file>

<file path=xl/sharedStrings.xml><?xml version="1.0" encoding="utf-8"?>
<sst xmlns="http://schemas.openxmlformats.org/spreadsheetml/2006/main" count="414" uniqueCount="188">
  <si>
    <t>Core Measures</t>
  </si>
  <si>
    <t>PY 2019 Adjusted   Post-performance  Targets and Goals</t>
  </si>
  <si>
    <t xml:space="preserve">PY 2019 Adjusted FINAL Performance </t>
  </si>
  <si>
    <t>80% of Nationwide Average Performance</t>
  </si>
  <si>
    <t>% Aggregate Targets and  Goals Achieved</t>
  </si>
  <si>
    <t>LEGEND FOR PERCENT OF AGGREGATE GOALS ACHIEVED (Column E)</t>
  </si>
  <si>
    <t>GRANTEES &lt;80% OF TARGET/GOAL BY NUMBER OF MEASURES (Column Y)</t>
  </si>
  <si>
    <t>Nationwide</t>
  </si>
  <si>
    <t>Red</t>
  </si>
  <si>
    <t>Bad data</t>
  </si>
  <si>
    <t>Condition</t>
  </si>
  <si>
    <t>Number of Grantees</t>
  </si>
  <si>
    <t>0 Measures &lt; 80% oF Target/Goal</t>
  </si>
  <si>
    <t>Q2 Employment</t>
  </si>
  <si>
    <t>Orange</t>
  </si>
  <si>
    <t>Performance below 80%</t>
  </si>
  <si>
    <t>1  Measure &lt; 80% of Target/Goal</t>
  </si>
  <si>
    <t xml:space="preserve">       Nationwide</t>
  </si>
  <si>
    <t>2 Measures &lt; 80% of Target/Goal</t>
  </si>
  <si>
    <t xml:space="preserve">       State Grantees</t>
  </si>
  <si>
    <t>Yellow</t>
  </si>
  <si>
    <t>Performance 80-100%</t>
  </si>
  <si>
    <t>3 Measures &lt; 80% of Target/Goal</t>
  </si>
  <si>
    <t xml:space="preserve">       National Grantees</t>
  </si>
  <si>
    <t>4 Measures &lt; 80% of Target/Goal</t>
  </si>
  <si>
    <t>Q4 Employment</t>
  </si>
  <si>
    <t>Green</t>
  </si>
  <si>
    <t>Performance above 100%</t>
  </si>
  <si>
    <t>5 Measures &lt; 80% of Target/Goal</t>
  </si>
  <si>
    <t>6 Measures &lt; 80% of Target/Goal</t>
  </si>
  <si>
    <t>Blue</t>
  </si>
  <si>
    <t xml:space="preserve">Insufficient data to aggregate </t>
  </si>
  <si>
    <t>7 Measures &lt; 80% of Target/Goal</t>
  </si>
  <si>
    <t>No Measures to Aggregate</t>
  </si>
  <si>
    <t>Median Earnings</t>
  </si>
  <si>
    <t>TOTAL</t>
  </si>
  <si>
    <t>GRANTEE PERCENT OF AGGREGATE GOALS ACHIEVED  ANALYSIS (Column E)</t>
  </si>
  <si>
    <t>Bad Data, Total</t>
  </si>
  <si>
    <t>Service Level</t>
  </si>
  <si>
    <t>Bad Data, Aggregate  below 80%</t>
  </si>
  <si>
    <t>GRANTEES &lt;80% OF AVERAGE BY NUMBER OF MEASURES (Column X)</t>
  </si>
  <si>
    <t>Bad Data, Aggregate 80% - 100%</t>
  </si>
  <si>
    <t>Bad Data, Aggregate &gt;100%</t>
  </si>
  <si>
    <t>0 Measures &lt; 80% Nationwide Average Performance</t>
  </si>
  <si>
    <t>Bad Data, Insufficient Measures to  Aggregate</t>
  </si>
  <si>
    <t>1  Measure &lt; 80% Nationwide Average Performance</t>
  </si>
  <si>
    <t>Community Service</t>
  </si>
  <si>
    <t>Good Data, Aggregate &lt; 80%</t>
  </si>
  <si>
    <t>2 Measures &lt; 80% Nationwide Average Performance</t>
  </si>
  <si>
    <t>Good Data, Aggregate &gt;=80% - 100%</t>
  </si>
  <si>
    <t>3 Measures &lt; 80% Nationwide Average Performance</t>
  </si>
  <si>
    <t>Good data, Aggregate &gt;=100%  but &lt; 105%</t>
  </si>
  <si>
    <t>4 Measures &lt; 80% Nationwide Average Performance</t>
  </si>
  <si>
    <t>Good Data, Aggregate &gt;=105  but &lt; 112%</t>
  </si>
  <si>
    <t>5 Measures &lt; 80% Nationwide Average Performance</t>
  </si>
  <si>
    <t>Most In Need</t>
  </si>
  <si>
    <t xml:space="preserve">Good Data, Aggregate &gt;=112% </t>
  </si>
  <si>
    <t>6 Measures &lt; 80% Nationwide Average Performance</t>
  </si>
  <si>
    <t>Insufficient Measures to Aggregate</t>
  </si>
  <si>
    <t>7 Measures &lt; 80% Nationwide Average Performance</t>
  </si>
  <si>
    <t>1 or More Measures &lt; 80% of Target or Grantee Goal</t>
  </si>
  <si>
    <t>Effectiveness</t>
  </si>
  <si>
    <t>Standardized Order</t>
  </si>
  <si>
    <t>Region</t>
  </si>
  <si>
    <t>Grantee Code</t>
  </si>
  <si>
    <t>Grantees</t>
  </si>
  <si>
    <t>PY 2019 Percent of Aggregate Goals Achieved†</t>
  </si>
  <si>
    <t>Q2  Employment</t>
  </si>
  <si>
    <t>Most-In-Need</t>
  </si>
  <si>
    <t xml:space="preserve">Core Measures Summary by Grantee </t>
  </si>
  <si>
    <t>8/22/2019 Target</t>
  </si>
  <si>
    <t>PY 2019 Post-Performance  Target</t>
  </si>
  <si>
    <t>PY 2019 FINAL   Performance</t>
  </si>
  <si>
    <t>Denominator Less Than 20</t>
  </si>
  <si>
    <t>Percent of Target Achieved</t>
  </si>
  <si>
    <t>PY 2019 FINAL    Performance</t>
  </si>
  <si>
    <t>Count Less Than 20</t>
  </si>
  <si>
    <t xml:space="preserve">8/22/2019   Goal </t>
  </si>
  <si>
    <t>Percent of   Goal      Achieved</t>
  </si>
  <si>
    <t># Measures &lt;80% of Nationwide Average Performance</t>
  </si>
  <si>
    <t># Measures &lt;80% of Grantee Target/Goal</t>
  </si>
  <si>
    <t>AARP Foundation</t>
  </si>
  <si>
    <t>ANPPM</t>
  </si>
  <si>
    <t>ATD</t>
  </si>
  <si>
    <t>Easter Seals</t>
  </si>
  <si>
    <t>Experience Works</t>
  </si>
  <si>
    <t>Goodwill Industries</t>
  </si>
  <si>
    <t>IID[S]</t>
  </si>
  <si>
    <t>National Able Network</t>
  </si>
  <si>
    <t>NAPCA[S]</t>
  </si>
  <si>
    <t>NAPCA[G]</t>
  </si>
  <si>
    <t>NCBA</t>
  </si>
  <si>
    <t>NCOA</t>
  </si>
  <si>
    <t>NICOA[S]</t>
  </si>
  <si>
    <t>NOWCC</t>
  </si>
  <si>
    <t>National Urban League</t>
  </si>
  <si>
    <t>OAGB</t>
  </si>
  <si>
    <t>SER Jobs for Progress</t>
  </si>
  <si>
    <t>Senior Service America</t>
  </si>
  <si>
    <t>TWP</t>
  </si>
  <si>
    <t xml:space="preserve">VANTAGE 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</si>
  <si>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</si>
  <si>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</si>
  <si>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</si>
  <si>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</si>
  <si>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</si>
  <si>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</si>
  <si>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</si>
  <si>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</si>
  <si>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Washington D.C.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</si>
  <si>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</si>
  <si>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</si>
  <si>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</si>
  <si>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</si>
  <si>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</si>
  <si>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</si>
  <si>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</si>
  <si>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</si>
  <si>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</si>
  <si>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</si>
  <si>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</si>
  <si>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N/A</t>
  </si>
  <si>
    <t>Percent of Aggregate Goals Achieved</t>
  </si>
  <si>
    <t>Q4  Employment</t>
  </si>
  <si>
    <t>Summary</t>
  </si>
  <si>
    <t>PY 2019 FINAL Actual   Performance</t>
  </si>
  <si>
    <t xml:space="preserve">PY 2019 Negotiated Goal </t>
  </si>
  <si>
    <t>Percent of Goal Achieved</t>
  </si>
  <si>
    <t># Measures &lt;80% of Nationwide Average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</si>
  <si>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</si>
  <si>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</si>
  <si>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</si>
  <si>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</si>
  <si>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</si>
  <si>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</si>
  <si>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</si>
  <si>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</si>
  <si>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</si>
  <si>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</si>
  <si>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</si>
  <si>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</si>
  <si>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</si>
  <si>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</si>
  <si>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</si>
  <si>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</si>
  <si>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</si>
  <si>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</si>
  <si>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</si>
  <si>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Rico††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</si>
  <si>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</si>
  <si>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</si>
  <si>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</si>
  <si>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</si>
  <si>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</si>
  <si>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</si>
  <si>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</si>
  <si>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</si>
  <si>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</si>
  <si>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</si>
  <si>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</si>
  <si>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</si>
  <si>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Samoa††</t>
  </si>
  <si>
    <t>Guam††</t>
  </si>
  <si>
    <r>
      <t>Northern Marianas Islands</t>
    </r>
    <r>
      <rPr>
        <sz val="11"/>
        <color rgb="FF000000"/>
        <rFont val="Calibri"/>
        <family val="2"/>
      </rPr>
      <t>†</t>
    </r>
    <r>
      <rPr>
        <sz val="11"/>
        <color theme="1"/>
        <rFont val="Calibri"/>
        <family val="2"/>
        <scheme val="minor"/>
      </rPr>
      <t>†</t>
    </r>
  </si>
  <si>
    <t>U.S. Virgin Islands††</t>
  </si>
  <si>
    <t>†Except as noted, aggregate performance includes only 4 core measures.</t>
  </si>
  <si>
    <t>††Aggregate performance includes only 3 core measures.</t>
  </si>
  <si>
    <t>Customer Satisfaction</t>
  </si>
  <si>
    <t xml:space="preserve">8/22/2019                           Goal </t>
  </si>
  <si>
    <t xml:space="preserve">PY 2019 Reported Performance </t>
  </si>
  <si>
    <t>PY 2019 Final Adjusted  Performance</t>
  </si>
  <si>
    <t xml:space="preserve">8/22/2019 Participant Goal </t>
  </si>
  <si>
    <t>PY 2019 Final  Participant ACSI</t>
  </si>
  <si>
    <t>Percent of  Goal        Achieved</t>
  </si>
  <si>
    <t xml:space="preserve">8/22/2019  Host Agency Goal </t>
  </si>
  <si>
    <t>PY 2019 Final  Host   Agency ACSI</t>
  </si>
  <si>
    <t>IID[S]†</t>
  </si>
  <si>
    <t xml:space="preserve"> </t>
  </si>
  <si>
    <t>PY 2019 Negotiated  Participant Goal</t>
  </si>
  <si>
    <t>PY 2019 Final Actual Participant  ACSI</t>
  </si>
  <si>
    <t xml:space="preserve">PY 2019 Negotiated Host Agency Goal </t>
  </si>
  <si>
    <t>PY 2019 Final Actual Host Agency ACSI</t>
  </si>
  <si>
    <t>Puerto Rico</t>
  </si>
  <si>
    <t>American Samoa</t>
  </si>
  <si>
    <t>Guam</t>
  </si>
  <si>
    <t>Northern Marianas Islands</t>
  </si>
  <si>
    <t>U.S. Virgin Islands</t>
  </si>
  <si>
    <t>Evaluation of PY 2019 Final Performance Compared to Negotiated Targets and Goals, 11/15/2020, Revised, 2/10/2021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</si>
</sst>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0.0%"/>
    <numFmt numFmtId="165" formatCode="&quot;$&quot;#,##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80"/>
      <name val="Arial"/>
      <family val="2"/>
    </font>
    <font>
      <sz val="11"/>
      <color theme="1"/>
      <name val="Calibri"/>
      <family val="2"/>
    </font>
    <font>
      <b/>
      <sz val="18"/>
      <color rgb="FF333399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00000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" xfId="0" applyFont="1" applyBorder="1"/>
    <xf numFmtId="0" fontId="5" fillId="0" borderId="3" xfId="0" applyFont="1" applyBorder="1" applyAlignment="1">
      <alignment horizontal="center" wrapText="1"/>
    </xf>
    <xf numFmtId="10" fontId="5" fillId="0" borderId="3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" fontId="3" fillId="0" borderId="4" xfId="0" applyNumberFormat="1" applyFont="1" applyBorder="1"/>
    <xf numFmtId="0" fontId="3" fillId="0" borderId="8" xfId="0" applyFont="1" applyBorder="1"/>
    <xf numFmtId="0" fontId="3" fillId="0" borderId="3" xfId="0" applyFont="1" applyBorder="1"/>
    <xf numFmtId="10" fontId="3" fillId="0" borderId="3" xfId="0" applyNumberFormat="1" applyFont="1" applyBorder="1"/>
    <xf numFmtId="1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" fontId="3" fillId="0" borderId="0" xfId="0" applyNumberFormat="1" applyFont="1"/>
    <xf numFmtId="0" fontId="3" fillId="2" borderId="4" xfId="0" applyFont="1" applyFill="1" applyBorder="1"/>
    <xf numFmtId="1" fontId="3" fillId="2" borderId="0" xfId="0" applyNumberFormat="1" applyFont="1" applyFill="1"/>
    <xf numFmtId="0" fontId="3" fillId="0" borderId="10" xfId="0" applyFont="1" applyBorder="1"/>
    <xf numFmtId="0" fontId="7" fillId="0" borderId="5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4" xfId="0" applyFont="1" applyBorder="1"/>
    <xf numFmtId="164" fontId="3" fillId="0" borderId="4" xfId="0" applyNumberFormat="1" applyFont="1" applyBorder="1" applyAlignment="1">
      <alignment horizontal="center"/>
    </xf>
    <xf numFmtId="1" fontId="3" fillId="0" borderId="8" xfId="0" applyNumberFormat="1" applyFont="1" applyBorder="1"/>
    <xf numFmtId="0" fontId="3" fillId="3" borderId="4" xfId="0" applyFont="1" applyFill="1" applyBorder="1"/>
    <xf numFmtId="1" fontId="3" fillId="3" borderId="0" xfId="0" applyNumberFormat="1" applyFont="1" applyFill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4" borderId="4" xfId="0" applyFont="1" applyFill="1" applyBorder="1" applyAlignment="1">
      <alignment horizontal="left"/>
    </xf>
    <xf numFmtId="1" fontId="3" fillId="4" borderId="0" xfId="0" applyNumberFormat="1" applyFont="1" applyFill="1" applyAlignment="1">
      <alignment horizontal="left"/>
    </xf>
    <xf numFmtId="0" fontId="3" fillId="5" borderId="4" xfId="0" applyFont="1" applyFill="1" applyBorder="1"/>
    <xf numFmtId="1" fontId="3" fillId="5" borderId="0" xfId="0" applyNumberFormat="1" applyFont="1" applyFill="1"/>
    <xf numFmtId="0" fontId="3" fillId="0" borderId="0" xfId="0" applyFont="1" applyAlignment="1">
      <alignment horizontal="center"/>
    </xf>
    <xf numFmtId="0" fontId="3" fillId="6" borderId="11" xfId="0" applyFont="1" applyFill="1" applyBorder="1"/>
    <xf numFmtId="1" fontId="3" fillId="6" borderId="1" xfId="0" applyNumberFormat="1" applyFont="1" applyFill="1" applyBorder="1"/>
    <xf numFmtId="164" fontId="3" fillId="0" borderId="0" xfId="0" applyNumberFormat="1" applyFont="1"/>
    <xf numFmtId="10" fontId="3" fillId="0" borderId="0" xfId="0" applyNumberFormat="1" applyFont="1"/>
    <xf numFmtId="0" fontId="3" fillId="0" borderId="11" xfId="0" applyFont="1" applyBorder="1"/>
    <xf numFmtId="0" fontId="3" fillId="0" borderId="1" xfId="0" applyFont="1" applyBorder="1"/>
    <xf numFmtId="0" fontId="3" fillId="0" borderId="13" xfId="0" applyFont="1" applyBorder="1"/>
    <xf numFmtId="6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1" fontId="3" fillId="0" borderId="3" xfId="0" applyNumberFormat="1" applyFont="1" applyBorder="1" applyAlignment="1">
      <alignment horizontal="center" wrapText="1"/>
    </xf>
    <xf numFmtId="9" fontId="3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" fontId="9" fillId="0" borderId="8" xfId="0" applyNumberFormat="1" applyFont="1" applyBorder="1" applyAlignment="1">
      <alignment horizontal="center"/>
    </xf>
    <xf numFmtId="10" fontId="9" fillId="0" borderId="4" xfId="0" applyNumberFormat="1" applyFont="1" applyBorder="1" applyAlignment="1">
      <alignment horizontal="left"/>
    </xf>
    <xf numFmtId="10" fontId="9" fillId="0" borderId="0" xfId="0" applyNumberFormat="1" applyFont="1" applyAlignment="1">
      <alignment horizontal="left" wrapText="1"/>
    </xf>
    <xf numFmtId="1" fontId="9" fillId="0" borderId="8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1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10" fillId="0" borderId="8" xfId="0" applyNumberFormat="1" applyFont="1" applyBorder="1" applyAlignment="1">
      <alignment horizontal="center"/>
    </xf>
    <xf numFmtId="164" fontId="3" fillId="0" borderId="8" xfId="0" applyNumberFormat="1" applyFont="1" applyBorder="1"/>
    <xf numFmtId="0" fontId="9" fillId="0" borderId="0" xfId="0" applyFont="1" applyAlignment="1">
      <alignment horizontal="left" wrapText="1"/>
    </xf>
    <xf numFmtId="2" fontId="3" fillId="0" borderId="8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3" fillId="0" borderId="13" xfId="0" applyNumberFormat="1" applyFont="1" applyBorder="1"/>
    <xf numFmtId="0" fontId="10" fillId="0" borderId="0" xfId="0" applyFont="1"/>
    <xf numFmtId="9" fontId="3" fillId="0" borderId="0" xfId="0" applyNumberFormat="1" applyFont="1"/>
    <xf numFmtId="1" fontId="11" fillId="0" borderId="0" xfId="0" applyNumberFormat="1" applyFont="1"/>
    <xf numFmtId="10" fontId="7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1" fontId="10" fillId="7" borderId="6" xfId="0" applyNumberFormat="1" applyFont="1" applyFill="1" applyBorder="1" applyAlignment="1">
      <alignment horizontal="center" wrapText="1"/>
    </xf>
    <xf numFmtId="10" fontId="10" fillId="0" borderId="7" xfId="0" applyNumberFormat="1" applyFont="1" applyBorder="1" applyAlignment="1">
      <alignment horizontal="center" wrapText="1"/>
    </xf>
    <xf numFmtId="10" fontId="10" fillId="0" borderId="5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4" fontId="10" fillId="7" borderId="6" xfId="0" applyNumberFormat="1" applyFont="1" applyFill="1" applyBorder="1" applyAlignment="1">
      <alignment horizontal="center" wrapText="1"/>
    </xf>
    <xf numFmtId="1" fontId="10" fillId="0" borderId="6" xfId="0" applyNumberFormat="1" applyFont="1" applyBorder="1" applyAlignment="1">
      <alignment horizontal="center" wrapText="1"/>
    </xf>
    <xf numFmtId="10" fontId="10" fillId="7" borderId="7" xfId="0" applyNumberFormat="1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2" fillId="0" borderId="8" xfId="0" applyFont="1" applyBorder="1"/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8" xfId="0" applyFont="1" applyBorder="1" applyAlignment="1">
      <alignment horizontal="right" wrapText="1"/>
    </xf>
    <xf numFmtId="164" fontId="3" fillId="8" borderId="2" xfId="0" applyNumberFormat="1" applyFont="1" applyFill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7" fillId="0" borderId="1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/>
    <xf numFmtId="10" fontId="9" fillId="0" borderId="5" xfId="0" applyNumberFormat="1" applyFont="1" applyBorder="1" applyAlignment="1">
      <alignment horizontal="center" wrapText="1"/>
    </xf>
    <xf numFmtId="10" fontId="9" fillId="0" borderId="7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/>
    </xf>
    <xf numFmtId="2" fontId="3" fillId="0" borderId="0" xfId="0" applyNumberFormat="1" applyFont="1"/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10" fillId="0" borderId="8" xfId="0" applyFont="1" applyBorder="1"/>
    <xf numFmtId="164" fontId="3" fillId="0" borderId="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164" fontId="3" fillId="0" borderId="1" xfId="0" applyNumberFormat="1" applyFont="1" applyBorder="1"/>
    <xf numFmtId="0" fontId="3" fillId="0" borderId="12" xfId="0" applyFont="1" applyBorder="1" applyAlignment="1">
      <alignment horizontal="center"/>
    </xf>
    <xf numFmtId="0" fontId="9" fillId="0" borderId="0" xfId="0" applyFont="1"/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8" fillId="0" borderId="4" xfId="0" applyFont="1" applyBorder="1"/>
    <xf numFmtId="1" fontId="3" fillId="0" borderId="6" xfId="0" applyNumberFormat="1" applyFont="1" applyBorder="1" applyAlignment="1">
      <alignment wrapText="1"/>
    </xf>
    <xf numFmtId="10" fontId="9" fillId="0" borderId="15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10" fontId="9" fillId="0" borderId="0" xfId="0" applyNumberFormat="1" applyFont="1" applyAlignment="1">
      <alignment horizontal="center" wrapText="1"/>
    </xf>
    <xf numFmtId="164" fontId="3" fillId="0" borderId="14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7" xfId="0" applyFont="1" applyBorder="1"/>
    <xf numFmtId="164" fontId="10" fillId="0" borderId="5" xfId="0" applyNumberFormat="1" applyFont="1" applyBorder="1" applyAlignment="1">
      <alignment horizontal="center" wrapText="1"/>
    </xf>
    <xf numFmtId="164" fontId="10" fillId="0" borderId="7" xfId="0" applyNumberFormat="1" applyFont="1" applyBorder="1" applyAlignment="1">
      <alignment horizontal="center" wrapText="1"/>
    </xf>
    <xf numFmtId="10" fontId="9" fillId="0" borderId="6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/>
    </xf>
    <xf numFmtId="166" fontId="5" fillId="0" borderId="4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/>
    </xf>
    <xf numFmtId="0" fontId="3" fillId="0" borderId="9" xfId="0" applyFont="1" applyBorder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0" fontId="3" fillId="0" borderId="0" xfId="0" applyNumberFormat="1" applyFont="1" applyAlignment="1">
      <alignment wrapText="1"/>
    </xf>
    <xf numFmtId="1" fontId="5" fillId="0" borderId="0" xfId="0" applyNumberFormat="1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3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0" fontId="7" fillId="7" borderId="3" xfId="0" applyNumberFormat="1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10" fontId="7" fillId="7" borderId="14" xfId="0" applyNumberFormat="1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vertical="center"/>
    </xf>
    <xf numFmtId="0" fontId="3" fillId="0" borderId="9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G%20Copy_PY19EvaluationofGranteePerformance_11%2013%202020Rev2%2010%202021.xlsx?6588EAFD" TargetMode="External"/><Relationship Id="rId1" Type="http://schemas.openxmlformats.org/officeDocument/2006/relationships/externalLinkPath" Target="file:///\\6588EAFD\COG%20Copy_PY19EvaluationofGranteePerformance_11%2013%202020Rev2%20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ee Summary Counts"/>
      <sheetName val="PY2019 Grantee Performance"/>
      <sheetName val="Q52019"/>
      <sheetName val="2019 Customer Sat"/>
      <sheetName val="median earnings Q5 2019"/>
      <sheetName val="Sheet7"/>
    </sheetNames>
    <sheetDataSet>
      <sheetData sheetId="0">
        <row r="3">
          <cell r="L3">
            <v>24</v>
          </cell>
        </row>
        <row r="4">
          <cell r="L4">
            <v>17</v>
          </cell>
        </row>
        <row r="5">
          <cell r="L5">
            <v>17</v>
          </cell>
        </row>
        <row r="6">
          <cell r="L6">
            <v>11</v>
          </cell>
        </row>
        <row r="7">
          <cell r="L7">
            <v>6</v>
          </cell>
        </row>
        <row r="8">
          <cell r="L8">
            <v>0</v>
          </cell>
        </row>
        <row r="9">
          <cell r="L9">
            <v>0</v>
          </cell>
        </row>
        <row r="12">
          <cell r="L12">
            <v>1</v>
          </cell>
        </row>
        <row r="19">
          <cell r="L19">
            <v>37</v>
          </cell>
        </row>
        <row r="20">
          <cell r="L20">
            <v>21</v>
          </cell>
        </row>
        <row r="21">
          <cell r="L21">
            <v>12</v>
          </cell>
        </row>
        <row r="22">
          <cell r="L22">
            <v>2</v>
          </cell>
        </row>
        <row r="23">
          <cell r="L23">
            <v>3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8">
          <cell r="L28">
            <v>1</v>
          </cell>
        </row>
        <row r="83">
          <cell r="K83">
            <v>1</v>
          </cell>
          <cell r="L83">
            <v>2</v>
          </cell>
        </row>
        <row r="84">
          <cell r="L84">
            <v>33</v>
          </cell>
        </row>
        <row r="85">
          <cell r="L85">
            <v>26</v>
          </cell>
        </row>
        <row r="86">
          <cell r="L86">
            <v>9</v>
          </cell>
        </row>
        <row r="87">
          <cell r="L87">
            <v>4</v>
          </cell>
        </row>
      </sheetData>
      <sheetData sheetId="1"/>
      <sheetData sheetId="2">
        <row r="2">
          <cell r="C2">
            <v>1</v>
          </cell>
          <cell r="AU2">
            <v>2178</v>
          </cell>
          <cell r="AZ2">
            <v>2350</v>
          </cell>
        </row>
        <row r="3">
          <cell r="C3">
            <v>2</v>
          </cell>
          <cell r="AU3">
            <v>336</v>
          </cell>
          <cell r="AZ3">
            <v>349</v>
          </cell>
        </row>
        <row r="4">
          <cell r="C4">
            <v>3</v>
          </cell>
          <cell r="AU4">
            <v>165</v>
          </cell>
          <cell r="AZ4">
            <v>188</v>
          </cell>
        </row>
        <row r="5">
          <cell r="C5">
            <v>4</v>
          </cell>
          <cell r="AU5">
            <v>770</v>
          </cell>
          <cell r="AZ5">
            <v>764</v>
          </cell>
        </row>
        <row r="6">
          <cell r="C6">
            <v>5</v>
          </cell>
          <cell r="AU6">
            <v>325</v>
          </cell>
          <cell r="AZ6">
            <v>287</v>
          </cell>
        </row>
        <row r="7">
          <cell r="C7">
            <v>6</v>
          </cell>
          <cell r="AU7">
            <v>969</v>
          </cell>
          <cell r="AZ7">
            <v>973</v>
          </cell>
        </row>
        <row r="8">
          <cell r="C8">
            <v>7</v>
          </cell>
          <cell r="AU8">
            <v>57</v>
          </cell>
          <cell r="AZ8">
            <v>68</v>
          </cell>
        </row>
        <row r="9">
          <cell r="C9">
            <v>8</v>
          </cell>
          <cell r="AU9">
            <v>203</v>
          </cell>
          <cell r="AZ9">
            <v>169</v>
          </cell>
        </row>
        <row r="10">
          <cell r="C10">
            <v>9</v>
          </cell>
          <cell r="AU10">
            <v>115</v>
          </cell>
          <cell r="AZ10">
            <v>129</v>
          </cell>
        </row>
        <row r="11">
          <cell r="C11">
            <v>10</v>
          </cell>
          <cell r="AU11">
            <v>188</v>
          </cell>
          <cell r="AZ11">
            <v>217</v>
          </cell>
        </row>
        <row r="12">
          <cell r="C12">
            <v>11</v>
          </cell>
          <cell r="AU12">
            <v>1046</v>
          </cell>
          <cell r="AZ12">
            <v>1072</v>
          </cell>
        </row>
        <row r="13">
          <cell r="C13">
            <v>12</v>
          </cell>
          <cell r="AU13">
            <v>1892</v>
          </cell>
          <cell r="AZ13">
            <v>2000</v>
          </cell>
        </row>
        <row r="14">
          <cell r="C14">
            <v>13</v>
          </cell>
          <cell r="AU14">
            <v>128</v>
          </cell>
          <cell r="AZ14">
            <v>132</v>
          </cell>
        </row>
        <row r="15">
          <cell r="C15">
            <v>14</v>
          </cell>
          <cell r="AU15">
            <v>69</v>
          </cell>
          <cell r="AZ15">
            <v>75</v>
          </cell>
        </row>
        <row r="16">
          <cell r="C16">
            <v>15</v>
          </cell>
          <cell r="AU16">
            <v>531</v>
          </cell>
          <cell r="AZ16">
            <v>507</v>
          </cell>
        </row>
        <row r="17">
          <cell r="C17">
            <v>16</v>
          </cell>
          <cell r="AU17">
            <v>131</v>
          </cell>
          <cell r="AZ17">
            <v>138</v>
          </cell>
        </row>
        <row r="18">
          <cell r="C18">
            <v>17</v>
          </cell>
          <cell r="AU18">
            <v>848</v>
          </cell>
          <cell r="AZ18">
            <v>768</v>
          </cell>
        </row>
        <row r="19">
          <cell r="C19">
            <v>18</v>
          </cell>
          <cell r="AU19">
            <v>1852</v>
          </cell>
          <cell r="AZ19">
            <v>2016</v>
          </cell>
        </row>
        <row r="20">
          <cell r="C20">
            <v>19</v>
          </cell>
          <cell r="AU20">
            <v>334</v>
          </cell>
          <cell r="AZ20">
            <v>372</v>
          </cell>
        </row>
        <row r="21">
          <cell r="C21">
            <v>20</v>
          </cell>
          <cell r="AU21">
            <v>167</v>
          </cell>
          <cell r="AZ21">
            <v>164</v>
          </cell>
        </row>
        <row r="22">
          <cell r="AU22">
            <v>59</v>
          </cell>
          <cell r="AZ22">
            <v>71</v>
          </cell>
        </row>
        <row r="23">
          <cell r="AU23">
            <v>72</v>
          </cell>
          <cell r="AZ23">
            <v>79</v>
          </cell>
        </row>
        <row r="24">
          <cell r="AU24">
            <v>44</v>
          </cell>
          <cell r="AZ24">
            <v>47</v>
          </cell>
        </row>
        <row r="25">
          <cell r="AU25">
            <v>72</v>
          </cell>
          <cell r="AZ25">
            <v>52</v>
          </cell>
        </row>
        <row r="26">
          <cell r="AU26">
            <v>154</v>
          </cell>
          <cell r="AZ26">
            <v>170</v>
          </cell>
        </row>
        <row r="27">
          <cell r="AU27">
            <v>18</v>
          </cell>
          <cell r="AZ27">
            <v>27</v>
          </cell>
        </row>
        <row r="28">
          <cell r="AU28">
            <v>26</v>
          </cell>
          <cell r="AZ28">
            <v>19</v>
          </cell>
        </row>
        <row r="29">
          <cell r="AU29">
            <v>76</v>
          </cell>
          <cell r="AZ29">
            <v>85</v>
          </cell>
        </row>
        <row r="30">
          <cell r="AU30">
            <v>14</v>
          </cell>
          <cell r="AZ30">
            <v>13</v>
          </cell>
        </row>
        <row r="31">
          <cell r="AU31">
            <v>229</v>
          </cell>
          <cell r="AZ31">
            <v>218</v>
          </cell>
        </row>
        <row r="32">
          <cell r="AU32">
            <v>73</v>
          </cell>
          <cell r="AZ32">
            <v>79</v>
          </cell>
        </row>
        <row r="33">
          <cell r="AU33">
            <v>52</v>
          </cell>
          <cell r="AZ33">
            <v>56</v>
          </cell>
        </row>
        <row r="34">
          <cell r="AU34">
            <v>23</v>
          </cell>
          <cell r="AZ34">
            <v>22</v>
          </cell>
        </row>
        <row r="35">
          <cell r="AU35">
            <v>92</v>
          </cell>
          <cell r="AZ35">
            <v>120</v>
          </cell>
        </row>
        <row r="36">
          <cell r="AU36">
            <v>102</v>
          </cell>
          <cell r="AZ36">
            <v>89</v>
          </cell>
        </row>
        <row r="37">
          <cell r="AU37">
            <v>42</v>
          </cell>
          <cell r="AZ37">
            <v>41</v>
          </cell>
        </row>
        <row r="38">
          <cell r="AU38">
            <v>56</v>
          </cell>
          <cell r="AZ38">
            <v>45</v>
          </cell>
        </row>
        <row r="39">
          <cell r="AU39">
            <v>52</v>
          </cell>
          <cell r="AZ39">
            <v>61</v>
          </cell>
        </row>
        <row r="40">
          <cell r="AU40">
            <v>58</v>
          </cell>
          <cell r="AZ40">
            <v>47</v>
          </cell>
        </row>
        <row r="42">
          <cell r="AU42">
            <v>49</v>
          </cell>
          <cell r="AZ42">
            <v>39</v>
          </cell>
        </row>
        <row r="43">
          <cell r="AU43">
            <v>54</v>
          </cell>
          <cell r="AZ43">
            <v>59</v>
          </cell>
        </row>
        <row r="44">
          <cell r="AU44">
            <v>79</v>
          </cell>
          <cell r="AZ44">
            <v>82</v>
          </cell>
        </row>
        <row r="45">
          <cell r="AU45">
            <v>67</v>
          </cell>
          <cell r="AZ45">
            <v>81</v>
          </cell>
        </row>
        <row r="46">
          <cell r="AU46">
            <v>29</v>
          </cell>
          <cell r="AZ46">
            <v>35</v>
          </cell>
        </row>
        <row r="47">
          <cell r="AU47">
            <v>67</v>
          </cell>
          <cell r="AZ47">
            <v>79</v>
          </cell>
        </row>
        <row r="48">
          <cell r="AU48">
            <v>11</v>
          </cell>
          <cell r="AZ48">
            <v>16</v>
          </cell>
        </row>
        <row r="49">
          <cell r="AU49">
            <v>14</v>
          </cell>
          <cell r="AZ49">
            <v>16</v>
          </cell>
        </row>
        <row r="50">
          <cell r="AU50">
            <v>27</v>
          </cell>
          <cell r="AZ50">
            <v>24</v>
          </cell>
        </row>
        <row r="51">
          <cell r="AU51">
            <v>25</v>
          </cell>
          <cell r="AZ51">
            <v>19</v>
          </cell>
        </row>
        <row r="52">
          <cell r="AU52">
            <v>89</v>
          </cell>
          <cell r="AZ52">
            <v>90</v>
          </cell>
        </row>
        <row r="53">
          <cell r="AU53">
            <v>19</v>
          </cell>
          <cell r="AZ53">
            <v>12</v>
          </cell>
        </row>
        <row r="54">
          <cell r="AU54">
            <v>143</v>
          </cell>
          <cell r="AZ54">
            <v>134</v>
          </cell>
        </row>
        <row r="55">
          <cell r="AU55">
            <v>89</v>
          </cell>
          <cell r="AZ55">
            <v>102</v>
          </cell>
        </row>
        <row r="56">
          <cell r="AU56">
            <v>32</v>
          </cell>
          <cell r="AZ56">
            <v>24</v>
          </cell>
        </row>
        <row r="57">
          <cell r="AU57">
            <v>133</v>
          </cell>
          <cell r="AZ57">
            <v>125</v>
          </cell>
        </row>
        <row r="58">
          <cell r="AU58">
            <v>47</v>
          </cell>
          <cell r="AZ58">
            <v>39</v>
          </cell>
        </row>
        <row r="59">
          <cell r="AU59">
            <v>35</v>
          </cell>
          <cell r="AZ59">
            <v>37</v>
          </cell>
        </row>
        <row r="60">
          <cell r="AU60">
            <v>243</v>
          </cell>
          <cell r="AZ60">
            <v>241</v>
          </cell>
        </row>
        <row r="61">
          <cell r="AU61">
            <v>33</v>
          </cell>
          <cell r="AZ61">
            <v>24</v>
          </cell>
        </row>
        <row r="62">
          <cell r="AU62">
            <v>14</v>
          </cell>
          <cell r="AZ62">
            <v>16</v>
          </cell>
        </row>
        <row r="63">
          <cell r="AU63">
            <v>59</v>
          </cell>
          <cell r="AZ63">
            <v>89</v>
          </cell>
        </row>
        <row r="64">
          <cell r="AU64">
            <v>18</v>
          </cell>
          <cell r="AZ64">
            <v>23</v>
          </cell>
        </row>
        <row r="65">
          <cell r="AU65">
            <v>72</v>
          </cell>
          <cell r="AZ65">
            <v>80</v>
          </cell>
        </row>
        <row r="66">
          <cell r="AU66">
            <v>184</v>
          </cell>
          <cell r="AZ66">
            <v>192</v>
          </cell>
        </row>
        <row r="67">
          <cell r="AU67">
            <v>38</v>
          </cell>
          <cell r="AZ67">
            <v>39</v>
          </cell>
        </row>
        <row r="68">
          <cell r="AU68">
            <v>11</v>
          </cell>
          <cell r="AZ68">
            <v>7</v>
          </cell>
        </row>
        <row r="69">
          <cell r="AU69">
            <v>74</v>
          </cell>
          <cell r="AZ69">
            <v>68</v>
          </cell>
        </row>
        <row r="70">
          <cell r="AU70">
            <v>45</v>
          </cell>
          <cell r="AZ70">
            <v>38</v>
          </cell>
        </row>
        <row r="71">
          <cell r="AU71">
            <v>21</v>
          </cell>
          <cell r="AZ71">
            <v>33</v>
          </cell>
        </row>
        <row r="72">
          <cell r="AU72">
            <v>78</v>
          </cell>
          <cell r="AZ72">
            <v>85</v>
          </cell>
        </row>
        <row r="73">
          <cell r="AU73">
            <v>20</v>
          </cell>
          <cell r="AZ73">
            <v>12</v>
          </cell>
        </row>
        <row r="74">
          <cell r="AU74">
            <v>29</v>
          </cell>
          <cell r="AZ74">
            <v>61</v>
          </cell>
        </row>
        <row r="75">
          <cell r="AU75">
            <v>27</v>
          </cell>
          <cell r="AZ75">
            <v>26</v>
          </cell>
        </row>
        <row r="76">
          <cell r="AU76">
            <v>6</v>
          </cell>
          <cell r="AZ76">
            <v>2</v>
          </cell>
        </row>
        <row r="77">
          <cell r="AU77">
            <v>26</v>
          </cell>
          <cell r="AZ77">
            <v>28</v>
          </cell>
        </row>
      </sheetData>
      <sheetData sheetId="3">
        <row r="3">
          <cell r="C3">
            <v>83.2</v>
          </cell>
          <cell r="D3">
            <v>82.34</v>
          </cell>
          <cell r="H3">
            <v>81.7</v>
          </cell>
          <cell r="I3">
            <v>81.98</v>
          </cell>
        </row>
        <row r="4">
          <cell r="C4">
            <v>88.3</v>
          </cell>
          <cell r="D4">
            <v>88.5</v>
          </cell>
          <cell r="H4">
            <v>88.6</v>
          </cell>
          <cell r="I4">
            <v>84.7</v>
          </cell>
        </row>
        <row r="5">
          <cell r="C5">
            <v>73.2</v>
          </cell>
          <cell r="D5">
            <v>81.92</v>
          </cell>
          <cell r="H5">
            <v>78.400000000000006</v>
          </cell>
          <cell r="I5">
            <v>81.540000000000006</v>
          </cell>
        </row>
        <row r="6">
          <cell r="C6">
            <v>83.5</v>
          </cell>
          <cell r="D6">
            <v>85.1</v>
          </cell>
          <cell r="H6">
            <v>82.5</v>
          </cell>
          <cell r="I6">
            <v>83.1</v>
          </cell>
        </row>
        <row r="7">
          <cell r="C7">
            <v>74.900000000000006</v>
          </cell>
          <cell r="D7">
            <v>81.12</v>
          </cell>
          <cell r="H7">
            <v>77.2</v>
          </cell>
          <cell r="I7">
            <v>81.100000000000009</v>
          </cell>
        </row>
        <row r="8">
          <cell r="C8">
            <v>82.1</v>
          </cell>
          <cell r="D8">
            <v>84.9</v>
          </cell>
          <cell r="H8">
            <v>83.6</v>
          </cell>
          <cell r="I8">
            <v>83.6</v>
          </cell>
        </row>
        <row r="9">
          <cell r="C9">
            <v>90.7</v>
          </cell>
          <cell r="D9">
            <v>90</v>
          </cell>
          <cell r="H9">
            <v>88.2</v>
          </cell>
          <cell r="I9">
            <v>90</v>
          </cell>
        </row>
        <row r="10">
          <cell r="C10">
            <v>78.5</v>
          </cell>
          <cell r="D10">
            <v>81.599999999999994</v>
          </cell>
          <cell r="H10">
            <v>80.2</v>
          </cell>
          <cell r="I10">
            <v>81</v>
          </cell>
        </row>
        <row r="11">
          <cell r="C11">
            <v>86.3</v>
          </cell>
          <cell r="D11">
            <v>85.3</v>
          </cell>
          <cell r="H11">
            <v>85.4</v>
          </cell>
          <cell r="I11">
            <v>84.3</v>
          </cell>
        </row>
        <row r="12">
          <cell r="C12">
            <v>82.8</v>
          </cell>
          <cell r="D12">
            <v>81.58</v>
          </cell>
          <cell r="H12">
            <v>81.8</v>
          </cell>
          <cell r="I12">
            <v>82.7</v>
          </cell>
        </row>
        <row r="13">
          <cell r="C13">
            <v>82.5</v>
          </cell>
          <cell r="D13">
            <v>82.22</v>
          </cell>
          <cell r="H13">
            <v>80</v>
          </cell>
          <cell r="I13">
            <v>82.4</v>
          </cell>
        </row>
        <row r="14">
          <cell r="C14">
            <v>80.900000000000006</v>
          </cell>
          <cell r="D14">
            <v>82.7</v>
          </cell>
          <cell r="H14">
            <v>82.8</v>
          </cell>
          <cell r="I14">
            <v>82.12</v>
          </cell>
        </row>
        <row r="15">
          <cell r="C15">
            <v>85.7</v>
          </cell>
          <cell r="D15">
            <v>87.6</v>
          </cell>
          <cell r="H15">
            <v>85.6</v>
          </cell>
          <cell r="I15">
            <v>84.1</v>
          </cell>
        </row>
        <row r="16">
          <cell r="C16">
            <v>77</v>
          </cell>
          <cell r="D16">
            <v>80.960000000000008</v>
          </cell>
          <cell r="H16">
            <v>81.900000000000006</v>
          </cell>
          <cell r="I16">
            <v>81.52</v>
          </cell>
        </row>
        <row r="17">
          <cell r="C17">
            <v>83.1</v>
          </cell>
          <cell r="D17">
            <v>83.7</v>
          </cell>
          <cell r="H17">
            <v>81.5</v>
          </cell>
          <cell r="I17">
            <v>81.64</v>
          </cell>
        </row>
        <row r="18">
          <cell r="C18">
            <v>80.5</v>
          </cell>
          <cell r="D18">
            <v>83.7</v>
          </cell>
          <cell r="H18">
            <v>81.099999999999994</v>
          </cell>
          <cell r="I18">
            <v>84.4</v>
          </cell>
        </row>
        <row r="19">
          <cell r="C19">
            <v>85.4</v>
          </cell>
          <cell r="D19">
            <v>82.28</v>
          </cell>
          <cell r="H19">
            <v>81</v>
          </cell>
          <cell r="I19">
            <v>81.88</v>
          </cell>
        </row>
        <row r="20">
          <cell r="C20">
            <v>86</v>
          </cell>
          <cell r="D20">
            <v>84.9</v>
          </cell>
          <cell r="H20">
            <v>82.7</v>
          </cell>
          <cell r="I20">
            <v>82.8</v>
          </cell>
        </row>
        <row r="21">
          <cell r="C21">
            <v>83.7</v>
          </cell>
          <cell r="D21">
            <v>83.3</v>
          </cell>
          <cell r="H21">
            <v>81</v>
          </cell>
          <cell r="I21">
            <v>83.7</v>
          </cell>
        </row>
        <row r="22">
          <cell r="C22">
            <v>83</v>
          </cell>
          <cell r="D22">
            <v>82.38</v>
          </cell>
          <cell r="H22">
            <v>83.5</v>
          </cell>
          <cell r="I22">
            <v>84.5</v>
          </cell>
        </row>
        <row r="23">
          <cell r="C23">
            <v>87.8</v>
          </cell>
          <cell r="D23">
            <v>86.1</v>
          </cell>
          <cell r="H23">
            <v>85.5</v>
          </cell>
          <cell r="I23">
            <v>89.8</v>
          </cell>
        </row>
        <row r="24">
          <cell r="C24">
            <v>81.2</v>
          </cell>
          <cell r="D24">
            <v>84.6</v>
          </cell>
          <cell r="H24">
            <v>78</v>
          </cell>
          <cell r="I24">
            <v>82.5</v>
          </cell>
        </row>
        <row r="25">
          <cell r="C25">
            <v>83.7</v>
          </cell>
          <cell r="D25">
            <v>88.9</v>
          </cell>
          <cell r="H25">
            <v>79.7</v>
          </cell>
          <cell r="I25">
            <v>87.2</v>
          </cell>
        </row>
        <row r="26">
          <cell r="C26">
            <v>83.4</v>
          </cell>
          <cell r="D26">
            <v>82.42</v>
          </cell>
          <cell r="H26">
            <v>80.400000000000006</v>
          </cell>
          <cell r="I26">
            <v>85</v>
          </cell>
        </row>
        <row r="27">
          <cell r="C27">
            <v>85.1</v>
          </cell>
          <cell r="D27">
            <v>86.9</v>
          </cell>
          <cell r="H27">
            <v>85.3</v>
          </cell>
          <cell r="I27">
            <v>85.9</v>
          </cell>
        </row>
        <row r="28">
          <cell r="C28">
            <v>75.3</v>
          </cell>
          <cell r="D28">
            <v>82.9</v>
          </cell>
          <cell r="H28">
            <v>69.7</v>
          </cell>
          <cell r="I28">
            <v>80.78</v>
          </cell>
        </row>
        <row r="29">
          <cell r="C29">
            <v>80.099999999999994</v>
          </cell>
          <cell r="D29">
            <v>86</v>
          </cell>
          <cell r="H29">
            <v>80.8</v>
          </cell>
          <cell r="I29">
            <v>84.9</v>
          </cell>
        </row>
        <row r="30">
          <cell r="C30">
            <v>80.599999999999994</v>
          </cell>
          <cell r="D30">
            <v>84.4</v>
          </cell>
          <cell r="H30">
            <v>82.6</v>
          </cell>
          <cell r="I30">
            <v>81.900000000000006</v>
          </cell>
        </row>
        <row r="31">
          <cell r="C31">
            <v>89.6</v>
          </cell>
          <cell r="D31">
            <v>89.4</v>
          </cell>
          <cell r="H31">
            <v>69.5</v>
          </cell>
          <cell r="I31">
            <v>82.08</v>
          </cell>
        </row>
        <row r="32">
          <cell r="C32">
            <v>80</v>
          </cell>
          <cell r="D32">
            <v>82.44</v>
          </cell>
          <cell r="H32">
            <v>82.5</v>
          </cell>
          <cell r="I32">
            <v>82.2</v>
          </cell>
        </row>
        <row r="33">
          <cell r="C33">
            <v>88</v>
          </cell>
          <cell r="D33">
            <v>84.7</v>
          </cell>
          <cell r="H33">
            <v>84.7</v>
          </cell>
          <cell r="I33">
            <v>85.5</v>
          </cell>
        </row>
        <row r="34">
          <cell r="C34">
            <v>86.4</v>
          </cell>
          <cell r="D34">
            <v>88.8</v>
          </cell>
          <cell r="H34">
            <v>85.5</v>
          </cell>
          <cell r="I34">
            <v>82.3</v>
          </cell>
        </row>
        <row r="35">
          <cell r="C35">
            <v>70.599999999999994</v>
          </cell>
          <cell r="D35">
            <v>80.5</v>
          </cell>
          <cell r="H35">
            <v>82.4</v>
          </cell>
          <cell r="I35">
            <v>80.740000000000009</v>
          </cell>
        </row>
        <row r="36">
          <cell r="C36">
            <v>79.400000000000006</v>
          </cell>
          <cell r="D36">
            <v>82.34</v>
          </cell>
          <cell r="H36">
            <v>82.2</v>
          </cell>
          <cell r="I36">
            <v>81.52</v>
          </cell>
        </row>
        <row r="37">
          <cell r="C37">
            <v>77.5</v>
          </cell>
          <cell r="D37">
            <v>81.28</v>
          </cell>
          <cell r="H37">
            <v>78.7</v>
          </cell>
          <cell r="I37">
            <v>80.8</v>
          </cell>
        </row>
        <row r="38">
          <cell r="C38">
            <v>73.3</v>
          </cell>
          <cell r="D38">
            <v>82.06</v>
          </cell>
          <cell r="H38">
            <v>78.5</v>
          </cell>
          <cell r="I38">
            <v>80.86</v>
          </cell>
        </row>
        <row r="39">
          <cell r="C39">
            <v>80.2</v>
          </cell>
          <cell r="D39">
            <v>81.240000000000009</v>
          </cell>
          <cell r="H39">
            <v>80.7</v>
          </cell>
          <cell r="I39">
            <v>81.94</v>
          </cell>
        </row>
        <row r="40">
          <cell r="C40">
            <v>84.6</v>
          </cell>
          <cell r="D40">
            <v>88.2</v>
          </cell>
          <cell r="H40">
            <v>91.8</v>
          </cell>
          <cell r="I40">
            <v>85.1</v>
          </cell>
        </row>
        <row r="41">
          <cell r="C41">
            <v>83.5</v>
          </cell>
          <cell r="D41">
            <v>82.7</v>
          </cell>
          <cell r="H41">
            <v>83.9</v>
          </cell>
          <cell r="I41">
            <v>87.5</v>
          </cell>
        </row>
        <row r="43">
          <cell r="C43">
            <v>83.9</v>
          </cell>
          <cell r="D43">
            <v>82.52</v>
          </cell>
          <cell r="H43">
            <v>82.2</v>
          </cell>
          <cell r="I43">
            <v>81.240000000000009</v>
          </cell>
        </row>
        <row r="44">
          <cell r="C44">
            <v>77.8</v>
          </cell>
          <cell r="D44">
            <v>82.64</v>
          </cell>
          <cell r="H44">
            <v>83.6</v>
          </cell>
          <cell r="I44">
            <v>81.92</v>
          </cell>
        </row>
        <row r="45">
          <cell r="C45">
            <v>84.9</v>
          </cell>
          <cell r="D45">
            <v>83.5</v>
          </cell>
          <cell r="H45">
            <v>83.2</v>
          </cell>
          <cell r="I45">
            <v>82</v>
          </cell>
        </row>
        <row r="46">
          <cell r="C46">
            <v>85.4</v>
          </cell>
          <cell r="D46">
            <v>86.9</v>
          </cell>
          <cell r="H46">
            <v>81.5</v>
          </cell>
          <cell r="I46">
            <v>82.6</v>
          </cell>
        </row>
        <row r="47">
          <cell r="C47">
            <v>93.2</v>
          </cell>
          <cell r="D47">
            <v>88.2</v>
          </cell>
          <cell r="H47">
            <v>89.5</v>
          </cell>
          <cell r="I47">
            <v>88.5</v>
          </cell>
        </row>
        <row r="48">
          <cell r="C48">
            <v>85.1</v>
          </cell>
          <cell r="D48">
            <v>89.4</v>
          </cell>
          <cell r="H48">
            <v>80.2</v>
          </cell>
          <cell r="I48">
            <v>83.4</v>
          </cell>
        </row>
        <row r="49">
          <cell r="C49">
            <v>84</v>
          </cell>
          <cell r="D49">
            <v>80.38</v>
          </cell>
          <cell r="H49">
            <v>73.400000000000006</v>
          </cell>
          <cell r="I49">
            <v>81.16</v>
          </cell>
        </row>
        <row r="50">
          <cell r="C50">
            <v>76.7</v>
          </cell>
          <cell r="D50">
            <v>82.460000000000008</v>
          </cell>
          <cell r="H50">
            <v>81.5</v>
          </cell>
          <cell r="I50">
            <v>81.960000000000008</v>
          </cell>
        </row>
        <row r="51">
          <cell r="C51">
            <v>79.099999999999994</v>
          </cell>
          <cell r="D51">
            <v>80.740000000000009</v>
          </cell>
          <cell r="H51">
            <v>85.3</v>
          </cell>
          <cell r="I51">
            <v>86.1</v>
          </cell>
        </row>
        <row r="52">
          <cell r="C52">
            <v>74</v>
          </cell>
          <cell r="D52">
            <v>81.28</v>
          </cell>
          <cell r="H52">
            <v>82.2</v>
          </cell>
          <cell r="I52">
            <v>80.92</v>
          </cell>
        </row>
        <row r="53">
          <cell r="C53">
            <v>83.4</v>
          </cell>
          <cell r="D53">
            <v>82.26</v>
          </cell>
          <cell r="H53">
            <v>82.7</v>
          </cell>
          <cell r="I53">
            <v>81.88</v>
          </cell>
        </row>
        <row r="54">
          <cell r="C54">
            <v>86</v>
          </cell>
          <cell r="D54">
            <v>90</v>
          </cell>
          <cell r="H54">
            <v>89.4</v>
          </cell>
          <cell r="I54">
            <v>88.6</v>
          </cell>
        </row>
        <row r="55">
          <cell r="C55">
            <v>84.4</v>
          </cell>
          <cell r="D55">
            <v>88.2</v>
          </cell>
          <cell r="H55">
            <v>78.8</v>
          </cell>
          <cell r="I55">
            <v>87.2</v>
          </cell>
        </row>
        <row r="56">
          <cell r="C56">
            <v>86.4</v>
          </cell>
          <cell r="D56">
            <v>86.9</v>
          </cell>
          <cell r="H56">
            <v>86</v>
          </cell>
          <cell r="I56">
            <v>87</v>
          </cell>
        </row>
        <row r="57">
          <cell r="C57">
            <v>61.2</v>
          </cell>
          <cell r="D57">
            <v>81.260000000000005</v>
          </cell>
          <cell r="H57">
            <v>74.7</v>
          </cell>
          <cell r="I57">
            <v>81.16</v>
          </cell>
        </row>
        <row r="58">
          <cell r="C58">
            <v>81.900000000000006</v>
          </cell>
          <cell r="D58">
            <v>82.56</v>
          </cell>
          <cell r="H58">
            <v>83.5</v>
          </cell>
          <cell r="I58">
            <v>81.62</v>
          </cell>
        </row>
        <row r="59">
          <cell r="C59">
            <v>85</v>
          </cell>
          <cell r="D59">
            <v>87</v>
          </cell>
          <cell r="H59">
            <v>89.2</v>
          </cell>
          <cell r="I59">
            <v>86.9</v>
          </cell>
        </row>
        <row r="60">
          <cell r="C60">
            <v>67.400000000000006</v>
          </cell>
          <cell r="D60">
            <v>79.900000000000006</v>
          </cell>
          <cell r="H60">
            <v>76.7</v>
          </cell>
          <cell r="I60">
            <v>81.260000000000005</v>
          </cell>
        </row>
        <row r="61">
          <cell r="C61">
            <v>78.099999999999994</v>
          </cell>
          <cell r="D61">
            <v>83.4</v>
          </cell>
          <cell r="H61">
            <v>84.3</v>
          </cell>
          <cell r="I61">
            <v>82.100000000000009</v>
          </cell>
        </row>
        <row r="62">
          <cell r="D62">
            <v>81.7</v>
          </cell>
          <cell r="I62">
            <v>82.2</v>
          </cell>
        </row>
        <row r="63">
          <cell r="C63">
            <v>88.3</v>
          </cell>
          <cell r="D63">
            <v>86.2</v>
          </cell>
          <cell r="H63">
            <v>76.5</v>
          </cell>
          <cell r="I63">
            <v>79.240000000000009</v>
          </cell>
        </row>
        <row r="64">
          <cell r="C64">
            <v>82.9</v>
          </cell>
          <cell r="D64">
            <v>82.600000000000009</v>
          </cell>
          <cell r="H64">
            <v>84.1</v>
          </cell>
          <cell r="I64">
            <v>86.9</v>
          </cell>
        </row>
        <row r="65">
          <cell r="C65">
            <v>80.599999999999994</v>
          </cell>
          <cell r="D65">
            <v>85</v>
          </cell>
          <cell r="H65">
            <v>76.400000000000006</v>
          </cell>
          <cell r="I65">
            <v>85.2</v>
          </cell>
        </row>
        <row r="66">
          <cell r="C66">
            <v>86.3</v>
          </cell>
          <cell r="D66">
            <v>82.48</v>
          </cell>
          <cell r="H66">
            <v>83.5</v>
          </cell>
          <cell r="I66">
            <v>83.4</v>
          </cell>
        </row>
        <row r="67">
          <cell r="C67">
            <v>82.4</v>
          </cell>
          <cell r="D67">
            <v>83.4</v>
          </cell>
          <cell r="H67">
            <v>85.2</v>
          </cell>
          <cell r="I67">
            <v>82.8</v>
          </cell>
        </row>
        <row r="68">
          <cell r="C68">
            <v>81.8</v>
          </cell>
          <cell r="D68">
            <v>80.820000000000007</v>
          </cell>
          <cell r="H68">
            <v>86.6</v>
          </cell>
          <cell r="I68">
            <v>81.42</v>
          </cell>
        </row>
        <row r="69">
          <cell r="C69">
            <v>69</v>
          </cell>
          <cell r="D69">
            <v>81.820000000000007</v>
          </cell>
          <cell r="H69">
            <v>73.3</v>
          </cell>
          <cell r="I69">
            <v>80.78</v>
          </cell>
        </row>
        <row r="70">
          <cell r="C70">
            <v>88.8</v>
          </cell>
          <cell r="D70">
            <v>85.2</v>
          </cell>
          <cell r="H70">
            <v>83.2</v>
          </cell>
          <cell r="I70">
            <v>83.5</v>
          </cell>
        </row>
        <row r="71">
          <cell r="C71">
            <v>67.599999999999994</v>
          </cell>
          <cell r="D71">
            <v>84.2</v>
          </cell>
          <cell r="H71">
            <v>76.2</v>
          </cell>
          <cell r="I71">
            <v>84.3</v>
          </cell>
        </row>
        <row r="72">
          <cell r="C72">
            <v>84.2</v>
          </cell>
          <cell r="D72">
            <v>87.5</v>
          </cell>
          <cell r="H72">
            <v>88.2</v>
          </cell>
          <cell r="I72">
            <v>87.9</v>
          </cell>
        </row>
        <row r="73">
          <cell r="C73">
            <v>82.1</v>
          </cell>
          <cell r="D73">
            <v>84.3</v>
          </cell>
          <cell r="H73">
            <v>83.8</v>
          </cell>
          <cell r="I73">
            <v>82.6</v>
          </cell>
        </row>
        <row r="74">
          <cell r="C74">
            <v>70.5</v>
          </cell>
          <cell r="D74">
            <v>80.64</v>
          </cell>
          <cell r="H74">
            <v>84.6</v>
          </cell>
          <cell r="I74">
            <v>81.38</v>
          </cell>
        </row>
      </sheetData>
      <sheetData sheetId="4">
        <row r="2">
          <cell r="D2">
            <v>1122</v>
          </cell>
        </row>
        <row r="3">
          <cell r="D3">
            <v>90</v>
          </cell>
        </row>
        <row r="4">
          <cell r="D4">
            <v>73</v>
          </cell>
        </row>
        <row r="5">
          <cell r="D5">
            <v>346</v>
          </cell>
        </row>
        <row r="6">
          <cell r="D6">
            <v>80</v>
          </cell>
        </row>
        <row r="7">
          <cell r="D7">
            <v>390</v>
          </cell>
        </row>
        <row r="8">
          <cell r="D8">
            <v>20</v>
          </cell>
        </row>
        <row r="9">
          <cell r="D9">
            <v>49</v>
          </cell>
        </row>
        <row r="10">
          <cell r="D10">
            <v>61</v>
          </cell>
        </row>
        <row r="11">
          <cell r="D11">
            <v>63</v>
          </cell>
        </row>
        <row r="12">
          <cell r="D12">
            <v>509</v>
          </cell>
        </row>
        <row r="13">
          <cell r="D13">
            <v>788</v>
          </cell>
        </row>
        <row r="14">
          <cell r="D14">
            <v>32</v>
          </cell>
        </row>
        <row r="15">
          <cell r="D15">
            <v>34</v>
          </cell>
        </row>
        <row r="16">
          <cell r="D16">
            <v>147</v>
          </cell>
        </row>
        <row r="17">
          <cell r="D17">
            <v>49</v>
          </cell>
        </row>
        <row r="18">
          <cell r="D18">
            <v>220</v>
          </cell>
        </row>
        <row r="19">
          <cell r="D19">
            <v>704</v>
          </cell>
        </row>
        <row r="20">
          <cell r="D20">
            <v>125</v>
          </cell>
        </row>
        <row r="21">
          <cell r="D21">
            <v>61</v>
          </cell>
        </row>
        <row r="22">
          <cell r="D22">
            <v>19</v>
          </cell>
        </row>
        <row r="23">
          <cell r="D23">
            <v>35</v>
          </cell>
        </row>
        <row r="24">
          <cell r="D24">
            <v>11</v>
          </cell>
        </row>
        <row r="25">
          <cell r="D25">
            <v>22</v>
          </cell>
        </row>
        <row r="26">
          <cell r="D26">
            <v>37</v>
          </cell>
        </row>
        <row r="27">
          <cell r="D27">
            <v>7</v>
          </cell>
        </row>
        <row r="28">
          <cell r="D28">
            <v>10</v>
          </cell>
        </row>
        <row r="29">
          <cell r="D29">
            <v>37</v>
          </cell>
        </row>
        <row r="30">
          <cell r="D30">
            <v>6</v>
          </cell>
        </row>
        <row r="31">
          <cell r="D31">
            <v>111</v>
          </cell>
        </row>
        <row r="32">
          <cell r="D32">
            <v>34</v>
          </cell>
        </row>
        <row r="33">
          <cell r="D33">
            <v>11</v>
          </cell>
        </row>
        <row r="34">
          <cell r="D34">
            <v>6</v>
          </cell>
        </row>
        <row r="35">
          <cell r="D35">
            <v>29</v>
          </cell>
        </row>
        <row r="36">
          <cell r="D36">
            <v>13</v>
          </cell>
        </row>
        <row r="37">
          <cell r="D37">
            <v>13</v>
          </cell>
        </row>
        <row r="38">
          <cell r="D38">
            <v>24</v>
          </cell>
        </row>
        <row r="39">
          <cell r="D39">
            <v>15</v>
          </cell>
        </row>
        <row r="40">
          <cell r="D40">
            <v>11</v>
          </cell>
        </row>
        <row r="42">
          <cell r="D42">
            <v>17</v>
          </cell>
        </row>
        <row r="43">
          <cell r="D43">
            <v>24</v>
          </cell>
        </row>
        <row r="44">
          <cell r="D44">
            <v>37</v>
          </cell>
        </row>
        <row r="45">
          <cell r="D45">
            <v>19</v>
          </cell>
        </row>
        <row r="46">
          <cell r="D46">
            <v>11</v>
          </cell>
        </row>
        <row r="47">
          <cell r="D47">
            <v>25</v>
          </cell>
        </row>
        <row r="48">
          <cell r="D48">
            <v>3</v>
          </cell>
        </row>
        <row r="49">
          <cell r="D49">
            <v>6</v>
          </cell>
        </row>
        <row r="50">
          <cell r="D50">
            <v>10</v>
          </cell>
        </row>
        <row r="51">
          <cell r="D51">
            <v>2</v>
          </cell>
        </row>
        <row r="52">
          <cell r="D52">
            <v>55</v>
          </cell>
        </row>
        <row r="53">
          <cell r="D53">
            <v>2</v>
          </cell>
        </row>
        <row r="54">
          <cell r="D54">
            <v>64</v>
          </cell>
        </row>
        <row r="55">
          <cell r="D55">
            <v>29</v>
          </cell>
        </row>
        <row r="56">
          <cell r="D56">
            <v>2</v>
          </cell>
        </row>
        <row r="57">
          <cell r="D57">
            <v>40</v>
          </cell>
        </row>
        <row r="58">
          <cell r="D58">
            <v>11</v>
          </cell>
        </row>
        <row r="59">
          <cell r="D59">
            <v>7</v>
          </cell>
        </row>
        <row r="60">
          <cell r="D60">
            <v>114</v>
          </cell>
        </row>
        <row r="61">
          <cell r="D61">
            <v>16</v>
          </cell>
        </row>
        <row r="62">
          <cell r="D62">
            <v>5</v>
          </cell>
        </row>
        <row r="63">
          <cell r="D63">
            <v>46</v>
          </cell>
        </row>
        <row r="64">
          <cell r="D64">
            <v>5</v>
          </cell>
        </row>
        <row r="65">
          <cell r="D65">
            <v>32</v>
          </cell>
        </row>
        <row r="66">
          <cell r="D66">
            <v>94</v>
          </cell>
        </row>
        <row r="67">
          <cell r="D67">
            <v>8</v>
          </cell>
        </row>
        <row r="68">
          <cell r="D68">
            <v>4</v>
          </cell>
        </row>
        <row r="69">
          <cell r="D69">
            <v>35</v>
          </cell>
        </row>
        <row r="70">
          <cell r="D70">
            <v>13</v>
          </cell>
        </row>
        <row r="71">
          <cell r="D71">
            <v>10</v>
          </cell>
        </row>
        <row r="72">
          <cell r="D72">
            <v>24</v>
          </cell>
        </row>
        <row r="73">
          <cell r="D73">
            <v>2</v>
          </cell>
        </row>
        <row r="75">
          <cell r="D75">
            <v>3</v>
          </cell>
        </row>
        <row r="77">
          <cell r="D77">
            <v>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65"/>
  <sheetViews>
    <sheetView tabSelected="1" topLeftCell="A115" workbookViewId="0">
      <selection activeCell="P3" sqref="P3"/>
    </sheetView>
  </sheetViews>
  <sheetFormatPr defaultColWidth="8.7109375" defaultRowHeight="15" x14ac:dyDescent="0.25"/>
  <cols>
    <col min="1" max="1" width="8.7109375" style="1"/>
    <col min="2" max="2" width="8.42578125" style="1" customWidth="1"/>
    <col min="3" max="3" width="9.140625" style="1" customWidth="1"/>
    <col min="4" max="4" width="26.42578125" style="1" customWidth="1"/>
    <col min="5" max="5" width="18.140625" style="1" customWidth="1"/>
    <col min="6" max="6" width="13.85546875" style="1" customWidth="1"/>
    <col min="7" max="7" width="13.42578125" style="1" customWidth="1"/>
    <col min="8" max="8" width="14.42578125" style="1" customWidth="1"/>
    <col min="9" max="9" width="13.7109375" style="16" customWidth="1"/>
    <col min="10" max="10" width="17" style="1" bestFit="1" customWidth="1"/>
    <col min="11" max="11" width="17" style="1" customWidth="1"/>
    <col min="12" max="12" width="12.42578125" style="1" customWidth="1"/>
    <col min="13" max="13" width="15" style="1" customWidth="1"/>
    <col min="14" max="14" width="14.28515625" style="16" customWidth="1"/>
    <col min="15" max="16" width="13.140625" style="1" customWidth="1"/>
    <col min="17" max="18" width="13.42578125" style="1" customWidth="1"/>
    <col min="19" max="19" width="13.42578125" style="16" customWidth="1"/>
    <col min="20" max="20" width="14.42578125" style="1" customWidth="1"/>
    <col min="21" max="21" width="11.85546875" style="1" customWidth="1"/>
    <col min="22" max="22" width="12.42578125" style="1" customWidth="1"/>
    <col min="23" max="23" width="13.7109375" style="1" customWidth="1"/>
    <col min="24" max="24" width="18.85546875" style="1" customWidth="1"/>
    <col min="25" max="25" width="16.42578125" style="1" customWidth="1"/>
    <col min="26" max="26" width="13.42578125" style="1" customWidth="1"/>
    <col min="27" max="27" width="11" style="1" customWidth="1"/>
    <col min="28" max="16384" width="8.7109375" style="1"/>
  </cols>
  <sheetData>
    <row r="1" spans="4:24" ht="20.25" x14ac:dyDescent="0.3">
      <c r="D1" s="240" t="s">
        <v>187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4:24" ht="20.25" x14ac:dyDescent="0.3">
      <c r="D2" s="2"/>
      <c r="E2" s="2"/>
      <c r="F2" s="2"/>
      <c r="G2" s="2"/>
      <c r="H2" s="2"/>
      <c r="I2" s="3"/>
      <c r="J2" s="2"/>
      <c r="K2" s="2"/>
      <c r="L2" s="2"/>
      <c r="M2" s="2"/>
      <c r="N2" s="3"/>
      <c r="O2" s="2"/>
      <c r="P2" s="2"/>
      <c r="Q2" s="2"/>
      <c r="R2" s="2"/>
      <c r="S2" s="3"/>
      <c r="T2" s="2"/>
      <c r="U2" s="2"/>
    </row>
    <row r="3" spans="4:24" ht="24" customHeight="1" thickBot="1" x14ac:dyDescent="0.4">
      <c r="D3" s="241" t="s">
        <v>0</v>
      </c>
      <c r="E3" s="241"/>
      <c r="F3" s="241"/>
      <c r="G3" s="241"/>
      <c r="H3" s="241"/>
      <c r="I3" s="242"/>
      <c r="J3" s="242"/>
      <c r="K3" s="242"/>
      <c r="L3" s="242"/>
      <c r="M3" s="242"/>
      <c r="N3" s="242"/>
      <c r="O3" s="242"/>
      <c r="P3" s="4"/>
      <c r="Q3" s="4"/>
      <c r="R3" s="4"/>
      <c r="S3" s="4"/>
      <c r="T3" s="242"/>
      <c r="U3" s="242"/>
      <c r="V3" s="242"/>
      <c r="W3" s="242"/>
    </row>
    <row r="4" spans="4:24" ht="59.25" customHeight="1" thickTop="1" thickBot="1" x14ac:dyDescent="0.3">
      <c r="D4" s="5"/>
      <c r="E4" s="6" t="s">
        <v>1</v>
      </c>
      <c r="F4" s="7" t="s">
        <v>2</v>
      </c>
      <c r="G4" s="8" t="s">
        <v>3</v>
      </c>
      <c r="H4" s="9" t="s">
        <v>4</v>
      </c>
      <c r="I4" s="10"/>
      <c r="J4" s="231" t="s">
        <v>5</v>
      </c>
      <c r="K4" s="232"/>
      <c r="L4" s="232"/>
      <c r="M4" s="232"/>
      <c r="N4" s="233"/>
      <c r="P4" s="202" t="s">
        <v>6</v>
      </c>
      <c r="Q4" s="203"/>
      <c r="R4" s="203"/>
      <c r="S4" s="203"/>
      <c r="T4" s="217"/>
    </row>
    <row r="5" spans="4:24" ht="31.5" thickTop="1" thickBot="1" x14ac:dyDescent="0.3">
      <c r="D5" s="11" t="s">
        <v>7</v>
      </c>
      <c r="E5" s="12"/>
      <c r="F5" s="13"/>
      <c r="G5" s="14"/>
      <c r="H5" s="15">
        <f>SUM(H32+H28+H24+H20)/4</f>
        <v>1.0188035804292208</v>
      </c>
      <c r="J5" s="17" t="s">
        <v>8</v>
      </c>
      <c r="K5" s="18"/>
      <c r="L5" s="239" t="s">
        <v>9</v>
      </c>
      <c r="M5" s="239"/>
      <c r="N5" s="19"/>
      <c r="P5" s="20" t="s">
        <v>10</v>
      </c>
      <c r="Q5" s="21"/>
      <c r="R5" s="22"/>
      <c r="S5" s="22"/>
      <c r="T5" s="23" t="s">
        <v>11</v>
      </c>
    </row>
    <row r="6" spans="4:24" ht="15.75" thickTop="1" x14ac:dyDescent="0.25">
      <c r="D6" s="11"/>
      <c r="E6" s="24"/>
      <c r="F6" s="25"/>
      <c r="G6" s="26"/>
      <c r="H6" s="27"/>
      <c r="J6" s="28"/>
      <c r="K6" s="29"/>
      <c r="L6" s="227"/>
      <c r="M6" s="227"/>
      <c r="N6" s="228"/>
      <c r="P6" s="30" t="s">
        <v>12</v>
      </c>
      <c r="S6" s="1"/>
      <c r="T6" s="12">
        <f>'[1]Grantee Summary Counts'!L19</f>
        <v>37</v>
      </c>
    </row>
    <row r="7" spans="4:24" x14ac:dyDescent="0.25">
      <c r="D7" s="11" t="s">
        <v>13</v>
      </c>
      <c r="E7" s="31"/>
      <c r="F7" s="31"/>
      <c r="G7" s="32"/>
      <c r="H7" s="27"/>
      <c r="J7" s="33" t="s">
        <v>14</v>
      </c>
      <c r="K7" s="34"/>
      <c r="L7" s="227" t="s">
        <v>15</v>
      </c>
      <c r="M7" s="227"/>
      <c r="N7" s="228"/>
      <c r="P7" s="35" t="s">
        <v>16</v>
      </c>
      <c r="Q7" s="36"/>
      <c r="R7" s="36"/>
      <c r="S7" s="36"/>
      <c r="T7" s="11">
        <f>'[1]Grantee Summary Counts'!L20</f>
        <v>21</v>
      </c>
    </row>
    <row r="8" spans="4:24" x14ac:dyDescent="0.25">
      <c r="D8" s="11" t="s">
        <v>17</v>
      </c>
      <c r="E8" s="37">
        <v>0.371</v>
      </c>
      <c r="F8" s="27">
        <v>0.377</v>
      </c>
      <c r="G8" s="27">
        <f>F8*0.8</f>
        <v>0.30160000000000003</v>
      </c>
      <c r="H8" s="27">
        <f>F8/E8</f>
        <v>1.0161725067385445</v>
      </c>
      <c r="J8" s="30"/>
      <c r="K8" s="16"/>
      <c r="L8" s="227"/>
      <c r="M8" s="227"/>
      <c r="N8" s="19"/>
      <c r="P8" s="35" t="s">
        <v>18</v>
      </c>
      <c r="Q8" s="36"/>
      <c r="R8" s="36"/>
      <c r="S8" s="36"/>
      <c r="T8" s="11">
        <f>'[1]Grantee Summary Counts'!L21</f>
        <v>12</v>
      </c>
    </row>
    <row r="9" spans="4:24" x14ac:dyDescent="0.25">
      <c r="D9" s="11" t="s">
        <v>19</v>
      </c>
      <c r="E9" s="37"/>
      <c r="F9" s="27">
        <v>0.34869015356820232</v>
      </c>
      <c r="H9" s="27"/>
      <c r="J9" s="38" t="s">
        <v>20</v>
      </c>
      <c r="K9" s="39"/>
      <c r="L9" s="227" t="s">
        <v>21</v>
      </c>
      <c r="M9" s="227"/>
      <c r="N9" s="228"/>
      <c r="P9" s="35" t="s">
        <v>22</v>
      </c>
      <c r="Q9" s="36"/>
      <c r="R9" s="36"/>
      <c r="S9" s="36"/>
      <c r="T9" s="11">
        <f>'[1]Grantee Summary Counts'!L22</f>
        <v>2</v>
      </c>
    </row>
    <row r="10" spans="4:24" x14ac:dyDescent="0.25">
      <c r="D10" s="11" t="s">
        <v>23</v>
      </c>
      <c r="E10" s="37"/>
      <c r="F10" s="27">
        <v>0.38499674902470743</v>
      </c>
      <c r="H10" s="27"/>
      <c r="J10" s="30"/>
      <c r="K10" s="16"/>
      <c r="L10" s="227"/>
      <c r="M10" s="227"/>
      <c r="N10" s="19"/>
      <c r="P10" s="35" t="s">
        <v>24</v>
      </c>
      <c r="Q10" s="36"/>
      <c r="R10" s="36"/>
      <c r="S10" s="36"/>
      <c r="T10" s="11">
        <f>'[1]Grantee Summary Counts'!L23</f>
        <v>3</v>
      </c>
    </row>
    <row r="11" spans="4:24" x14ac:dyDescent="0.25">
      <c r="D11" s="11" t="s">
        <v>25</v>
      </c>
      <c r="E11" s="37"/>
      <c r="F11" s="25"/>
      <c r="G11" s="27"/>
      <c r="H11" s="27"/>
      <c r="J11" s="40" t="s">
        <v>26</v>
      </c>
      <c r="K11" s="41"/>
      <c r="L11" s="227" t="s">
        <v>27</v>
      </c>
      <c r="M11" s="227"/>
      <c r="N11" s="228"/>
      <c r="P11" s="35" t="s">
        <v>28</v>
      </c>
      <c r="Q11" s="36"/>
      <c r="R11" s="36"/>
      <c r="S11" s="36"/>
      <c r="T11" s="11">
        <f>'[1]Grantee Summary Counts'!L24</f>
        <v>0</v>
      </c>
    </row>
    <row r="12" spans="4:24" x14ac:dyDescent="0.25">
      <c r="D12" s="11" t="s">
        <v>17</v>
      </c>
      <c r="E12" s="27">
        <v>0.29399999999999998</v>
      </c>
      <c r="F12" s="37">
        <v>0.32300000000000001</v>
      </c>
      <c r="G12" s="27">
        <v>0.26480000000000004</v>
      </c>
      <c r="H12" s="27">
        <f>F12/E12</f>
        <v>1.0986394557823129</v>
      </c>
      <c r="J12" s="30"/>
      <c r="K12" s="16"/>
      <c r="L12" s="227"/>
      <c r="M12" s="227"/>
      <c r="N12" s="19"/>
      <c r="P12" s="35" t="s">
        <v>29</v>
      </c>
      <c r="Q12" s="36"/>
      <c r="R12" s="36"/>
      <c r="S12" s="36"/>
      <c r="T12" s="11">
        <f>'[1]Grantee Summary Counts'!L25</f>
        <v>0</v>
      </c>
    </row>
    <row r="13" spans="4:24" ht="15.75" thickBot="1" x14ac:dyDescent="0.3">
      <c r="D13" s="11" t="s">
        <v>19</v>
      </c>
      <c r="E13" s="42"/>
      <c r="F13" s="27">
        <v>0.28876535985956697</v>
      </c>
      <c r="G13" s="27"/>
      <c r="H13" s="27"/>
      <c r="J13" s="43" t="s">
        <v>30</v>
      </c>
      <c r="K13" s="44"/>
      <c r="L13" s="229" t="s">
        <v>31</v>
      </c>
      <c r="M13" s="229"/>
      <c r="N13" s="230"/>
      <c r="P13" s="11" t="s">
        <v>32</v>
      </c>
      <c r="Q13" s="10"/>
      <c r="S13" s="19"/>
      <c r="T13" s="11">
        <f>'[1]Grantee Summary Counts'!L26</f>
        <v>0</v>
      </c>
    </row>
    <row r="14" spans="4:24" ht="15.75" thickTop="1" x14ac:dyDescent="0.25">
      <c r="D14" s="11" t="s">
        <v>23</v>
      </c>
      <c r="E14" s="24"/>
      <c r="F14" s="27">
        <v>0.33184173339613754</v>
      </c>
      <c r="G14" s="26"/>
      <c r="H14" s="27"/>
      <c r="M14" s="45"/>
      <c r="O14" s="46"/>
      <c r="P14" s="30" t="s">
        <v>33</v>
      </c>
      <c r="Q14" s="16"/>
      <c r="S14" s="1"/>
      <c r="T14" s="11">
        <f>'[1]Grantee Summary Counts'!L28</f>
        <v>1</v>
      </c>
    </row>
    <row r="15" spans="4:24" ht="15.75" thickBot="1" x14ac:dyDescent="0.3">
      <c r="D15" s="11" t="s">
        <v>34</v>
      </c>
      <c r="E15" s="11"/>
      <c r="F15" s="11"/>
      <c r="G15" s="11"/>
      <c r="H15" s="27"/>
      <c r="P15" s="47" t="s">
        <v>35</v>
      </c>
      <c r="Q15" s="48"/>
      <c r="R15" s="48"/>
      <c r="S15" s="48"/>
      <c r="T15" s="49">
        <f>SUM(T6:T14)</f>
        <v>76</v>
      </c>
    </row>
    <row r="16" spans="4:24" ht="16.5" thickTop="1" thickBot="1" x14ac:dyDescent="0.3">
      <c r="D16" s="11" t="s">
        <v>17</v>
      </c>
      <c r="E16" s="50">
        <v>3162</v>
      </c>
      <c r="F16" s="50">
        <v>3132</v>
      </c>
      <c r="G16" s="51">
        <f>F16*0.8</f>
        <v>2505.6000000000004</v>
      </c>
      <c r="H16" s="27">
        <f>F16/E16</f>
        <v>0.99051233396584437</v>
      </c>
      <c r="J16" s="231" t="s">
        <v>36</v>
      </c>
      <c r="K16" s="232"/>
      <c r="L16" s="232"/>
      <c r="M16" s="232"/>
      <c r="N16" s="233"/>
    </row>
    <row r="17" spans="4:20" ht="16.5" customHeight="1" thickTop="1" thickBot="1" x14ac:dyDescent="0.3">
      <c r="D17" s="11" t="s">
        <v>19</v>
      </c>
      <c r="E17" s="24"/>
      <c r="F17" s="51">
        <v>3120</v>
      </c>
      <c r="G17" s="32"/>
      <c r="H17" s="11"/>
      <c r="J17" s="20" t="s">
        <v>10</v>
      </c>
      <c r="K17" s="52"/>
      <c r="L17" s="53"/>
      <c r="M17" s="53"/>
      <c r="N17" s="54" t="s">
        <v>11</v>
      </c>
    </row>
    <row r="18" spans="4:20" ht="46.5" thickTop="1" thickBot="1" x14ac:dyDescent="0.3">
      <c r="D18" s="55" t="s">
        <v>23</v>
      </c>
      <c r="E18" s="24"/>
      <c r="F18" s="51">
        <v>3331</v>
      </c>
      <c r="G18" s="26"/>
      <c r="H18" s="27"/>
      <c r="J18" s="56" t="s">
        <v>37</v>
      </c>
      <c r="K18" s="57"/>
      <c r="L18" s="58"/>
      <c r="M18" s="58"/>
      <c r="N18" s="59">
        <f>SUM(N19:N22)</f>
        <v>1</v>
      </c>
    </row>
    <row r="19" spans="4:20" ht="16.5" thickTop="1" thickBot="1" x14ac:dyDescent="0.3">
      <c r="D19" s="11" t="s">
        <v>38</v>
      </c>
      <c r="E19" s="60"/>
      <c r="F19" s="11"/>
      <c r="G19" s="26"/>
      <c r="H19" s="27"/>
      <c r="J19" s="61" t="s">
        <v>39</v>
      </c>
      <c r="K19" s="62"/>
      <c r="L19" s="63"/>
      <c r="M19" s="63"/>
      <c r="N19" s="64">
        <f>'[1]Grantee Summary Counts'!K83</f>
        <v>1</v>
      </c>
      <c r="P19" s="202" t="s">
        <v>40</v>
      </c>
      <c r="Q19" s="203"/>
      <c r="R19" s="203"/>
      <c r="S19" s="203"/>
      <c r="T19" s="217"/>
    </row>
    <row r="20" spans="4:20" ht="46.5" thickTop="1" thickBot="1" x14ac:dyDescent="0.3">
      <c r="D20" s="11" t="s">
        <v>17</v>
      </c>
      <c r="E20" s="27">
        <v>1.605</v>
      </c>
      <c r="F20" s="27">
        <v>1.603</v>
      </c>
      <c r="G20" s="27">
        <f>0.8*F20</f>
        <v>1.2824</v>
      </c>
      <c r="H20" s="27">
        <f>F20/E20</f>
        <v>0.99875389408099691</v>
      </c>
      <c r="J20" s="65" t="s">
        <v>41</v>
      </c>
      <c r="K20" s="62"/>
      <c r="L20" s="66"/>
      <c r="M20" s="66"/>
      <c r="N20" s="67">
        <f>'[1]Grantee Summary Counts'!K84</f>
        <v>0</v>
      </c>
      <c r="P20" s="20" t="s">
        <v>10</v>
      </c>
      <c r="Q20" s="21"/>
      <c r="R20" s="22"/>
      <c r="S20" s="22"/>
      <c r="T20" s="68" t="s">
        <v>11</v>
      </c>
    </row>
    <row r="21" spans="4:20" ht="20.25" customHeight="1" thickTop="1" x14ac:dyDescent="0.25">
      <c r="D21" s="11" t="s">
        <v>19</v>
      </c>
      <c r="E21" s="27"/>
      <c r="F21" s="27">
        <v>1.5189999999999999</v>
      </c>
      <c r="G21" s="27"/>
      <c r="H21" s="27"/>
      <c r="J21" s="65" t="s">
        <v>42</v>
      </c>
      <c r="K21" s="62"/>
      <c r="L21" s="66"/>
      <c r="M21" s="66"/>
      <c r="N21" s="67">
        <v>0</v>
      </c>
      <c r="P21" s="30" t="s">
        <v>43</v>
      </c>
      <c r="S21" s="1"/>
      <c r="T21" s="12">
        <f>'[1]Grantee Summary Counts'!L3</f>
        <v>24</v>
      </c>
    </row>
    <row r="22" spans="4:20" x14ac:dyDescent="0.25">
      <c r="D22" s="11" t="s">
        <v>23</v>
      </c>
      <c r="E22" s="37"/>
      <c r="F22" s="27">
        <v>1.627</v>
      </c>
      <c r="G22" s="27"/>
      <c r="H22" s="27"/>
      <c r="J22" s="69" t="s">
        <v>44</v>
      </c>
      <c r="K22" s="70"/>
      <c r="L22" s="71"/>
      <c r="M22" s="71"/>
      <c r="N22" s="72">
        <v>0</v>
      </c>
      <c r="P22" s="35" t="s">
        <v>45</v>
      </c>
      <c r="Q22" s="36"/>
      <c r="R22" s="36"/>
      <c r="S22" s="36"/>
      <c r="T22" s="11">
        <f>'[1]Grantee Summary Counts'!L4</f>
        <v>17</v>
      </c>
    </row>
    <row r="23" spans="4:20" x14ac:dyDescent="0.25">
      <c r="D23" s="11" t="s">
        <v>46</v>
      </c>
      <c r="E23" s="37"/>
      <c r="F23" s="24"/>
      <c r="G23" s="73"/>
      <c r="H23" s="27"/>
      <c r="J23" s="61" t="s">
        <v>47</v>
      </c>
      <c r="K23" s="62"/>
      <c r="L23" s="74"/>
      <c r="M23" s="74"/>
      <c r="N23" s="67">
        <f>'[1]Grantee Summary Counts'!L83</f>
        <v>2</v>
      </c>
      <c r="P23" s="35" t="s">
        <v>48</v>
      </c>
      <c r="Q23" s="36"/>
      <c r="R23" s="36"/>
      <c r="S23" s="36"/>
      <c r="T23" s="11">
        <f>'[1]Grantee Summary Counts'!L5</f>
        <v>17</v>
      </c>
    </row>
    <row r="24" spans="4:20" x14ac:dyDescent="0.25">
      <c r="D24" s="11" t="s">
        <v>17</v>
      </c>
      <c r="E24" s="37">
        <v>0.78400000000000003</v>
      </c>
      <c r="F24" s="27">
        <v>0.79100000000000004</v>
      </c>
      <c r="G24" s="27">
        <f>0.8*F24</f>
        <v>0.63280000000000003</v>
      </c>
      <c r="H24" s="27">
        <f>F24/E24</f>
        <v>1.0089285714285714</v>
      </c>
      <c r="J24" s="65" t="s">
        <v>49</v>
      </c>
      <c r="K24" s="62"/>
      <c r="L24" s="66"/>
      <c r="M24" s="66"/>
      <c r="N24" s="67">
        <f>'[1]Grantee Summary Counts'!L84</f>
        <v>33</v>
      </c>
      <c r="P24" s="35" t="s">
        <v>50</v>
      </c>
      <c r="Q24" s="36"/>
      <c r="R24" s="36"/>
      <c r="S24" s="36"/>
      <c r="T24" s="11">
        <f>'[1]Grantee Summary Counts'!L6</f>
        <v>11</v>
      </c>
    </row>
    <row r="25" spans="4:20" x14ac:dyDescent="0.25">
      <c r="D25" s="11" t="s">
        <v>19</v>
      </c>
      <c r="E25" s="42"/>
      <c r="F25" s="27">
        <v>0.76400000000000001</v>
      </c>
      <c r="G25" s="26"/>
      <c r="H25" s="27"/>
      <c r="J25" s="65" t="s">
        <v>51</v>
      </c>
      <c r="K25" s="62"/>
      <c r="L25" s="66"/>
      <c r="M25" s="66"/>
      <c r="N25" s="67">
        <f>'[1]Grantee Summary Counts'!L85</f>
        <v>26</v>
      </c>
      <c r="P25" s="35" t="s">
        <v>52</v>
      </c>
      <c r="Q25" s="36"/>
      <c r="R25" s="36"/>
      <c r="S25" s="36"/>
      <c r="T25" s="11">
        <f>'[1]Grantee Summary Counts'!L7</f>
        <v>6</v>
      </c>
    </row>
    <row r="26" spans="4:20" x14ac:dyDescent="0.25">
      <c r="D26" s="11" t="s">
        <v>23</v>
      </c>
      <c r="E26" s="42"/>
      <c r="F26" s="27">
        <v>0.79300000000000004</v>
      </c>
      <c r="G26" s="26"/>
      <c r="H26" s="11"/>
      <c r="J26" s="65" t="s">
        <v>53</v>
      </c>
      <c r="K26" s="62"/>
      <c r="L26" s="66"/>
      <c r="M26" s="66"/>
      <c r="N26" s="67">
        <f>'[1]Grantee Summary Counts'!L86</f>
        <v>9</v>
      </c>
      <c r="P26" s="35" t="s">
        <v>54</v>
      </c>
      <c r="Q26" s="36"/>
      <c r="R26" s="36"/>
      <c r="S26" s="36"/>
      <c r="T26" s="11">
        <f>'[1]Grantee Summary Counts'!L8</f>
        <v>0</v>
      </c>
    </row>
    <row r="27" spans="4:20" x14ac:dyDescent="0.25">
      <c r="D27" s="11" t="s">
        <v>55</v>
      </c>
      <c r="F27" s="27"/>
      <c r="G27" s="26"/>
      <c r="H27" s="27"/>
      <c r="J27" s="65" t="s">
        <v>56</v>
      </c>
      <c r="K27" s="62"/>
      <c r="L27" s="66"/>
      <c r="M27" s="66"/>
      <c r="N27" s="67">
        <f>'[1]Grantee Summary Counts'!L87</f>
        <v>4</v>
      </c>
      <c r="P27" s="35" t="s">
        <v>57</v>
      </c>
      <c r="Q27" s="36"/>
      <c r="R27" s="36"/>
      <c r="S27" s="36"/>
      <c r="T27" s="11">
        <f>'[1]Grantee Summary Counts'!L9</f>
        <v>0</v>
      </c>
    </row>
    <row r="28" spans="4:20" x14ac:dyDescent="0.25">
      <c r="D28" s="11" t="s">
        <v>17</v>
      </c>
      <c r="E28" s="42">
        <v>2.89</v>
      </c>
      <c r="F28" s="75">
        <v>3.13</v>
      </c>
      <c r="G28" s="75">
        <f>0.8*F28</f>
        <v>2.504</v>
      </c>
      <c r="H28" s="27">
        <f>F28/E28</f>
        <v>1.0830449826989619</v>
      </c>
      <c r="J28" s="69" t="s">
        <v>58</v>
      </c>
      <c r="K28" s="70"/>
      <c r="L28" s="71"/>
      <c r="M28" s="71"/>
      <c r="N28" s="67">
        <v>1</v>
      </c>
      <c r="P28" s="30" t="s">
        <v>59</v>
      </c>
      <c r="S28" s="1"/>
      <c r="T28" s="11">
        <v>0</v>
      </c>
    </row>
    <row r="29" spans="4:20" x14ac:dyDescent="0.25">
      <c r="D29" s="11" t="s">
        <v>19</v>
      </c>
      <c r="E29" s="76"/>
      <c r="F29" s="75">
        <v>2.93</v>
      </c>
      <c r="G29" s="26"/>
      <c r="H29" s="27"/>
      <c r="J29" s="69" t="s">
        <v>60</v>
      </c>
      <c r="K29" s="70"/>
      <c r="L29" s="71"/>
      <c r="M29" s="71"/>
      <c r="N29" s="72">
        <f>SUM('[1]Grantee Summary Counts'!L20:L26)</f>
        <v>38</v>
      </c>
      <c r="P29" s="30" t="s">
        <v>33</v>
      </c>
      <c r="S29" s="1"/>
      <c r="T29" s="11">
        <f>'[1]Grantee Summary Counts'!L12</f>
        <v>1</v>
      </c>
    </row>
    <row r="30" spans="4:20" ht="15.75" thickBot="1" x14ac:dyDescent="0.3">
      <c r="D30" s="11" t="s">
        <v>23</v>
      </c>
      <c r="E30" s="76"/>
      <c r="F30" s="75">
        <v>3.13</v>
      </c>
      <c r="G30" s="26"/>
      <c r="H30" s="27"/>
      <c r="J30" s="77" t="s">
        <v>35</v>
      </c>
      <c r="K30" s="78"/>
      <c r="L30" s="78"/>
      <c r="M30" s="78"/>
      <c r="N30" s="79">
        <f>SUM(N18,N23:N28)</f>
        <v>76</v>
      </c>
      <c r="P30" s="47" t="s">
        <v>35</v>
      </c>
      <c r="Q30" s="48"/>
      <c r="R30" s="48"/>
      <c r="S30" s="48"/>
      <c r="T30" s="49">
        <f>SUM(T21:T29)</f>
        <v>76</v>
      </c>
    </row>
    <row r="31" spans="4:20" ht="15.75" thickTop="1" x14ac:dyDescent="0.25">
      <c r="D31" s="11" t="s">
        <v>61</v>
      </c>
      <c r="E31" s="80"/>
      <c r="F31" s="24"/>
      <c r="G31" s="11"/>
      <c r="H31" s="32"/>
    </row>
    <row r="32" spans="4:20" x14ac:dyDescent="0.25">
      <c r="D32" s="11" t="s">
        <v>17</v>
      </c>
      <c r="E32" s="81">
        <v>83.8</v>
      </c>
      <c r="F32" s="82">
        <v>82.5</v>
      </c>
      <c r="G32" s="82">
        <f>F32*0.8</f>
        <v>66</v>
      </c>
      <c r="H32" s="27">
        <f>F32/E32</f>
        <v>0.98448687350835329</v>
      </c>
      <c r="S32" s="83"/>
    </row>
    <row r="33" spans="1:27" x14ac:dyDescent="0.25">
      <c r="D33" s="11" t="s">
        <v>19</v>
      </c>
      <c r="E33" s="80"/>
      <c r="F33" s="24">
        <v>82.8</v>
      </c>
      <c r="G33" s="11"/>
      <c r="H33" s="32"/>
      <c r="S33" s="1"/>
    </row>
    <row r="34" spans="1:27" ht="15.75" thickBot="1" x14ac:dyDescent="0.3">
      <c r="D34" s="49" t="s">
        <v>23</v>
      </c>
      <c r="E34" s="84"/>
      <c r="F34" s="85">
        <v>82.5</v>
      </c>
      <c r="G34" s="49"/>
      <c r="H34" s="86"/>
      <c r="S34" s="36"/>
    </row>
    <row r="35" spans="1:27" ht="15.75" thickTop="1" x14ac:dyDescent="0.25">
      <c r="E35" s="87"/>
      <c r="F35" s="87"/>
      <c r="S35" s="36"/>
    </row>
    <row r="36" spans="1:27" x14ac:dyDescent="0.25">
      <c r="G36" s="88"/>
      <c r="H36" s="45"/>
      <c r="J36" s="46"/>
      <c r="K36" s="46"/>
      <c r="M36" s="45"/>
      <c r="O36" s="46"/>
      <c r="P36" s="46"/>
      <c r="R36" s="45"/>
      <c r="T36" s="46"/>
      <c r="V36" s="16"/>
    </row>
    <row r="37" spans="1:27" ht="15.75" thickBot="1" x14ac:dyDescent="0.3">
      <c r="H37" s="45"/>
      <c r="J37" s="46"/>
      <c r="K37" s="46"/>
      <c r="M37" s="45"/>
      <c r="O37" s="46"/>
      <c r="P37" s="46"/>
      <c r="R37" s="45"/>
      <c r="S37" s="89"/>
      <c r="T37" s="46"/>
      <c r="V37" s="16"/>
    </row>
    <row r="38" spans="1:27" ht="15.6" customHeight="1" thickTop="1" thickBot="1" x14ac:dyDescent="0.3">
      <c r="A38" s="234" t="s">
        <v>62</v>
      </c>
      <c r="B38" s="210" t="s">
        <v>63</v>
      </c>
      <c r="C38" s="234" t="s">
        <v>64</v>
      </c>
      <c r="D38" s="234" t="s">
        <v>65</v>
      </c>
      <c r="E38" s="237" t="s">
        <v>66</v>
      </c>
      <c r="F38" s="90"/>
      <c r="G38" s="221" t="s">
        <v>67</v>
      </c>
      <c r="H38" s="221"/>
      <c r="I38" s="221"/>
      <c r="J38" s="222"/>
      <c r="K38" s="223" t="s">
        <v>25</v>
      </c>
      <c r="L38" s="221"/>
      <c r="M38" s="221"/>
      <c r="N38" s="221"/>
      <c r="O38" s="222"/>
      <c r="P38" s="223" t="s">
        <v>34</v>
      </c>
      <c r="Q38" s="221"/>
      <c r="R38" s="221"/>
      <c r="S38" s="221"/>
      <c r="T38" s="222"/>
      <c r="U38" s="223" t="s">
        <v>68</v>
      </c>
      <c r="V38" s="221"/>
      <c r="W38" s="222"/>
      <c r="X38" s="224" t="s">
        <v>69</v>
      </c>
      <c r="Y38" s="225"/>
    </row>
    <row r="39" spans="1:27" ht="61.5" thickTop="1" thickBot="1" x14ac:dyDescent="0.3">
      <c r="A39" s="235"/>
      <c r="B39" s="211"/>
      <c r="C39" s="236"/>
      <c r="D39" s="235"/>
      <c r="E39" s="238"/>
      <c r="F39" s="91" t="s">
        <v>70</v>
      </c>
      <c r="G39" s="92" t="s">
        <v>71</v>
      </c>
      <c r="H39" s="93" t="s">
        <v>72</v>
      </c>
      <c r="I39" s="94" t="s">
        <v>73</v>
      </c>
      <c r="J39" s="95" t="s">
        <v>74</v>
      </c>
      <c r="K39" s="96" t="s">
        <v>70</v>
      </c>
      <c r="L39" s="97" t="s">
        <v>71</v>
      </c>
      <c r="M39" s="93" t="s">
        <v>75</v>
      </c>
      <c r="N39" s="94" t="s">
        <v>73</v>
      </c>
      <c r="O39" s="95" t="s">
        <v>74</v>
      </c>
      <c r="P39" s="96" t="s">
        <v>70</v>
      </c>
      <c r="Q39" s="92" t="s">
        <v>71</v>
      </c>
      <c r="R39" s="98" t="s">
        <v>75</v>
      </c>
      <c r="S39" s="99" t="s">
        <v>76</v>
      </c>
      <c r="T39" s="100" t="s">
        <v>74</v>
      </c>
      <c r="U39" s="101" t="s">
        <v>77</v>
      </c>
      <c r="V39" s="98" t="s">
        <v>72</v>
      </c>
      <c r="W39" s="95" t="s">
        <v>78</v>
      </c>
      <c r="X39" s="102" t="s">
        <v>79</v>
      </c>
      <c r="Y39" s="103" t="s">
        <v>80</v>
      </c>
    </row>
    <row r="40" spans="1:27" ht="16.5" thickTop="1" thickBot="1" x14ac:dyDescent="0.3">
      <c r="A40" s="32">
        <f>[1]Q52019!C2</f>
        <v>1</v>
      </c>
      <c r="B40" s="104">
        <v>2</v>
      </c>
      <c r="C40" s="12">
        <v>143</v>
      </c>
      <c r="D40" s="1" t="s">
        <v>81</v>
      </c>
      <c r="E40" s="105">
        <f t="shared" ref="E40:E78" si="0">((W40+H124+L124)+(O124+R124)/2)/4</f>
        <v>1.0340849816223261</v>
      </c>
      <c r="F40" s="106">
        <v>0.52600000000000002</v>
      </c>
      <c r="G40" s="107">
        <v>0.48000000000000004</v>
      </c>
      <c r="H40" s="108">
        <v>0.4935720844811754</v>
      </c>
      <c r="I40" s="109" t="str">
        <f>IF([1]Q52019!AU2&gt;=20,"NO",[1]Q52019!AU2)</f>
        <v>NO</v>
      </c>
      <c r="J40" s="107">
        <f>H40/G40</f>
        <v>1.0282751760024487</v>
      </c>
      <c r="K40" s="110">
        <v>0.42981792717086836</v>
      </c>
      <c r="L40" s="111">
        <v>0.37981792717086837</v>
      </c>
      <c r="M40" s="107">
        <v>0.44127659574468087</v>
      </c>
      <c r="N40" s="109" t="str">
        <f>IF([1]Q52019!AZ2&gt;=20,"NO",[1]Q52019!AZ2)</f>
        <v>NO</v>
      </c>
      <c r="O40" s="112">
        <f>M40/L40</f>
        <v>1.1618108682536308</v>
      </c>
      <c r="P40" s="113">
        <v>3330</v>
      </c>
      <c r="Q40" s="113">
        <v>3349.98</v>
      </c>
      <c r="R40" s="114">
        <v>3005</v>
      </c>
      <c r="S40" s="109" t="str">
        <f>IF('[1]median earnings Q5 2019'!D2&gt;=20,"NO",'[1]median earnings Q5 2019'!D2)</f>
        <v>NO</v>
      </c>
      <c r="T40" s="112">
        <f t="shared" ref="T40:T78" si="1">R40/Q40</f>
        <v>0.89702028071809381</v>
      </c>
      <c r="U40" s="115">
        <v>2.9</v>
      </c>
      <c r="V40" s="115">
        <v>3.3667617237008871</v>
      </c>
      <c r="W40" s="116">
        <f>V40/U40</f>
        <v>1.1609523185175472</v>
      </c>
      <c r="X40" s="117">
        <f>SUM(COUNTIF(H40,"&lt;30.2%"),COUNTIF(M40,"&lt;26.5%"),COUNTIF(R40,"&lt;2506"),COUNTIF(V40,"&lt;2.50"),COUNTIF(G124,"&lt;63.3%"),COUNTIF(K124,"&lt;128.2%"),COUNTIF(N124,"&lt;66.0"),COUNTIF(Q124,"&lt;65.9"))</f>
        <v>0</v>
      </c>
      <c r="Y40" s="118">
        <f>SUM(COUNTIF(J40,"&lt;80%"),COUNTIF(O40,"&lt;80%"),COUNTIF(T40,"&lt;80 %"),COUNTIF(W40,"&lt;80%"),COUNTIF(H124,"&lt;80%"),COUNTIF(L124,"&lt;80%"),COUNTIF(O124,"&lt;80%"),COUNTIF(R124,"&lt;80%"))</f>
        <v>0</v>
      </c>
      <c r="AA40" s="16"/>
    </row>
    <row r="41" spans="1:27" ht="16.5" thickTop="1" thickBot="1" x14ac:dyDescent="0.3">
      <c r="A41" s="32">
        <f>[1]Q52019!C3</f>
        <v>2</v>
      </c>
      <c r="B41" s="104">
        <v>6</v>
      </c>
      <c r="C41" s="11">
        <v>144</v>
      </c>
      <c r="D41" s="1" t="s">
        <v>82</v>
      </c>
      <c r="E41" s="105">
        <f t="shared" si="0"/>
        <v>0.99809406887641516</v>
      </c>
      <c r="F41" s="106">
        <v>0.36511147288402612</v>
      </c>
      <c r="G41" s="107">
        <v>0.31511147288402613</v>
      </c>
      <c r="H41" s="108">
        <v>0.2767857142857143</v>
      </c>
      <c r="I41" s="109" t="str">
        <f>IF([1]Q52019!AU3&gt;=20,"NO",[1]Q52019!AU3)</f>
        <v>NO</v>
      </c>
      <c r="J41" s="107">
        <f>H41/G41</f>
        <v>0.87837396636961784</v>
      </c>
      <c r="K41" s="119">
        <v>0.30718218166205752</v>
      </c>
      <c r="L41" s="107">
        <v>0.25718218166205753</v>
      </c>
      <c r="M41" s="107">
        <v>0.24641833810888253</v>
      </c>
      <c r="N41" s="109" t="str">
        <f>IF([1]Q52019!AZ3&gt;=20,"NO",[1]Q52019!AZ3)</f>
        <v>NO</v>
      </c>
      <c r="O41" s="112">
        <f>M41/L41</f>
        <v>0.95814700892724014</v>
      </c>
      <c r="P41" s="113">
        <v>3902</v>
      </c>
      <c r="Q41" s="113">
        <v>3902</v>
      </c>
      <c r="R41" s="114">
        <v>3775</v>
      </c>
      <c r="S41" s="109" t="str">
        <f>IF('[1]median earnings Q5 2019'!D3&gt;=20,"NO",'[1]median earnings Q5 2019'!D3)</f>
        <v>NO</v>
      </c>
      <c r="T41" s="112">
        <f t="shared" si="1"/>
        <v>0.96745258841619686</v>
      </c>
      <c r="U41" s="115">
        <v>2.9</v>
      </c>
      <c r="V41" s="115">
        <v>2.9004559270516719</v>
      </c>
      <c r="W41" s="116">
        <f t="shared" ref="W41:W78" si="2">V41/U41</f>
        <v>1.0001572162247145</v>
      </c>
      <c r="X41" s="117">
        <f t="shared" ref="X41:X78" si="3">SUM(COUNTIF(H41,"&lt;30.2%"),COUNTIF(M41,"&lt;26.5%"),COUNTIF(R41,"&lt;2506"),COUNTIF(V41,"&lt;2.50"),COUNTIF(G125,"&lt;63.3%"),COUNTIF(K125,"&lt;128.2%"),COUNTIF(N125,"&lt;66.0"),COUNTIF(Q125,"&lt;65.9"))</f>
        <v>2</v>
      </c>
      <c r="Y41" s="120">
        <f t="shared" ref="Y41:Y78" si="4">SUM(COUNTIF(J41,"&lt;80%"),COUNTIF(O41,"&lt;80%"),COUNTIF(T41,"&lt;80 %"),COUNTIF(W41,"&lt;80%"),COUNTIF(H125,"&lt;80%"),COUNTIF(L125,"&lt;80%"),COUNTIF(O125,"&lt;80%"),COUNTIF(R125,"&lt;80%"))</f>
        <v>0</v>
      </c>
      <c r="AA41" s="16"/>
    </row>
    <row r="42" spans="1:27" ht="16.5" thickTop="1" thickBot="1" x14ac:dyDescent="0.3">
      <c r="A42" s="32">
        <f>[1]Q52019!C4</f>
        <v>3</v>
      </c>
      <c r="B42" s="104">
        <v>1</v>
      </c>
      <c r="C42" s="11">
        <v>159</v>
      </c>
      <c r="D42" s="1" t="s">
        <v>83</v>
      </c>
      <c r="E42" s="105">
        <f t="shared" si="0"/>
        <v>0.98516078611022218</v>
      </c>
      <c r="F42" s="106">
        <v>0.46544444444444444</v>
      </c>
      <c r="G42" s="107">
        <v>0.39444444444444443</v>
      </c>
      <c r="H42" s="108">
        <v>0.38181818181818183</v>
      </c>
      <c r="I42" s="109" t="str">
        <f>IF([1]Q52019!AU4&gt;=20,"NO",[1]Q52019!AU4)</f>
        <v>NO</v>
      </c>
      <c r="J42" s="107">
        <f>H42/G42</f>
        <v>0.96798975672215115</v>
      </c>
      <c r="K42" s="119">
        <v>0.3405084745762712</v>
      </c>
      <c r="L42" s="107">
        <v>0.29050847457627121</v>
      </c>
      <c r="M42" s="107">
        <v>0.34042553191489361</v>
      </c>
      <c r="N42" s="109" t="str">
        <f>IF([1]Q52019!AZ4&gt;=20,"NO",[1]Q52019!AZ4)</f>
        <v>NO</v>
      </c>
      <c r="O42" s="112">
        <f>M42/L42</f>
        <v>1.1718265100921075</v>
      </c>
      <c r="P42" s="113">
        <v>3332</v>
      </c>
      <c r="Q42" s="113">
        <v>3385.5119200000004</v>
      </c>
      <c r="R42" s="114">
        <v>3228</v>
      </c>
      <c r="S42" s="109" t="str">
        <f>IF('[1]median earnings Q5 2019'!D4&gt;=20,"NO",'[1]median earnings Q5 2019'!D4)</f>
        <v>NO</v>
      </c>
      <c r="T42" s="112">
        <f t="shared" si="1"/>
        <v>0.95347471114501336</v>
      </c>
      <c r="U42" s="115">
        <v>2.9</v>
      </c>
      <c r="V42" s="115">
        <v>3.3305084745762712</v>
      </c>
      <c r="W42" s="116">
        <f t="shared" si="2"/>
        <v>1.1484511981297487</v>
      </c>
      <c r="X42" s="117">
        <f t="shared" si="3"/>
        <v>0</v>
      </c>
      <c r="Y42" s="120">
        <f t="shared" si="4"/>
        <v>0</v>
      </c>
      <c r="AA42" s="16"/>
    </row>
    <row r="43" spans="1:27" ht="16.5" thickTop="1" thickBot="1" x14ac:dyDescent="0.3">
      <c r="A43" s="32">
        <f>[1]Q52019!C5</f>
        <v>4</v>
      </c>
      <c r="B43" s="104">
        <v>5</v>
      </c>
      <c r="C43" s="11">
        <v>145</v>
      </c>
      <c r="D43" s="1" t="s">
        <v>84</v>
      </c>
      <c r="E43" s="105">
        <f t="shared" si="0"/>
        <v>1.0403524306674543</v>
      </c>
      <c r="F43" s="106">
        <v>0.45358974358974358</v>
      </c>
      <c r="G43" s="107">
        <v>0.40358974358974359</v>
      </c>
      <c r="H43" s="108">
        <v>0.45454545454545453</v>
      </c>
      <c r="I43" s="109" t="str">
        <f>IF([1]Q52019!AU5&gt;=20,"NO",[1]Q52019!AU5)</f>
        <v>NO</v>
      </c>
      <c r="J43" s="107">
        <f t="shared" ref="J43:J78" si="5">H43/G43</f>
        <v>1.1262562088483308</v>
      </c>
      <c r="K43" s="119">
        <v>0.38096774193548388</v>
      </c>
      <c r="L43" s="107">
        <v>0.32346774193548389</v>
      </c>
      <c r="M43" s="107">
        <v>0.39921465968586389</v>
      </c>
      <c r="N43" s="109" t="str">
        <f>IF([1]Q52019!AZ5&gt;=20,"NO",[1]Q52019!AZ5)</f>
        <v>NO</v>
      </c>
      <c r="O43" s="112">
        <f t="shared" ref="O43:O78" si="6">M43/L43</f>
        <v>1.2341714734741243</v>
      </c>
      <c r="P43" s="113">
        <v>3900</v>
      </c>
      <c r="Q43" s="113">
        <v>3900</v>
      </c>
      <c r="R43" s="114">
        <v>3917</v>
      </c>
      <c r="S43" s="109" t="str">
        <f>IF('[1]median earnings Q5 2019'!D5&gt;=20,"NO",'[1]median earnings Q5 2019'!D5)</f>
        <v>NO</v>
      </c>
      <c r="T43" s="112">
        <f t="shared" si="1"/>
        <v>1.0043589743589743</v>
      </c>
      <c r="U43" s="115">
        <v>2.9</v>
      </c>
      <c r="V43" s="115">
        <v>3.1182965299684544</v>
      </c>
      <c r="W43" s="116">
        <f t="shared" si="2"/>
        <v>1.0752746655063636</v>
      </c>
      <c r="X43" s="117">
        <f t="shared" si="3"/>
        <v>0</v>
      </c>
      <c r="Y43" s="120">
        <f t="shared" si="4"/>
        <v>0</v>
      </c>
      <c r="AA43" s="16"/>
    </row>
    <row r="44" spans="1:27" ht="16.5" thickTop="1" thickBot="1" x14ac:dyDescent="0.3">
      <c r="A44" s="32">
        <f>[1]Q52019!C6</f>
        <v>5</v>
      </c>
      <c r="B44" s="104">
        <v>3</v>
      </c>
      <c r="C44" s="11">
        <v>146</v>
      </c>
      <c r="D44" s="1" t="s">
        <v>85</v>
      </c>
      <c r="E44" s="105">
        <f t="shared" si="0"/>
        <v>0.95369972647470957</v>
      </c>
      <c r="F44" s="106">
        <v>0.315</v>
      </c>
      <c r="G44" s="107">
        <v>0.26500000000000001</v>
      </c>
      <c r="H44" s="108">
        <v>0.24615384615384617</v>
      </c>
      <c r="I44" s="109" t="str">
        <f>IF([1]Q52019!AU6&gt;=20,"NO",[1]Q52019!AU6)</f>
        <v>NO</v>
      </c>
      <c r="J44" s="107">
        <f t="shared" si="5"/>
        <v>0.9288824383164006</v>
      </c>
      <c r="K44" s="119">
        <v>0.2657120660641103</v>
      </c>
      <c r="L44" s="107">
        <v>0.2082120660641103</v>
      </c>
      <c r="M44" s="107">
        <v>0.2264808362369338</v>
      </c>
      <c r="N44" s="109" t="str">
        <f>IF([1]Q52019!AZ6&gt;=20,"NO",[1]Q52019!AZ6)</f>
        <v>NO</v>
      </c>
      <c r="O44" s="112">
        <f t="shared" si="6"/>
        <v>1.0877411694632451</v>
      </c>
      <c r="P44" s="113">
        <v>3366</v>
      </c>
      <c r="Q44" s="113">
        <v>3406.3919999999998</v>
      </c>
      <c r="R44" s="114">
        <v>3588</v>
      </c>
      <c r="S44" s="109" t="str">
        <f>IF('[1]median earnings Q5 2019'!D6&gt;=20,"NO",'[1]median earnings Q5 2019'!D6)</f>
        <v>NO</v>
      </c>
      <c r="T44" s="112">
        <f t="shared" si="1"/>
        <v>1.0533138875384864</v>
      </c>
      <c r="U44" s="115">
        <v>2.9</v>
      </c>
      <c r="V44" s="115">
        <v>3.0547945205479454</v>
      </c>
      <c r="W44" s="116">
        <f t="shared" si="2"/>
        <v>1.053377420878602</v>
      </c>
      <c r="X44" s="117">
        <f t="shared" si="3"/>
        <v>3</v>
      </c>
      <c r="Y44" s="120">
        <f t="shared" si="4"/>
        <v>0</v>
      </c>
      <c r="AA44" s="16"/>
    </row>
    <row r="45" spans="1:27" ht="16.5" thickTop="1" thickBot="1" x14ac:dyDescent="0.3">
      <c r="A45" s="32">
        <f>[1]Q52019!C7</f>
        <v>6</v>
      </c>
      <c r="B45" s="104">
        <v>2</v>
      </c>
      <c r="C45" s="11">
        <v>147</v>
      </c>
      <c r="D45" s="1" t="s">
        <v>86</v>
      </c>
      <c r="E45" s="105">
        <f t="shared" si="0"/>
        <v>1.0465058181578351</v>
      </c>
      <c r="F45" s="106">
        <v>0.45330949948927479</v>
      </c>
      <c r="G45" s="107">
        <v>0.4033094994892748</v>
      </c>
      <c r="H45" s="108">
        <v>0.39215686274509803</v>
      </c>
      <c r="I45" s="109" t="str">
        <f>IF([1]Q52019!AU7&gt;=20,"NO",[1]Q52019!AU7)</f>
        <v>NO</v>
      </c>
      <c r="J45" s="107">
        <f t="shared" si="5"/>
        <v>0.9723472004544903</v>
      </c>
      <c r="K45" s="119">
        <v>0.35990059642147121</v>
      </c>
      <c r="L45" s="107">
        <v>0.30990059642147122</v>
      </c>
      <c r="M45" s="107">
        <v>0.34018499486125386</v>
      </c>
      <c r="N45" s="109" t="str">
        <f>IF([1]Q52019!AZ7&gt;=20,"NO",[1]Q52019!AZ7)</f>
        <v>NO</v>
      </c>
      <c r="O45" s="112">
        <f t="shared" si="6"/>
        <v>1.0977229433872895</v>
      </c>
      <c r="P45" s="113">
        <v>3305</v>
      </c>
      <c r="Q45" s="113">
        <v>3305</v>
      </c>
      <c r="R45" s="114">
        <v>3012</v>
      </c>
      <c r="S45" s="109" t="str">
        <f>IF('[1]median earnings Q5 2019'!D7&gt;=20,"NO",'[1]median earnings Q5 2019'!D7)</f>
        <v>NO</v>
      </c>
      <c r="T45" s="112">
        <f t="shared" si="1"/>
        <v>0.91134644478063542</v>
      </c>
      <c r="U45" s="115">
        <v>2.9</v>
      </c>
      <c r="V45" s="115">
        <v>3.3269295584765755</v>
      </c>
      <c r="W45" s="116">
        <f t="shared" si="2"/>
        <v>1.1472170891298537</v>
      </c>
      <c r="X45" s="117">
        <f t="shared" si="3"/>
        <v>0</v>
      </c>
      <c r="Y45" s="120">
        <f t="shared" si="4"/>
        <v>0</v>
      </c>
      <c r="AA45" s="16"/>
    </row>
    <row r="46" spans="1:27" ht="16.5" thickTop="1" thickBot="1" x14ac:dyDescent="0.3">
      <c r="A46" s="32">
        <f>[1]Q52019!C8</f>
        <v>7</v>
      </c>
      <c r="B46" s="104">
        <v>0</v>
      </c>
      <c r="C46" s="11">
        <v>162</v>
      </c>
      <c r="D46" s="1" t="s">
        <v>87</v>
      </c>
      <c r="E46" s="105">
        <f t="shared" si="0"/>
        <v>0.9358068568629786</v>
      </c>
      <c r="F46" s="106">
        <v>0.39749229185960627</v>
      </c>
      <c r="G46" s="107">
        <v>0.34749229185960628</v>
      </c>
      <c r="H46" s="108">
        <v>0.33333333333333331</v>
      </c>
      <c r="I46" s="109" t="str">
        <f>IF([1]Q52019!AU8&gt;=20,"NO",[1]Q52019!AU8)</f>
        <v>NO</v>
      </c>
      <c r="J46" s="107">
        <f t="shared" si="5"/>
        <v>0.95925389178994092</v>
      </c>
      <c r="K46" s="119">
        <v>0.37431034482758618</v>
      </c>
      <c r="L46" s="107">
        <v>0.33931034482758621</v>
      </c>
      <c r="M46" s="107">
        <v>0.3235294117647059</v>
      </c>
      <c r="N46" s="109" t="str">
        <f>IF([1]Q52019!AZ8&gt;=20,"NO",[1]Q52019!AZ8)</f>
        <v>NO</v>
      </c>
      <c r="O46" s="112">
        <f t="shared" si="6"/>
        <v>0.95349115255858441</v>
      </c>
      <c r="P46" s="113">
        <v>3431</v>
      </c>
      <c r="Q46" s="113">
        <v>3431</v>
      </c>
      <c r="R46" s="114">
        <v>5750</v>
      </c>
      <c r="S46" s="109" t="str">
        <f>IF('[1]median earnings Q5 2019'!D8&gt;=20,"NO",'[1]median earnings Q5 2019'!D8)</f>
        <v>NO</v>
      </c>
      <c r="T46" s="112">
        <f t="shared" si="1"/>
        <v>1.6758962401632178</v>
      </c>
      <c r="U46" s="115">
        <v>2.7396556693021918</v>
      </c>
      <c r="V46" s="115">
        <v>2.227799227799228</v>
      </c>
      <c r="W46" s="116">
        <f t="shared" si="2"/>
        <v>0.81316760086374762</v>
      </c>
      <c r="X46" s="117">
        <f t="shared" si="3"/>
        <v>1</v>
      </c>
      <c r="Y46" s="120">
        <f t="shared" si="4"/>
        <v>0</v>
      </c>
      <c r="AA46" s="16"/>
    </row>
    <row r="47" spans="1:27" ht="16.5" thickTop="1" thickBot="1" x14ac:dyDescent="0.3">
      <c r="A47" s="32">
        <f>[1]Q52019!C9</f>
        <v>8</v>
      </c>
      <c r="B47" s="104">
        <v>1</v>
      </c>
      <c r="C47" s="11">
        <v>150</v>
      </c>
      <c r="D47" s="1" t="s">
        <v>88</v>
      </c>
      <c r="E47" s="105">
        <f>((W47+H131+L131)+(O131+R131)/2)/4</f>
        <v>0.97213919977208896</v>
      </c>
      <c r="F47" s="106">
        <v>0.315</v>
      </c>
      <c r="G47" s="107">
        <v>0.27</v>
      </c>
      <c r="H47" s="108">
        <v>0.27586206896551724</v>
      </c>
      <c r="I47" s="109" t="str">
        <f>IF([1]Q52019!AU9&gt;=20,"NO",[1]Q52019!AU9)</f>
        <v>NO</v>
      </c>
      <c r="J47" s="107">
        <f t="shared" si="5"/>
        <v>1.0217113665389526</v>
      </c>
      <c r="K47" s="119">
        <v>0.245</v>
      </c>
      <c r="L47" s="107">
        <v>0.21000000000000002</v>
      </c>
      <c r="M47" s="107">
        <v>0.23076923076923078</v>
      </c>
      <c r="N47" s="109" t="str">
        <f>IF([1]Q52019!AZ9&gt;=20,"NO",[1]Q52019!AZ9)</f>
        <v>NO</v>
      </c>
      <c r="O47" s="112">
        <f t="shared" si="6"/>
        <v>1.0989010989010988</v>
      </c>
      <c r="P47" s="113">
        <v>3338</v>
      </c>
      <c r="Q47" s="113">
        <v>3378.056</v>
      </c>
      <c r="R47" s="114">
        <v>3087</v>
      </c>
      <c r="S47" s="109" t="str">
        <f>IF('[1]median earnings Q5 2019'!D9&gt;=20,"NO",'[1]median earnings Q5 2019'!D9)</f>
        <v>NO</v>
      </c>
      <c r="T47" s="112">
        <f t="shared" si="1"/>
        <v>0.91383920219202996</v>
      </c>
      <c r="U47" s="115">
        <v>2.8611884612446952</v>
      </c>
      <c r="V47" s="115">
        <v>3.1777434312210202</v>
      </c>
      <c r="W47" s="116">
        <f t="shared" si="2"/>
        <v>1.1106375809437645</v>
      </c>
      <c r="X47" s="117">
        <f t="shared" si="3"/>
        <v>2</v>
      </c>
      <c r="Y47" s="120">
        <f t="shared" si="4"/>
        <v>0</v>
      </c>
      <c r="AA47" s="16"/>
    </row>
    <row r="48" spans="1:27" ht="16.5" thickTop="1" thickBot="1" x14ac:dyDescent="0.3">
      <c r="A48" s="32">
        <f>[1]Q52019!C10</f>
        <v>9</v>
      </c>
      <c r="B48" s="104">
        <v>6</v>
      </c>
      <c r="C48" s="11">
        <v>151</v>
      </c>
      <c r="D48" s="1" t="s">
        <v>89</v>
      </c>
      <c r="E48" s="105">
        <f t="shared" si="0"/>
        <v>1.0296244216976707</v>
      </c>
      <c r="F48" s="106">
        <v>0.44573170731707318</v>
      </c>
      <c r="G48" s="107">
        <v>0.37573170731707317</v>
      </c>
      <c r="H48" s="108">
        <v>0.5043478260869565</v>
      </c>
      <c r="I48" s="109" t="str">
        <f>IF([1]Q52019!AU10&gt;=20,"NO",[1]Q52019!AU10)</f>
        <v>NO</v>
      </c>
      <c r="J48" s="107">
        <f t="shared" si="5"/>
        <v>1.3423083978945287</v>
      </c>
      <c r="K48" s="119">
        <v>0.33795698924731182</v>
      </c>
      <c r="L48" s="107">
        <v>0.28795698924731183</v>
      </c>
      <c r="M48" s="107">
        <v>0.40310077519379844</v>
      </c>
      <c r="N48" s="109" t="str">
        <f>IF([1]Q52019!AZ10&gt;=20,"NO",[1]Q52019!AZ10)</f>
        <v>NO</v>
      </c>
      <c r="O48" s="112">
        <f t="shared" si="6"/>
        <v>1.3998645292391059</v>
      </c>
      <c r="P48" s="113">
        <v>3898</v>
      </c>
      <c r="Q48" s="113">
        <v>3839.53</v>
      </c>
      <c r="R48" s="114">
        <v>3744</v>
      </c>
      <c r="S48" s="109" t="str">
        <f>IF('[1]median earnings Q5 2019'!D10&gt;=20,"NO",'[1]median earnings Q5 2019'!D10)</f>
        <v>NO</v>
      </c>
      <c r="T48" s="112">
        <f t="shared" si="1"/>
        <v>0.97511935054550947</v>
      </c>
      <c r="U48" s="115">
        <v>2.8607416421528704</v>
      </c>
      <c r="V48" s="115">
        <v>2.992233009708738</v>
      </c>
      <c r="W48" s="116">
        <f t="shared" si="2"/>
        <v>1.0459640834454778</v>
      </c>
      <c r="X48" s="117">
        <f t="shared" si="3"/>
        <v>0</v>
      </c>
      <c r="Y48" s="120">
        <f t="shared" si="4"/>
        <v>0</v>
      </c>
      <c r="AA48" s="16"/>
    </row>
    <row r="49" spans="1:27" ht="16.5" thickTop="1" thickBot="1" x14ac:dyDescent="0.3">
      <c r="A49" s="32">
        <f>[1]Q52019!C11</f>
        <v>10</v>
      </c>
      <c r="B49" s="104">
        <v>6</v>
      </c>
      <c r="C49" s="11">
        <v>161</v>
      </c>
      <c r="D49" s="1" t="s">
        <v>90</v>
      </c>
      <c r="E49" s="105">
        <f>((W49+H133+L133)+(O133+R133)/2)/4</f>
        <v>0.98551307104497965</v>
      </c>
      <c r="F49" s="106">
        <v>0.3451004021082994</v>
      </c>
      <c r="G49" s="107">
        <v>0.29510040210829941</v>
      </c>
      <c r="H49" s="108">
        <v>0.2978723404255319</v>
      </c>
      <c r="I49" s="109" t="str">
        <f>IF([1]Q52019!AU11&gt;=20,"NO",[1]Q52019!AU11)</f>
        <v>NO</v>
      </c>
      <c r="J49" s="107">
        <f t="shared" si="5"/>
        <v>1.0093932041346905</v>
      </c>
      <c r="K49" s="119">
        <v>0.29569329692452717</v>
      </c>
      <c r="L49" s="107">
        <v>0.24569329692452718</v>
      </c>
      <c r="M49" s="107">
        <v>0.17972350230414746</v>
      </c>
      <c r="N49" s="109" t="str">
        <f>IF([1]Q52019!AZ11&gt;=20,"NO",[1]Q52019!AZ11)</f>
        <v>NO</v>
      </c>
      <c r="O49" s="112">
        <f t="shared" si="6"/>
        <v>0.7314953421759629</v>
      </c>
      <c r="P49" s="113">
        <v>4118</v>
      </c>
      <c r="Q49" s="113">
        <v>4118</v>
      </c>
      <c r="R49" s="114">
        <v>4134</v>
      </c>
      <c r="S49" s="109" t="str">
        <f>IF('[1]median earnings Q5 2019'!D11&gt;=20,"NO",'[1]median earnings Q5 2019'!D11)</f>
        <v>NO</v>
      </c>
      <c r="T49" s="112">
        <f>R49/Q49</f>
        <v>1.0038853812530355</v>
      </c>
      <c r="U49" s="115">
        <v>2.825677595181769</v>
      </c>
      <c r="V49" s="115">
        <v>2.7546666666666666</v>
      </c>
      <c r="W49" s="116">
        <f t="shared" si="2"/>
        <v>0.9748694158752621</v>
      </c>
      <c r="X49" s="117">
        <f t="shared" si="3"/>
        <v>2</v>
      </c>
      <c r="Y49" s="120">
        <f t="shared" si="4"/>
        <v>1</v>
      </c>
      <c r="AA49" s="16"/>
    </row>
    <row r="50" spans="1:27" ht="16.5" thickTop="1" thickBot="1" x14ac:dyDescent="0.3">
      <c r="A50" s="32">
        <f>[1]Q52019!C12</f>
        <v>11</v>
      </c>
      <c r="B50" s="104">
        <v>2</v>
      </c>
      <c r="C50" s="11">
        <v>152</v>
      </c>
      <c r="D50" s="1" t="s">
        <v>91</v>
      </c>
      <c r="E50" s="105">
        <f t="shared" si="0"/>
        <v>1.0383174674045561</v>
      </c>
      <c r="F50" s="106">
        <v>0.53</v>
      </c>
      <c r="G50" s="107">
        <v>0.48000000000000004</v>
      </c>
      <c r="H50" s="108">
        <v>0.48087954110898662</v>
      </c>
      <c r="I50" s="109" t="str">
        <f>IF([1]Q52019!AU12&gt;=20,"NO",[1]Q52019!AU12)</f>
        <v>NO</v>
      </c>
      <c r="J50" s="107">
        <f t="shared" si="5"/>
        <v>1.0018323773103888</v>
      </c>
      <c r="K50" s="119">
        <v>0.43</v>
      </c>
      <c r="L50" s="107">
        <v>0.38</v>
      </c>
      <c r="M50" s="107">
        <v>0.42910447761194032</v>
      </c>
      <c r="N50" s="109" t="str">
        <f>IF([1]Q52019!AZ12&gt;=20,"NO",[1]Q52019!AZ12)</f>
        <v>NO</v>
      </c>
      <c r="O50" s="112">
        <f t="shared" si="6"/>
        <v>1.1292223095051062</v>
      </c>
      <c r="P50" s="113">
        <v>3343</v>
      </c>
      <c r="Q50" s="113">
        <v>3343</v>
      </c>
      <c r="R50" s="114">
        <v>2964</v>
      </c>
      <c r="S50" s="109" t="str">
        <f>IF('[1]median earnings Q5 2019'!D12&gt;=20,"NO",'[1]median earnings Q5 2019'!D12)</f>
        <v>NO</v>
      </c>
      <c r="T50" s="112">
        <f t="shared" si="1"/>
        <v>0.88662877654801076</v>
      </c>
      <c r="U50" s="115">
        <v>2.9</v>
      </c>
      <c r="V50" s="115">
        <v>3.2285620052770447</v>
      </c>
      <c r="W50" s="116">
        <f t="shared" si="2"/>
        <v>1.1132972431989809</v>
      </c>
      <c r="X50" s="117">
        <f t="shared" si="3"/>
        <v>0</v>
      </c>
      <c r="Y50" s="120">
        <f t="shared" si="4"/>
        <v>0</v>
      </c>
      <c r="AA50" s="16"/>
    </row>
    <row r="51" spans="1:27" ht="16.5" thickTop="1" thickBot="1" x14ac:dyDescent="0.3">
      <c r="A51" s="32">
        <f>[1]Q52019!C13</f>
        <v>12</v>
      </c>
      <c r="B51" s="104">
        <v>2</v>
      </c>
      <c r="C51" s="11">
        <v>153</v>
      </c>
      <c r="D51" s="1" t="s">
        <v>92</v>
      </c>
      <c r="E51" s="105">
        <f t="shared" si="0"/>
        <v>1.0178566862247291</v>
      </c>
      <c r="F51" s="106">
        <v>0.38751224280590346</v>
      </c>
      <c r="G51" s="107">
        <v>0.33751224280590347</v>
      </c>
      <c r="H51" s="108">
        <v>0.38953488372093026</v>
      </c>
      <c r="I51" s="109" t="str">
        <f>IF([1]Q52019!AU13&gt;=20,"NO",[1]Q52019!AU13)</f>
        <v>NO</v>
      </c>
      <c r="J51" s="107">
        <f t="shared" si="5"/>
        <v>1.1541355670020657</v>
      </c>
      <c r="K51" s="119">
        <v>0.30165622688702631</v>
      </c>
      <c r="L51" s="107">
        <v>0.25165622688702632</v>
      </c>
      <c r="M51" s="107">
        <v>0.27</v>
      </c>
      <c r="N51" s="109" t="str">
        <f>IF([1]Q52019!AZ13&gt;=20,"NO",[1]Q52019!AZ13)</f>
        <v>NO</v>
      </c>
      <c r="O51" s="112">
        <f t="shared" si="6"/>
        <v>1.0728921884424842</v>
      </c>
      <c r="P51" s="113">
        <v>3021</v>
      </c>
      <c r="Q51" s="113">
        <v>3021</v>
      </c>
      <c r="R51" s="114">
        <v>2699</v>
      </c>
      <c r="S51" s="109" t="str">
        <f>IF('[1]median earnings Q5 2019'!D13&gt;=20,"NO",'[1]median earnings Q5 2019'!D13)</f>
        <v>NO</v>
      </c>
      <c r="T51" s="112">
        <f t="shared" si="1"/>
        <v>0.89341277722608403</v>
      </c>
      <c r="U51" s="115">
        <v>2.9</v>
      </c>
      <c r="V51" s="115">
        <v>3.2428773489593858</v>
      </c>
      <c r="W51" s="116">
        <f t="shared" si="2"/>
        <v>1.1182335686066849</v>
      </c>
      <c r="X51" s="117">
        <f t="shared" si="3"/>
        <v>0</v>
      </c>
      <c r="Y51" s="120">
        <f t="shared" si="4"/>
        <v>0</v>
      </c>
      <c r="AA51" s="16"/>
    </row>
    <row r="52" spans="1:27" ht="16.5" thickTop="1" thickBot="1" x14ac:dyDescent="0.3">
      <c r="A52" s="32">
        <f>[1]Q52019!C14</f>
        <v>13</v>
      </c>
      <c r="B52" s="104">
        <v>4</v>
      </c>
      <c r="C52" s="11">
        <v>154</v>
      </c>
      <c r="D52" s="1" t="s">
        <v>93</v>
      </c>
      <c r="E52" s="105">
        <f t="shared" si="0"/>
        <v>0.99827047502681165</v>
      </c>
      <c r="F52" s="106">
        <v>0.33043418047946094</v>
      </c>
      <c r="G52" s="107">
        <v>0.28043418047946095</v>
      </c>
      <c r="H52" s="108">
        <v>0.234375</v>
      </c>
      <c r="I52" s="109" t="str">
        <f>IF([1]Q52019!AU14&gt;=20,"NO",[1]Q52019!AU14)</f>
        <v>NO</v>
      </c>
      <c r="J52" s="107">
        <f t="shared" si="5"/>
        <v>0.83575760843163582</v>
      </c>
      <c r="K52" s="119">
        <v>0.26018807316029824</v>
      </c>
      <c r="L52" s="107">
        <v>0.21018807316029825</v>
      </c>
      <c r="M52" s="107">
        <v>0.16666666666666666</v>
      </c>
      <c r="N52" s="109" t="str">
        <f>IF([1]Q52019!AZ14&gt;=20,"NO",[1]Q52019!AZ14)</f>
        <v>NO</v>
      </c>
      <c r="O52" s="112">
        <f t="shared" si="6"/>
        <v>0.79294064673003428</v>
      </c>
      <c r="P52" s="113">
        <v>2820</v>
      </c>
      <c r="Q52" s="113">
        <v>2848.2</v>
      </c>
      <c r="R52" s="121">
        <v>1032</v>
      </c>
      <c r="S52" s="109" t="str">
        <f>IF('[1]median earnings Q5 2019'!D14&gt;=20,"NO",'[1]median earnings Q5 2019'!D14)</f>
        <v>NO</v>
      </c>
      <c r="T52" s="112">
        <f t="shared" si="1"/>
        <v>0.36233410575100067</v>
      </c>
      <c r="U52" s="115">
        <v>2.9</v>
      </c>
      <c r="V52" s="115">
        <v>2.7369863013698632</v>
      </c>
      <c r="W52" s="116">
        <f t="shared" si="2"/>
        <v>0.94378837978271146</v>
      </c>
      <c r="X52" s="117">
        <f t="shared" si="3"/>
        <v>3</v>
      </c>
      <c r="Y52" s="120">
        <f t="shared" si="4"/>
        <v>2</v>
      </c>
      <c r="AA52" s="16"/>
    </row>
    <row r="53" spans="1:27" ht="16.5" thickTop="1" thickBot="1" x14ac:dyDescent="0.3">
      <c r="A53" s="32">
        <f>[1]Q52019!C15</f>
        <v>14</v>
      </c>
      <c r="B53" s="104">
        <v>0</v>
      </c>
      <c r="C53" s="11">
        <v>163</v>
      </c>
      <c r="D53" s="1" t="s">
        <v>94</v>
      </c>
      <c r="E53" s="105">
        <f t="shared" si="0"/>
        <v>1.0694658047938996</v>
      </c>
      <c r="F53" s="106">
        <v>0.40178756393810761</v>
      </c>
      <c r="G53" s="107">
        <v>0.34178756393810761</v>
      </c>
      <c r="H53" s="108">
        <v>0.43478260869565216</v>
      </c>
      <c r="I53" s="109" t="str">
        <f>IF([1]Q52019!AU15&gt;=20,"NO",[1]Q52019!AU15)</f>
        <v>NO</v>
      </c>
      <c r="J53" s="107">
        <f t="shared" si="5"/>
        <v>1.272084342935264</v>
      </c>
      <c r="K53" s="119">
        <v>0.33379023901951743</v>
      </c>
      <c r="L53" s="107">
        <v>0.26879023901951743</v>
      </c>
      <c r="M53" s="107">
        <v>0.4</v>
      </c>
      <c r="N53" s="109" t="str">
        <f>IF([1]Q52019!AZ15&gt;=20,"NO",[1]Q52019!AZ15)</f>
        <v>NO</v>
      </c>
      <c r="O53" s="112">
        <f t="shared" si="6"/>
        <v>1.4881492775150782</v>
      </c>
      <c r="P53" s="113">
        <v>3453</v>
      </c>
      <c r="Q53" s="113">
        <v>3401.2049999999999</v>
      </c>
      <c r="R53" s="114">
        <v>4479</v>
      </c>
      <c r="S53" s="109" t="str">
        <f>IF('[1]median earnings Q5 2019'!D15&gt;=20,"NO",'[1]median earnings Q5 2019'!D15)</f>
        <v>NO</v>
      </c>
      <c r="T53" s="112">
        <f t="shared" si="1"/>
        <v>1.3168862212068959</v>
      </c>
      <c r="U53" s="115">
        <v>2.9</v>
      </c>
      <c r="V53" s="115">
        <v>3.3920454545454546</v>
      </c>
      <c r="W53" s="116">
        <f t="shared" si="2"/>
        <v>1.1696708463949843</v>
      </c>
      <c r="X53" s="117">
        <f t="shared" si="3"/>
        <v>0</v>
      </c>
      <c r="Y53" s="120">
        <f t="shared" si="4"/>
        <v>0</v>
      </c>
      <c r="AA53" s="16"/>
    </row>
    <row r="54" spans="1:27" ht="16.5" thickTop="1" thickBot="1" x14ac:dyDescent="0.3">
      <c r="A54" s="32">
        <f>[1]Q52019!C16</f>
        <v>15</v>
      </c>
      <c r="B54" s="104">
        <v>1</v>
      </c>
      <c r="C54" s="11">
        <v>155</v>
      </c>
      <c r="D54" s="1" t="s">
        <v>95</v>
      </c>
      <c r="E54" s="105">
        <f t="shared" si="0"/>
        <v>1.0029637497897932</v>
      </c>
      <c r="F54" s="106">
        <v>0.49549579831932772</v>
      </c>
      <c r="G54" s="107">
        <v>0.44949579831932773</v>
      </c>
      <c r="H54" s="108">
        <v>0.2335216572504708</v>
      </c>
      <c r="I54" s="109" t="str">
        <f>IF([1]Q52019!AU16&gt;=20,"NO",[1]Q52019!AU16)</f>
        <v>NO</v>
      </c>
      <c r="J54" s="107">
        <f t="shared" si="5"/>
        <v>0.51951911035344978</v>
      </c>
      <c r="K54" s="119">
        <v>0.39641188959660301</v>
      </c>
      <c r="L54" s="107">
        <v>0.34641188959660302</v>
      </c>
      <c r="M54" s="107">
        <v>0.25443786982248523</v>
      </c>
      <c r="N54" s="109" t="str">
        <f>IF([1]Q52019!AZ16&gt;=20,"NO",[1]Q52019!AZ16)</f>
        <v>NO</v>
      </c>
      <c r="O54" s="112">
        <f t="shared" si="6"/>
        <v>0.73449519910756633</v>
      </c>
      <c r="P54" s="113">
        <v>3441</v>
      </c>
      <c r="Q54" s="113">
        <v>3461.6460000000002</v>
      </c>
      <c r="R54" s="114">
        <v>3024</v>
      </c>
      <c r="S54" s="109" t="str">
        <f>IF('[1]median earnings Q5 2019'!D16&gt;=20,"NO",'[1]median earnings Q5 2019'!D16)</f>
        <v>NO</v>
      </c>
      <c r="T54" s="112">
        <f t="shared" si="1"/>
        <v>0.87357286100311815</v>
      </c>
      <c r="U54" s="115">
        <v>2.9</v>
      </c>
      <c r="V54" s="115">
        <v>3.1362148002619517</v>
      </c>
      <c r="W54" s="116">
        <f t="shared" si="2"/>
        <v>1.0814533794006731</v>
      </c>
      <c r="X54" s="117">
        <f t="shared" si="3"/>
        <v>2</v>
      </c>
      <c r="Y54" s="120">
        <f t="shared" si="4"/>
        <v>2</v>
      </c>
      <c r="AA54" s="16"/>
    </row>
    <row r="55" spans="1:27" ht="16.5" thickTop="1" thickBot="1" x14ac:dyDescent="0.3">
      <c r="A55" s="32">
        <f>[1]Q52019!C17</f>
        <v>16</v>
      </c>
      <c r="B55" s="104">
        <v>0</v>
      </c>
      <c r="C55" s="11">
        <v>164</v>
      </c>
      <c r="D55" s="1" t="s">
        <v>96</v>
      </c>
      <c r="E55" s="105">
        <f t="shared" si="0"/>
        <v>0.97739883888863677</v>
      </c>
      <c r="F55" s="106">
        <v>0.33926768510433253</v>
      </c>
      <c r="G55" s="107">
        <v>0.29426768510433254</v>
      </c>
      <c r="H55" s="108">
        <v>0.35877862595419846</v>
      </c>
      <c r="I55" s="109" t="str">
        <f>IF([1]Q52019!AU17&gt;=20,"NO",[1]Q52019!AU17)</f>
        <v>NO</v>
      </c>
      <c r="J55" s="107">
        <f t="shared" si="5"/>
        <v>1.2192253655952525</v>
      </c>
      <c r="K55" s="119">
        <v>0.26</v>
      </c>
      <c r="L55" s="107">
        <v>0.21750000000000003</v>
      </c>
      <c r="M55" s="107">
        <v>0.31159420289855072</v>
      </c>
      <c r="N55" s="109" t="str">
        <f>IF([1]Q52019!AZ17&gt;=20,"NO",[1]Q52019!AZ17)</f>
        <v>NO</v>
      </c>
      <c r="O55" s="112">
        <f t="shared" si="6"/>
        <v>1.4326170248209227</v>
      </c>
      <c r="P55" s="113">
        <v>3395</v>
      </c>
      <c r="Q55" s="113">
        <v>3411.9749999999999</v>
      </c>
      <c r="R55" s="114">
        <v>4485</v>
      </c>
      <c r="S55" s="109" t="str">
        <f>IF('[1]median earnings Q5 2019'!D17&gt;=20,"NO",'[1]median earnings Q5 2019'!D17)</f>
        <v>NO</v>
      </c>
      <c r="T55" s="112">
        <f t="shared" si="1"/>
        <v>1.3144879432000527</v>
      </c>
      <c r="U55" s="115">
        <v>2.9</v>
      </c>
      <c r="V55" s="115">
        <v>2.8185654008438821</v>
      </c>
      <c r="W55" s="116">
        <f t="shared" si="2"/>
        <v>0.97191910373926971</v>
      </c>
      <c r="X55" s="117">
        <f t="shared" si="3"/>
        <v>0</v>
      </c>
      <c r="Y55" s="120">
        <f t="shared" si="4"/>
        <v>0</v>
      </c>
      <c r="AA55" s="16"/>
    </row>
    <row r="56" spans="1:27" ht="16.5" thickTop="1" thickBot="1" x14ac:dyDescent="0.3">
      <c r="A56" s="32">
        <f>[1]Q52019!C18</f>
        <v>17</v>
      </c>
      <c r="B56" s="104">
        <v>4</v>
      </c>
      <c r="C56" s="11">
        <v>157</v>
      </c>
      <c r="D56" s="1" t="s">
        <v>97</v>
      </c>
      <c r="E56" s="105">
        <f t="shared" si="0"/>
        <v>1.0813822184041215</v>
      </c>
      <c r="F56" s="106">
        <v>0.36452035746037481</v>
      </c>
      <c r="G56" s="107">
        <v>0.30952035746037482</v>
      </c>
      <c r="H56" s="108">
        <v>0.23349056603773585</v>
      </c>
      <c r="I56" s="109" t="str">
        <f>IF([1]Q52019!AU18&gt;=20,"NO",[1]Q52019!AU18)</f>
        <v>NO</v>
      </c>
      <c r="J56" s="107">
        <f t="shared" si="5"/>
        <v>0.75436254969958672</v>
      </c>
      <c r="K56" s="119">
        <v>0.29623687284546157</v>
      </c>
      <c r="L56" s="107">
        <v>0.25373687284546159</v>
      </c>
      <c r="M56" s="107">
        <v>0.26953125</v>
      </c>
      <c r="N56" s="109" t="str">
        <f>IF([1]Q52019!AZ18&gt;=20,"NO",[1]Q52019!AZ18)</f>
        <v>NO</v>
      </c>
      <c r="O56" s="112">
        <f t="shared" si="6"/>
        <v>1.0622470710599401</v>
      </c>
      <c r="P56" s="113">
        <v>3400</v>
      </c>
      <c r="Q56" s="113">
        <v>3400</v>
      </c>
      <c r="R56" s="114">
        <v>3248</v>
      </c>
      <c r="S56" s="109" t="str">
        <f>IF('[1]median earnings Q5 2019'!D18&gt;=20,"NO",'[1]median earnings Q5 2019'!D18)</f>
        <v>NO</v>
      </c>
      <c r="T56" s="112">
        <f t="shared" si="1"/>
        <v>0.95529411764705885</v>
      </c>
      <c r="U56" s="115">
        <v>2.9</v>
      </c>
      <c r="V56" s="115">
        <v>3.4860542952770546</v>
      </c>
      <c r="W56" s="116">
        <f t="shared" si="2"/>
        <v>1.2020876880265705</v>
      </c>
      <c r="X56" s="117">
        <f t="shared" si="3"/>
        <v>1</v>
      </c>
      <c r="Y56" s="120">
        <f t="shared" si="4"/>
        <v>1</v>
      </c>
      <c r="AA56" s="16"/>
    </row>
    <row r="57" spans="1:27" ht="16.5" thickTop="1" thickBot="1" x14ac:dyDescent="0.3">
      <c r="A57" s="32">
        <f>[1]Q52019!C19</f>
        <v>18</v>
      </c>
      <c r="B57" s="104">
        <v>2</v>
      </c>
      <c r="C57" s="11">
        <v>158</v>
      </c>
      <c r="D57" s="1" t="s">
        <v>98</v>
      </c>
      <c r="E57" s="105">
        <f t="shared" si="0"/>
        <v>1.0192171245000305</v>
      </c>
      <c r="F57" s="106">
        <v>0.37604152898508203</v>
      </c>
      <c r="G57" s="107">
        <v>0.32604152898508204</v>
      </c>
      <c r="H57" s="108">
        <v>0.34989200863930886</v>
      </c>
      <c r="I57" s="109" t="str">
        <f>IF([1]Q52019!AU19&gt;=20,"NO",[1]Q52019!AU19)</f>
        <v>NO</v>
      </c>
      <c r="J57" s="107">
        <f t="shared" si="5"/>
        <v>1.0731516617790064</v>
      </c>
      <c r="K57" s="119">
        <v>0.30332401347394389</v>
      </c>
      <c r="L57" s="107">
        <v>0.26832401347394391</v>
      </c>
      <c r="M57" s="107">
        <v>0.31200396825396826</v>
      </c>
      <c r="N57" s="109" t="str">
        <f>IF([1]Q52019!AZ19&gt;=20,"NO",[1]Q52019!AZ19)</f>
        <v>NO</v>
      </c>
      <c r="O57" s="112">
        <f t="shared" si="6"/>
        <v>1.1627880941944317</v>
      </c>
      <c r="P57" s="113">
        <v>3278</v>
      </c>
      <c r="Q57" s="113">
        <v>3278</v>
      </c>
      <c r="R57" s="114">
        <v>2880</v>
      </c>
      <c r="S57" s="109" t="str">
        <f>IF('[1]median earnings Q5 2019'!D19&gt;=20,"NO",'[1]median earnings Q5 2019'!D19)</f>
        <v>NO</v>
      </c>
      <c r="T57" s="112">
        <f t="shared" si="1"/>
        <v>0.87858450274557653</v>
      </c>
      <c r="U57" s="115">
        <v>2.9</v>
      </c>
      <c r="V57" s="115">
        <v>3.0044893378226711</v>
      </c>
      <c r="W57" s="116">
        <f t="shared" si="2"/>
        <v>1.0360308061457486</v>
      </c>
      <c r="X57" s="117">
        <f t="shared" si="3"/>
        <v>0</v>
      </c>
      <c r="Y57" s="120">
        <f t="shared" si="4"/>
        <v>0</v>
      </c>
      <c r="AA57" s="16"/>
    </row>
    <row r="58" spans="1:27" ht="16.5" thickTop="1" thickBot="1" x14ac:dyDescent="0.3">
      <c r="A58" s="32">
        <f>[1]Q52019!C20</f>
        <v>19</v>
      </c>
      <c r="B58" s="104">
        <v>0</v>
      </c>
      <c r="C58" s="11">
        <v>165</v>
      </c>
      <c r="D58" s="1" t="s">
        <v>99</v>
      </c>
      <c r="E58" s="105">
        <f t="shared" si="0"/>
        <v>1.0019587924671054</v>
      </c>
      <c r="F58" s="106">
        <v>0.35593320200587975</v>
      </c>
      <c r="G58" s="107">
        <v>0.29093320200587974</v>
      </c>
      <c r="H58" s="108">
        <v>0.38922155688622756</v>
      </c>
      <c r="I58" s="109" t="str">
        <f>IF([1]Q52019!AU20&gt;=20,"NO",[1]Q52019!AU20)</f>
        <v>NO</v>
      </c>
      <c r="J58" s="107">
        <f t="shared" si="5"/>
        <v>1.337838219229311</v>
      </c>
      <c r="K58" s="119">
        <v>0.29089424799064156</v>
      </c>
      <c r="L58" s="107">
        <v>0.25589424799064159</v>
      </c>
      <c r="M58" s="107">
        <v>0.239247311827957</v>
      </c>
      <c r="N58" s="109" t="str">
        <f>IF([1]Q52019!AZ20&gt;=20,"NO",[1]Q52019!AZ20)</f>
        <v>NO</v>
      </c>
      <c r="O58" s="112">
        <f t="shared" si="6"/>
        <v>0.93494603222463446</v>
      </c>
      <c r="P58" s="113">
        <v>3730</v>
      </c>
      <c r="Q58" s="113">
        <v>3730</v>
      </c>
      <c r="R58" s="114">
        <v>4753</v>
      </c>
      <c r="S58" s="109" t="str">
        <f>IF('[1]median earnings Q5 2019'!D20&gt;=20,"NO",'[1]median earnings Q5 2019'!D20)</f>
        <v>NO</v>
      </c>
      <c r="T58" s="112">
        <f t="shared" si="1"/>
        <v>1.2742627345844504</v>
      </c>
      <c r="U58" s="115">
        <v>2.9</v>
      </c>
      <c r="V58" s="115">
        <v>3.1282279608192343</v>
      </c>
      <c r="W58" s="116">
        <f t="shared" si="2"/>
        <v>1.0786992968342188</v>
      </c>
      <c r="X58" s="117">
        <f t="shared" si="3"/>
        <v>1</v>
      </c>
      <c r="Y58" s="120">
        <f t="shared" si="4"/>
        <v>0</v>
      </c>
      <c r="AA58" s="16"/>
    </row>
    <row r="59" spans="1:27" ht="16.5" thickTop="1" thickBot="1" x14ac:dyDescent="0.3">
      <c r="A59" s="32">
        <f>[1]Q52019!C21</f>
        <v>20</v>
      </c>
      <c r="B59" s="104">
        <v>5</v>
      </c>
      <c r="C59" s="11">
        <v>162</v>
      </c>
      <c r="D59" s="1" t="s">
        <v>100</v>
      </c>
      <c r="E59" s="105">
        <f t="shared" si="0"/>
        <v>1.0060900436472564</v>
      </c>
      <c r="F59" s="106">
        <v>0.30499999999999999</v>
      </c>
      <c r="G59" s="107">
        <v>0.27</v>
      </c>
      <c r="H59" s="108">
        <v>0.3592814371257485</v>
      </c>
      <c r="I59" s="109" t="str">
        <f>IF([1]Q52019!AU21&gt;=20,"NO",[1]Q52019!AU21)</f>
        <v>NO</v>
      </c>
      <c r="J59" s="107">
        <f t="shared" si="5"/>
        <v>1.3306719893546239</v>
      </c>
      <c r="K59" s="119">
        <v>0.27217045680536134</v>
      </c>
      <c r="L59" s="107">
        <v>0.22217045680536135</v>
      </c>
      <c r="M59" s="107">
        <v>0.23170731707317074</v>
      </c>
      <c r="N59" s="109" t="str">
        <f>IF([1]Q52019!AZ21&gt;=20,"NO",[1]Q52019!AZ21)</f>
        <v>NO</v>
      </c>
      <c r="O59" s="112">
        <f t="shared" si="6"/>
        <v>1.0429258705452653</v>
      </c>
      <c r="P59" s="113">
        <v>3282</v>
      </c>
      <c r="Q59" s="113">
        <v>3344.3580000000002</v>
      </c>
      <c r="R59" s="114">
        <v>2400</v>
      </c>
      <c r="S59" s="109" t="str">
        <f>IF('[1]median earnings Q5 2019'!D21&gt;=20,"NO",'[1]median earnings Q5 2019'!D21)</f>
        <v>NO</v>
      </c>
      <c r="T59" s="112">
        <f t="shared" si="1"/>
        <v>0.71762652204100152</v>
      </c>
      <c r="U59" s="115">
        <v>2.9</v>
      </c>
      <c r="V59" s="115">
        <v>3.1942857142857144</v>
      </c>
      <c r="W59" s="116">
        <f t="shared" si="2"/>
        <v>1.1014778325123153</v>
      </c>
      <c r="X59" s="117">
        <f t="shared" si="3"/>
        <v>2</v>
      </c>
      <c r="Y59" s="120">
        <f t="shared" si="4"/>
        <v>1</v>
      </c>
      <c r="AA59" s="16"/>
    </row>
    <row r="60" spans="1:27" ht="16.5" thickTop="1" thickBot="1" x14ac:dyDescent="0.3">
      <c r="A60" s="11">
        <v>21</v>
      </c>
      <c r="B60" s="11">
        <v>3</v>
      </c>
      <c r="C60" s="11">
        <v>380</v>
      </c>
      <c r="D60" s="1" t="s">
        <v>101</v>
      </c>
      <c r="E60" s="105">
        <f t="shared" si="0"/>
        <v>0.98264104498564275</v>
      </c>
      <c r="F60" s="106">
        <v>0.39632703762231813</v>
      </c>
      <c r="G60" s="107">
        <v>0.34632703762231815</v>
      </c>
      <c r="H60" s="107">
        <v>0.30508474576271188</v>
      </c>
      <c r="I60" s="109" t="str">
        <f>IF([1]Q52019!AU22&gt;=20,"NO",[1]Q52019!AU22)</f>
        <v>NO</v>
      </c>
      <c r="J60" s="107">
        <f t="shared" si="5"/>
        <v>0.8809151831091443</v>
      </c>
      <c r="K60" s="119">
        <v>0.33684567332767978</v>
      </c>
      <c r="L60" s="107">
        <v>0.27184567332767978</v>
      </c>
      <c r="M60" s="107">
        <v>0.26760563380281688</v>
      </c>
      <c r="N60" s="109" t="str">
        <f>IF([1]Q52019!AZ22&gt;=20,"NO",[1]Q52019!AZ22)</f>
        <v>NO</v>
      </c>
      <c r="O60" s="107">
        <f t="shared" si="6"/>
        <v>0.98440276987689257</v>
      </c>
      <c r="P60" s="122">
        <v>2950</v>
      </c>
      <c r="Q60" s="113">
        <v>2950</v>
      </c>
      <c r="R60" s="121">
        <v>2148</v>
      </c>
      <c r="S60" s="109">
        <f>IF('[1]median earnings Q5 2019'!D22&gt;=20,"NO",'[1]median earnings Q5 2019'!D22)</f>
        <v>19</v>
      </c>
      <c r="T60" s="112">
        <f t="shared" si="1"/>
        <v>0.72813559322033894</v>
      </c>
      <c r="U60" s="123">
        <v>2.8756996253461478</v>
      </c>
      <c r="V60" s="115">
        <v>2.6388888888888888</v>
      </c>
      <c r="W60" s="116">
        <f t="shared" si="2"/>
        <v>0.91765108762750069</v>
      </c>
      <c r="X60" s="117">
        <f t="shared" si="3"/>
        <v>1</v>
      </c>
      <c r="Y60" s="120">
        <f t="shared" si="4"/>
        <v>1</v>
      </c>
      <c r="AA60" s="16"/>
    </row>
    <row r="61" spans="1:27" ht="16.5" thickTop="1" thickBot="1" x14ac:dyDescent="0.3">
      <c r="A61" s="11">
        <v>22</v>
      </c>
      <c r="B61" s="11">
        <v>6</v>
      </c>
      <c r="C61" s="11">
        <v>390</v>
      </c>
      <c r="D61" s="1" t="s">
        <v>102</v>
      </c>
      <c r="E61" s="105">
        <f t="shared" si="0"/>
        <v>1.0015210394775838</v>
      </c>
      <c r="F61" s="106">
        <v>0.51900000000000002</v>
      </c>
      <c r="G61" s="107">
        <v>0.45500000000000002</v>
      </c>
      <c r="H61" s="107">
        <v>0.43055555555555558</v>
      </c>
      <c r="I61" s="109" t="str">
        <f>IF([1]Q52019!AU23&gt;=20,"NO",[1]Q52019!AU23)</f>
        <v>NO</v>
      </c>
      <c r="J61" s="107">
        <f t="shared" si="5"/>
        <v>0.94627594627594624</v>
      </c>
      <c r="K61" s="119">
        <v>0.4</v>
      </c>
      <c r="L61" s="107">
        <v>0.38000000000000006</v>
      </c>
      <c r="M61" s="107">
        <v>0.34177215189873417</v>
      </c>
      <c r="N61" s="109" t="str">
        <f>IF([1]Q52019!AZ23&gt;=20,"NO",[1]Q52019!AZ23)</f>
        <v>NO</v>
      </c>
      <c r="O61" s="107">
        <f t="shared" si="6"/>
        <v>0.89940039973351082</v>
      </c>
      <c r="P61" s="122">
        <v>4023</v>
      </c>
      <c r="Q61" s="113">
        <v>4094.9513550000006</v>
      </c>
      <c r="R61" s="114">
        <v>4994</v>
      </c>
      <c r="S61" s="109" t="str">
        <f>IF('[1]median earnings Q5 2019'!D23&gt;=20,"NO",'[1]median earnings Q5 2019'!D23)</f>
        <v>NO</v>
      </c>
      <c r="T61" s="112">
        <f t="shared" si="1"/>
        <v>1.219550506723907</v>
      </c>
      <c r="U61" s="123">
        <v>2.7592595947884702</v>
      </c>
      <c r="V61" s="115">
        <v>3.2545454545454544</v>
      </c>
      <c r="W61" s="116">
        <f t="shared" si="2"/>
        <v>1.1794995515073867</v>
      </c>
      <c r="X61" s="117">
        <f t="shared" si="3"/>
        <v>0</v>
      </c>
      <c r="Y61" s="120">
        <f t="shared" si="4"/>
        <v>0</v>
      </c>
      <c r="AA61" s="16"/>
    </row>
    <row r="62" spans="1:27" ht="16.5" thickTop="1" thickBot="1" x14ac:dyDescent="0.3">
      <c r="A62" s="11">
        <v>23</v>
      </c>
      <c r="B62" s="11">
        <v>6</v>
      </c>
      <c r="C62" s="11">
        <v>400</v>
      </c>
      <c r="D62" s="1" t="s">
        <v>103</v>
      </c>
      <c r="E62" s="105">
        <f t="shared" si="0"/>
        <v>0.99821282051502536</v>
      </c>
      <c r="F62" s="106">
        <v>0.30396519797681804</v>
      </c>
      <c r="G62" s="107">
        <v>0.23396519797681803</v>
      </c>
      <c r="H62" s="107">
        <v>0.22727272727272727</v>
      </c>
      <c r="I62" s="109" t="str">
        <f>IF([1]Q52019!AU24&gt;=20,"NO",[1]Q52019!AU24)</f>
        <v>NO</v>
      </c>
      <c r="J62" s="107">
        <f t="shared" si="5"/>
        <v>0.97139544358749508</v>
      </c>
      <c r="K62" s="119">
        <v>0.28611782522641394</v>
      </c>
      <c r="L62" s="107">
        <v>0.22861782522641394</v>
      </c>
      <c r="M62" s="107">
        <v>0.21276595744680851</v>
      </c>
      <c r="N62" s="109" t="str">
        <f>IF([1]Q52019!AZ24&gt;=20,"NO",[1]Q52019!AZ24)</f>
        <v>NO</v>
      </c>
      <c r="O62" s="107">
        <f t="shared" si="6"/>
        <v>0.93066215303244015</v>
      </c>
      <c r="P62" s="122">
        <v>3397</v>
      </c>
      <c r="Q62" s="113">
        <v>3413.8151499999999</v>
      </c>
      <c r="R62" s="114">
        <v>4233</v>
      </c>
      <c r="S62" s="109">
        <f>IF('[1]median earnings Q5 2019'!D24&gt;=20,"NO",'[1]median earnings Q5 2019'!D24)</f>
        <v>11</v>
      </c>
      <c r="T62" s="112">
        <f t="shared" si="1"/>
        <v>1.2399616891969092</v>
      </c>
      <c r="U62" s="123">
        <v>2.9</v>
      </c>
      <c r="V62" s="115">
        <v>2.8952380952380952</v>
      </c>
      <c r="W62" s="116">
        <f t="shared" si="2"/>
        <v>0.99835796387520526</v>
      </c>
      <c r="X62" s="117">
        <f t="shared" si="3"/>
        <v>2</v>
      </c>
      <c r="Y62" s="120">
        <f t="shared" si="4"/>
        <v>0</v>
      </c>
      <c r="AA62" s="16"/>
    </row>
    <row r="63" spans="1:27" ht="16.5" thickTop="1" thickBot="1" x14ac:dyDescent="0.3">
      <c r="A63" s="11">
        <v>24</v>
      </c>
      <c r="B63" s="11">
        <v>4</v>
      </c>
      <c r="C63" s="11">
        <v>410</v>
      </c>
      <c r="D63" s="1" t="s">
        <v>104</v>
      </c>
      <c r="E63" s="105">
        <f t="shared" si="0"/>
        <v>1.0836916877035028</v>
      </c>
      <c r="F63" s="106">
        <v>0.32320666725194774</v>
      </c>
      <c r="G63" s="107">
        <v>0.28220666725194776</v>
      </c>
      <c r="H63" s="107">
        <v>0.31944444444444442</v>
      </c>
      <c r="I63" s="109" t="str">
        <f>IF([1]Q52019!AU25&gt;=20,"NO",[1]Q52019!AU25)</f>
        <v>NO</v>
      </c>
      <c r="J63" s="107">
        <f t="shared" si="5"/>
        <v>1.1319521524955738</v>
      </c>
      <c r="K63" s="119">
        <v>0.27391194287347276</v>
      </c>
      <c r="L63" s="107">
        <v>0.22391194287347277</v>
      </c>
      <c r="M63" s="107">
        <v>0.34615384615384615</v>
      </c>
      <c r="N63" s="109" t="str">
        <f>IF([1]Q52019!AZ25&gt;=20,"NO",[1]Q52019!AZ25)</f>
        <v>NO</v>
      </c>
      <c r="O63" s="107">
        <f t="shared" si="6"/>
        <v>1.5459373971376298</v>
      </c>
      <c r="P63" s="122">
        <v>2997</v>
      </c>
      <c r="Q63" s="113">
        <v>3005.18181</v>
      </c>
      <c r="R63" s="121">
        <v>3391</v>
      </c>
      <c r="S63" s="109" t="str">
        <f>IF('[1]median earnings Q5 2019'!D25&gt;=20,"NO",'[1]median earnings Q5 2019'!D25)</f>
        <v>NO</v>
      </c>
      <c r="T63" s="112">
        <f t="shared" si="1"/>
        <v>1.1283843089679821</v>
      </c>
      <c r="U63" s="123">
        <v>2.9</v>
      </c>
      <c r="V63" s="115">
        <v>3.6842105263157894</v>
      </c>
      <c r="W63" s="116">
        <f t="shared" si="2"/>
        <v>1.2704174228675136</v>
      </c>
      <c r="X63" s="117">
        <f t="shared" si="3"/>
        <v>0</v>
      </c>
      <c r="Y63" s="120">
        <f t="shared" si="4"/>
        <v>0</v>
      </c>
      <c r="AA63" s="16"/>
    </row>
    <row r="64" spans="1:27" ht="16.5" thickTop="1" thickBot="1" x14ac:dyDescent="0.3">
      <c r="A64" s="11">
        <v>25</v>
      </c>
      <c r="B64" s="124">
        <v>6</v>
      </c>
      <c r="C64" s="11">
        <v>420</v>
      </c>
      <c r="D64" s="1" t="s">
        <v>105</v>
      </c>
      <c r="E64" s="105">
        <f t="shared" si="0"/>
        <v>0.94379286834328946</v>
      </c>
      <c r="F64" s="106">
        <v>0.30396519797681804</v>
      </c>
      <c r="G64" s="107">
        <v>0.25896519797681805</v>
      </c>
      <c r="H64" s="107">
        <v>0.22077922077922077</v>
      </c>
      <c r="I64" s="109" t="str">
        <f>IF([1]Q52019!AU26&gt;=20,"NO",[1]Q52019!AU26)</f>
        <v>NO</v>
      </c>
      <c r="J64" s="107">
        <f t="shared" si="5"/>
        <v>0.85254398082859151</v>
      </c>
      <c r="K64" s="119">
        <v>0.245</v>
      </c>
      <c r="L64" s="107">
        <v>0.21000000000000002</v>
      </c>
      <c r="M64" s="107">
        <v>0.16470588235294117</v>
      </c>
      <c r="N64" s="109" t="str">
        <f>IF([1]Q52019!AZ26&gt;=20,"NO",[1]Q52019!AZ26)</f>
        <v>NO</v>
      </c>
      <c r="O64" s="107">
        <f t="shared" si="6"/>
        <v>0.78431372549019596</v>
      </c>
      <c r="P64" s="122">
        <v>4118</v>
      </c>
      <c r="Q64" s="113">
        <v>4118</v>
      </c>
      <c r="R64" s="114">
        <v>4829</v>
      </c>
      <c r="S64" s="109" t="str">
        <f>IF('[1]median earnings Q5 2019'!D26&gt;=20,"NO",'[1]median earnings Q5 2019'!D26)</f>
        <v>NO</v>
      </c>
      <c r="T64" s="112">
        <f t="shared" si="1"/>
        <v>1.1726566294317631</v>
      </c>
      <c r="U64" s="123">
        <v>2.7869165565630789</v>
      </c>
      <c r="V64" s="115">
        <v>2.2181069958847734</v>
      </c>
      <c r="W64" s="116">
        <f t="shared" si="2"/>
        <v>0.7959000389377352</v>
      </c>
      <c r="X64" s="117">
        <f t="shared" si="3"/>
        <v>3</v>
      </c>
      <c r="Y64" s="120">
        <f t="shared" si="4"/>
        <v>2</v>
      </c>
      <c r="AA64" s="16"/>
    </row>
    <row r="65" spans="1:27" ht="16.5" thickTop="1" thickBot="1" x14ac:dyDescent="0.3">
      <c r="A65" s="11">
        <v>26</v>
      </c>
      <c r="B65" s="125">
        <v>4</v>
      </c>
      <c r="C65" s="11">
        <v>430</v>
      </c>
      <c r="D65" s="1" t="s">
        <v>106</v>
      </c>
      <c r="E65" s="105">
        <f t="shared" si="0"/>
        <v>1.0677403092613535</v>
      </c>
      <c r="F65" s="106">
        <v>0.28896519797681802</v>
      </c>
      <c r="G65" s="107">
        <v>0.24396519797681804</v>
      </c>
      <c r="H65" s="107">
        <v>0.22222222222222221</v>
      </c>
      <c r="I65" s="109">
        <f>IF([1]Q52019!AU27&gt;=20,"NO",[1]Q52019!AU27)</f>
        <v>18</v>
      </c>
      <c r="J65" s="107">
        <f t="shared" si="5"/>
        <v>0.91087673186623164</v>
      </c>
      <c r="K65" s="119">
        <v>0.26400244061102934</v>
      </c>
      <c r="L65" s="107">
        <v>0.22150244061102936</v>
      </c>
      <c r="M65" s="107">
        <v>7.407407407407407E-2</v>
      </c>
      <c r="N65" s="109" t="str">
        <f>IF([1]Q52019!AZ27&gt;=20,"NO",[1]Q52019!AZ27)</f>
        <v>NO</v>
      </c>
      <c r="O65" s="107">
        <f t="shared" si="6"/>
        <v>0.33441651419160784</v>
      </c>
      <c r="P65" s="122">
        <v>2809</v>
      </c>
      <c r="Q65" s="113">
        <v>2862.3710000000001</v>
      </c>
      <c r="R65" s="121">
        <v>1554</v>
      </c>
      <c r="S65" s="109">
        <f>IF('[1]median earnings Q5 2019'!D27&gt;=20,"NO",'[1]median earnings Q5 2019'!D27)</f>
        <v>7</v>
      </c>
      <c r="T65" s="112">
        <f t="shared" si="1"/>
        <v>0.5429065624267434</v>
      </c>
      <c r="U65" s="123">
        <v>2.9</v>
      </c>
      <c r="V65" s="115">
        <v>4.0129870129870131</v>
      </c>
      <c r="W65" s="116">
        <f t="shared" si="2"/>
        <v>1.3837886251679357</v>
      </c>
      <c r="X65" s="117">
        <f t="shared" si="3"/>
        <v>3</v>
      </c>
      <c r="Y65" s="120">
        <f t="shared" si="4"/>
        <v>2</v>
      </c>
      <c r="AA65" s="16"/>
    </row>
    <row r="66" spans="1:27" ht="16.5" thickTop="1" thickBot="1" x14ac:dyDescent="0.3">
      <c r="A66" s="11">
        <v>27</v>
      </c>
      <c r="B66" s="125">
        <v>1</v>
      </c>
      <c r="C66" s="11">
        <v>440</v>
      </c>
      <c r="D66" s="1" t="s">
        <v>107</v>
      </c>
      <c r="E66" s="105">
        <f t="shared" si="0"/>
        <v>0.82229487801181023</v>
      </c>
      <c r="F66" s="106">
        <v>0.35210260794439185</v>
      </c>
      <c r="G66" s="107">
        <v>0.27710260794439184</v>
      </c>
      <c r="H66" s="107">
        <v>0.38461538461538464</v>
      </c>
      <c r="I66" s="109" t="str">
        <f>IF([1]Q52019!AU28&gt;=20,"NO",[1]Q52019!AU28)</f>
        <v>NO</v>
      </c>
      <c r="J66" s="107">
        <f t="shared" si="5"/>
        <v>1.3879890466154261</v>
      </c>
      <c r="K66" s="119">
        <v>0.37</v>
      </c>
      <c r="L66" s="107">
        <v>0.32</v>
      </c>
      <c r="M66" s="107">
        <v>0.31578947368421051</v>
      </c>
      <c r="N66" s="109">
        <f>IF([1]Q52019!AZ28&gt;=20,"NO",[1]Q52019!AZ28)</f>
        <v>19</v>
      </c>
      <c r="O66" s="107">
        <f t="shared" si="6"/>
        <v>0.98684210526315785</v>
      </c>
      <c r="P66" s="122">
        <v>3483</v>
      </c>
      <c r="Q66" s="113">
        <v>3447.9087750000003</v>
      </c>
      <c r="R66" s="114">
        <v>3636</v>
      </c>
      <c r="S66" s="109">
        <f>IF('[1]median earnings Q5 2019'!D28&gt;=20,"NO",'[1]median earnings Q5 2019'!D28)</f>
        <v>10</v>
      </c>
      <c r="T66" s="112">
        <f t="shared" si="1"/>
        <v>1.0545522626247557</v>
      </c>
      <c r="U66" s="123">
        <v>2.6695091491556715</v>
      </c>
      <c r="V66" s="115">
        <v>1.8472222222222223</v>
      </c>
      <c r="W66" s="116">
        <f t="shared" si="2"/>
        <v>0.69197074031623862</v>
      </c>
      <c r="X66" s="117">
        <f t="shared" si="3"/>
        <v>1</v>
      </c>
      <c r="Y66" s="120">
        <f t="shared" si="4"/>
        <v>2</v>
      </c>
      <c r="AA66" s="16"/>
    </row>
    <row r="67" spans="1:27" ht="16.5" thickTop="1" thickBot="1" x14ac:dyDescent="0.3">
      <c r="A67" s="11">
        <v>28</v>
      </c>
      <c r="B67" s="11">
        <v>2</v>
      </c>
      <c r="C67" s="11">
        <v>450</v>
      </c>
      <c r="D67" s="1" t="s">
        <v>108</v>
      </c>
      <c r="E67" s="105">
        <f t="shared" si="0"/>
        <v>1.0107854929498108</v>
      </c>
      <c r="F67" s="106">
        <v>0.45138095238095238</v>
      </c>
      <c r="G67" s="107">
        <v>0.4123809523809524</v>
      </c>
      <c r="H67" s="107">
        <v>0.48684210526315791</v>
      </c>
      <c r="I67" s="109" t="str">
        <f>IF([1]Q52019!AU29&gt;=20,"NO",[1]Q52019!AU29)</f>
        <v>NO</v>
      </c>
      <c r="J67" s="107">
        <f t="shared" si="5"/>
        <v>1.1805639965965722</v>
      </c>
      <c r="K67" s="119">
        <v>0.35285714285714287</v>
      </c>
      <c r="L67" s="107">
        <v>0.30285714285714288</v>
      </c>
      <c r="M67" s="107">
        <v>0.32941176470588235</v>
      </c>
      <c r="N67" s="109" t="str">
        <f>IF([1]Q52019!AZ29&gt;=20,"NO",[1]Q52019!AZ29)</f>
        <v>NO</v>
      </c>
      <c r="O67" s="107">
        <f t="shared" si="6"/>
        <v>1.0876803551609322</v>
      </c>
      <c r="P67" s="122">
        <v>3258</v>
      </c>
      <c r="Q67" s="113">
        <v>3267.3504599999997</v>
      </c>
      <c r="R67" s="114">
        <v>2870</v>
      </c>
      <c r="S67" s="109" t="str">
        <f>IF('[1]median earnings Q5 2019'!D29&gt;=20,"NO",'[1]median earnings Q5 2019'!D29)</f>
        <v>NO</v>
      </c>
      <c r="T67" s="112">
        <f t="shared" si="1"/>
        <v>0.87838756054347478</v>
      </c>
      <c r="U67" s="123">
        <v>2.8186082482547707</v>
      </c>
      <c r="V67" s="115">
        <v>2.9760765550239237</v>
      </c>
      <c r="W67" s="116">
        <f t="shared" si="2"/>
        <v>1.0558673972754653</v>
      </c>
      <c r="X67" s="117">
        <f t="shared" si="3"/>
        <v>0</v>
      </c>
      <c r="Y67" s="120">
        <f t="shared" si="4"/>
        <v>0</v>
      </c>
      <c r="AA67" s="16"/>
    </row>
    <row r="68" spans="1:27" ht="16.5" thickTop="1" thickBot="1" x14ac:dyDescent="0.3">
      <c r="A68" s="11">
        <v>29</v>
      </c>
      <c r="B68" s="11">
        <v>2</v>
      </c>
      <c r="C68" s="11">
        <v>460</v>
      </c>
      <c r="D68" s="1" t="s">
        <v>109</v>
      </c>
      <c r="E68" s="105">
        <f t="shared" si="0"/>
        <v>1.0873018772022813</v>
      </c>
      <c r="F68" s="106">
        <v>0.37915407524463624</v>
      </c>
      <c r="G68" s="107">
        <v>0.33015407524463625</v>
      </c>
      <c r="H68" s="107">
        <v>0.35714285714285715</v>
      </c>
      <c r="I68" s="109">
        <f>IF([1]Q52019!AU30&gt;=20,"NO",[1]Q52019!AU30)</f>
        <v>14</v>
      </c>
      <c r="J68" s="107">
        <f t="shared" si="5"/>
        <v>1.0817460207880907</v>
      </c>
      <c r="K68" s="119">
        <v>0.4</v>
      </c>
      <c r="L68" s="107">
        <v>0.36500000000000005</v>
      </c>
      <c r="M68" s="107">
        <v>0.53846153846153844</v>
      </c>
      <c r="N68" s="109">
        <f>IF([1]Q52019!AZ30&gt;=20,"NO",[1]Q52019!AZ30)</f>
        <v>13</v>
      </c>
      <c r="O68" s="107">
        <f t="shared" si="6"/>
        <v>1.4752370916754476</v>
      </c>
      <c r="P68" s="122">
        <v>3353</v>
      </c>
      <c r="Q68" s="113">
        <v>3430.1190000000001</v>
      </c>
      <c r="R68" s="114">
        <v>3995</v>
      </c>
      <c r="S68" s="109">
        <f>IF('[1]median earnings Q5 2019'!D30&gt;=20,"NO",'[1]median earnings Q5 2019'!D30)</f>
        <v>6</v>
      </c>
      <c r="T68" s="112">
        <f t="shared" si="1"/>
        <v>1.1646826247136033</v>
      </c>
      <c r="U68" s="123">
        <v>2.9</v>
      </c>
      <c r="V68" s="115">
        <v>3.8888888888888888</v>
      </c>
      <c r="W68" s="116">
        <f t="shared" si="2"/>
        <v>1.3409961685823755</v>
      </c>
      <c r="X68" s="117">
        <f t="shared" si="3"/>
        <v>0</v>
      </c>
      <c r="Y68" s="120">
        <f t="shared" si="4"/>
        <v>0</v>
      </c>
      <c r="AA68" s="16"/>
    </row>
    <row r="69" spans="1:27" ht="16.5" thickTop="1" thickBot="1" x14ac:dyDescent="0.3">
      <c r="A69" s="11">
        <v>30</v>
      </c>
      <c r="B69" s="11">
        <v>3</v>
      </c>
      <c r="C69" s="11">
        <v>470</v>
      </c>
      <c r="D69" s="1" t="s">
        <v>110</v>
      </c>
      <c r="E69" s="105">
        <f t="shared" si="0"/>
        <v>1.0077793016201304</v>
      </c>
      <c r="F69" s="106">
        <v>0.52269035532994923</v>
      </c>
      <c r="G69" s="107">
        <v>0.47269035532994924</v>
      </c>
      <c r="H69" s="107">
        <v>0.47161572052401746</v>
      </c>
      <c r="I69" s="109" t="str">
        <f>IF([1]Q52019!AU31&gt;=20,"NO",[1]Q52019!AU31)</f>
        <v>NO</v>
      </c>
      <c r="J69" s="107">
        <f t="shared" si="5"/>
        <v>0.99772655652095621</v>
      </c>
      <c r="K69" s="119">
        <v>0.34689839572192516</v>
      </c>
      <c r="L69" s="107">
        <v>0.29689839572192517</v>
      </c>
      <c r="M69" s="107">
        <v>0.40825688073394495</v>
      </c>
      <c r="N69" s="109" t="str">
        <f>IF([1]Q52019!AZ31&gt;=20,"NO",[1]Q52019!AZ31)</f>
        <v>NO</v>
      </c>
      <c r="O69" s="107">
        <f t="shared" si="6"/>
        <v>1.3750727070829916</v>
      </c>
      <c r="P69" s="122">
        <v>3321</v>
      </c>
      <c r="Q69" s="113">
        <v>3321</v>
      </c>
      <c r="R69" s="114">
        <v>3122</v>
      </c>
      <c r="S69" s="109" t="str">
        <f>IF('[1]median earnings Q5 2019'!D31&gt;=20,"NO",'[1]median earnings Q5 2019'!D31)</f>
        <v>NO</v>
      </c>
      <c r="T69" s="112">
        <f t="shared" si="1"/>
        <v>0.94007828967178564</v>
      </c>
      <c r="U69" s="123">
        <v>2.9</v>
      </c>
      <c r="V69" s="115">
        <v>3.0649122807017544</v>
      </c>
      <c r="W69" s="116">
        <f t="shared" si="2"/>
        <v>1.0568663036902601</v>
      </c>
      <c r="X69" s="117">
        <f t="shared" si="3"/>
        <v>0</v>
      </c>
      <c r="Y69" s="120">
        <f t="shared" si="4"/>
        <v>0</v>
      </c>
      <c r="AA69" s="16"/>
    </row>
    <row r="70" spans="1:27" ht="16.5" thickTop="1" thickBot="1" x14ac:dyDescent="0.3">
      <c r="A70" s="11">
        <v>31</v>
      </c>
      <c r="B70" s="11">
        <v>3</v>
      </c>
      <c r="C70" s="11">
        <v>480</v>
      </c>
      <c r="D70" s="1" t="s">
        <v>111</v>
      </c>
      <c r="E70" s="105">
        <f t="shared" si="0"/>
        <v>1.0259820454886204</v>
      </c>
      <c r="F70" s="106">
        <v>0.43352941176470589</v>
      </c>
      <c r="G70" s="107">
        <v>0.3835294117647059</v>
      </c>
      <c r="H70" s="107">
        <v>0.39726027397260272</v>
      </c>
      <c r="I70" s="109" t="str">
        <f>IF([1]Q52019!AU32&gt;=20,"NO",[1]Q52019!AU32)</f>
        <v>NO</v>
      </c>
      <c r="J70" s="107">
        <f t="shared" si="5"/>
        <v>1.0358013278426759</v>
      </c>
      <c r="K70" s="119">
        <v>0.26727636181177983</v>
      </c>
      <c r="L70" s="107">
        <v>0.21727636181177984</v>
      </c>
      <c r="M70" s="107">
        <v>0.26582278481012656</v>
      </c>
      <c r="N70" s="109" t="str">
        <f>IF([1]Q52019!AZ32&gt;=20,"NO",[1]Q52019!AZ32)</f>
        <v>NO</v>
      </c>
      <c r="O70" s="107">
        <f t="shared" si="6"/>
        <v>1.2234316820915891</v>
      </c>
      <c r="P70" s="122">
        <v>2849</v>
      </c>
      <c r="Q70" s="113">
        <v>2806.2649999999999</v>
      </c>
      <c r="R70" s="121">
        <v>2288</v>
      </c>
      <c r="S70" s="109" t="str">
        <f>IF('[1]median earnings Q5 2019'!D32&gt;=20,"NO",'[1]median earnings Q5 2019'!D32)</f>
        <v>NO</v>
      </c>
      <c r="T70" s="112">
        <f t="shared" si="1"/>
        <v>0.81531858181604377</v>
      </c>
      <c r="U70" s="123">
        <v>2.840445788274129</v>
      </c>
      <c r="V70" s="115">
        <v>2.9</v>
      </c>
      <c r="W70" s="116">
        <f t="shared" si="2"/>
        <v>1.0209665017976126</v>
      </c>
      <c r="X70" s="117">
        <f t="shared" si="3"/>
        <v>1</v>
      </c>
      <c r="Y70" s="120">
        <f t="shared" si="4"/>
        <v>0</v>
      </c>
      <c r="AA70" s="16"/>
    </row>
    <row r="71" spans="1:27" ht="16.5" thickTop="1" thickBot="1" x14ac:dyDescent="0.3">
      <c r="A71" s="11">
        <v>32</v>
      </c>
      <c r="B71" s="11">
        <v>6</v>
      </c>
      <c r="C71" s="11">
        <v>490</v>
      </c>
      <c r="D71" s="1" t="s">
        <v>112</v>
      </c>
      <c r="E71" s="105">
        <f t="shared" si="0"/>
        <v>0.90955675055516572</v>
      </c>
      <c r="F71" s="106">
        <v>0.28996519797681802</v>
      </c>
      <c r="G71" s="107">
        <v>0.24396519797681804</v>
      </c>
      <c r="H71" s="107">
        <v>0.15384615384615385</v>
      </c>
      <c r="I71" s="109" t="str">
        <f>IF([1]Q52019!AU33&gt;=20,"NO",[1]Q52019!AU33)</f>
        <v>NO</v>
      </c>
      <c r="J71" s="107">
        <f t="shared" si="5"/>
        <v>0.63060696821508355</v>
      </c>
      <c r="K71" s="119">
        <v>0.25018032522641398</v>
      </c>
      <c r="L71" s="107">
        <v>0.215180325226414</v>
      </c>
      <c r="M71" s="107">
        <v>8.9285714285714288E-2</v>
      </c>
      <c r="N71" s="109" t="str">
        <f>IF([1]Q52019!AZ33&gt;=20,"NO",[1]Q52019!AZ33)</f>
        <v>NO</v>
      </c>
      <c r="O71" s="107">
        <f t="shared" si="6"/>
        <v>0.41493437744258138</v>
      </c>
      <c r="P71" s="122">
        <v>3483</v>
      </c>
      <c r="Q71" s="113">
        <v>3430.7550000000001</v>
      </c>
      <c r="R71" s="114">
        <v>5363</v>
      </c>
      <c r="S71" s="109">
        <f>IF('[1]median earnings Q5 2019'!D33&gt;=20,"NO",'[1]median earnings Q5 2019'!D33)</f>
        <v>11</v>
      </c>
      <c r="T71" s="112">
        <f t="shared" si="1"/>
        <v>1.5632127622054037</v>
      </c>
      <c r="U71" s="123">
        <v>2.9</v>
      </c>
      <c r="V71" s="115">
        <v>2.5696969696969698</v>
      </c>
      <c r="W71" s="116">
        <f t="shared" si="2"/>
        <v>0.88610240334378276</v>
      </c>
      <c r="X71" s="117">
        <f t="shared" si="3"/>
        <v>2</v>
      </c>
      <c r="Y71" s="120">
        <f t="shared" si="4"/>
        <v>2</v>
      </c>
      <c r="AA71" s="16"/>
    </row>
    <row r="72" spans="1:27" ht="16.5" thickTop="1" thickBot="1" x14ac:dyDescent="0.3">
      <c r="A72" s="11">
        <v>33</v>
      </c>
      <c r="B72" s="11">
        <v>6</v>
      </c>
      <c r="C72" s="11">
        <v>500</v>
      </c>
      <c r="D72" s="1" t="s">
        <v>113</v>
      </c>
      <c r="E72" s="105">
        <f t="shared" si="0"/>
        <v>1.0521079584384667</v>
      </c>
      <c r="F72" s="106">
        <v>0.315</v>
      </c>
      <c r="G72" s="107">
        <v>0.26</v>
      </c>
      <c r="H72" s="107">
        <v>0.21739130434782608</v>
      </c>
      <c r="I72" s="109" t="str">
        <f>IF([1]Q52019!AU34&gt;=20,"NO",[1]Q52019!AU34)</f>
        <v>NO</v>
      </c>
      <c r="J72" s="107">
        <f t="shared" si="5"/>
        <v>0.83612040133779264</v>
      </c>
      <c r="K72" s="119">
        <v>0.26</v>
      </c>
      <c r="L72" s="107">
        <v>0.21000000000000002</v>
      </c>
      <c r="M72" s="107">
        <v>0.13636363636363635</v>
      </c>
      <c r="N72" s="109" t="str">
        <f>IF([1]Q52019!AZ34&gt;=20,"NO",[1]Q52019!AZ34)</f>
        <v>NO</v>
      </c>
      <c r="O72" s="107">
        <f t="shared" si="6"/>
        <v>0.64935064935064923</v>
      </c>
      <c r="P72" s="122">
        <v>2758</v>
      </c>
      <c r="Q72" s="113">
        <v>2735.2740800000001</v>
      </c>
      <c r="R72" s="121">
        <v>1734</v>
      </c>
      <c r="S72" s="109">
        <f>IF('[1]median earnings Q5 2019'!D34&gt;=20,"NO",'[1]median earnings Q5 2019'!D34)</f>
        <v>6</v>
      </c>
      <c r="T72" s="112">
        <f t="shared" si="1"/>
        <v>0.63394012785731513</v>
      </c>
      <c r="U72" s="123">
        <v>2.9</v>
      </c>
      <c r="V72" s="115">
        <v>3.3492063492063493</v>
      </c>
      <c r="W72" s="116">
        <f t="shared" si="2"/>
        <v>1.1548987411056377</v>
      </c>
      <c r="X72" s="117">
        <f t="shared" si="3"/>
        <v>3</v>
      </c>
      <c r="Y72" s="120">
        <f t="shared" si="4"/>
        <v>2</v>
      </c>
      <c r="AA72" s="16"/>
    </row>
    <row r="73" spans="1:27" ht="16.5" thickTop="1" thickBot="1" x14ac:dyDescent="0.3">
      <c r="A73" s="11">
        <v>34</v>
      </c>
      <c r="B73" s="11">
        <v>5</v>
      </c>
      <c r="C73" s="11">
        <v>510</v>
      </c>
      <c r="D73" s="1" t="s">
        <v>114</v>
      </c>
      <c r="E73" s="105">
        <f t="shared" si="0"/>
        <v>0.9652253182840882</v>
      </c>
      <c r="F73" s="106">
        <v>0.33086275190803238</v>
      </c>
      <c r="G73" s="107">
        <v>0.29686275190803241</v>
      </c>
      <c r="H73" s="107">
        <v>0.27173913043478259</v>
      </c>
      <c r="I73" s="109" t="str">
        <f>IF([1]Q52019!AU35&gt;=20,"NO",[1]Q52019!AU35)</f>
        <v>NO</v>
      </c>
      <c r="J73" s="107">
        <f t="shared" si="5"/>
        <v>0.91536957293640842</v>
      </c>
      <c r="K73" s="119">
        <v>0.28302081030104081</v>
      </c>
      <c r="L73" s="107">
        <v>0.24802081030104084</v>
      </c>
      <c r="M73" s="107">
        <v>0.25833333333333336</v>
      </c>
      <c r="N73" s="109" t="str">
        <f>IF([1]Q52019!AZ35&gt;=20,"NO",[1]Q52019!AZ35)</f>
        <v>NO</v>
      </c>
      <c r="O73" s="107">
        <f t="shared" si="6"/>
        <v>1.0415792651422091</v>
      </c>
      <c r="P73" s="122">
        <v>4064</v>
      </c>
      <c r="Q73" s="113">
        <v>4096.24784</v>
      </c>
      <c r="R73" s="114">
        <v>5000</v>
      </c>
      <c r="S73" s="109" t="str">
        <f>IF('[1]median earnings Q5 2019'!D35&gt;=20,"NO",'[1]median earnings Q5 2019'!D35)</f>
        <v>NO</v>
      </c>
      <c r="T73" s="112">
        <f t="shared" si="1"/>
        <v>1.2206292673931565</v>
      </c>
      <c r="U73" s="123">
        <v>2.8223035603333164</v>
      </c>
      <c r="V73" s="115">
        <v>2.4880546075085324</v>
      </c>
      <c r="W73" s="116">
        <f t="shared" si="2"/>
        <v>0.88156874493496762</v>
      </c>
      <c r="X73" s="117">
        <f t="shared" si="3"/>
        <v>3</v>
      </c>
      <c r="Y73" s="120">
        <f t="shared" si="4"/>
        <v>0</v>
      </c>
      <c r="AA73" s="16"/>
    </row>
    <row r="74" spans="1:27" ht="16.5" thickTop="1" thickBot="1" x14ac:dyDescent="0.3">
      <c r="A74" s="11">
        <v>35</v>
      </c>
      <c r="B74" s="11">
        <v>5</v>
      </c>
      <c r="C74" s="11">
        <v>520</v>
      </c>
      <c r="D74" s="1" t="s">
        <v>115</v>
      </c>
      <c r="E74" s="105">
        <f t="shared" si="0"/>
        <v>0.93990467257961208</v>
      </c>
      <c r="F74" s="106">
        <v>0.32</v>
      </c>
      <c r="G74" s="107">
        <v>0.27</v>
      </c>
      <c r="H74" s="107">
        <v>0.14705882352941177</v>
      </c>
      <c r="I74" s="109" t="str">
        <f>IF([1]Q52019!AU36&gt;=20,"NO",[1]Q52019!AU36)</f>
        <v>NO</v>
      </c>
      <c r="J74" s="107">
        <f t="shared" si="5"/>
        <v>0.54466230936819171</v>
      </c>
      <c r="K74" s="119">
        <v>0.26</v>
      </c>
      <c r="L74" s="107">
        <v>0.21000000000000002</v>
      </c>
      <c r="M74" s="107">
        <v>0.11235955056179775</v>
      </c>
      <c r="N74" s="109" t="str">
        <f>IF([1]Q52019!AZ36&gt;=20,"NO",[1]Q52019!AZ36)</f>
        <v>NO</v>
      </c>
      <c r="O74" s="107">
        <f t="shared" si="6"/>
        <v>0.53504547886570353</v>
      </c>
      <c r="P74" s="122">
        <v>3431</v>
      </c>
      <c r="Q74" s="113">
        <v>3431</v>
      </c>
      <c r="R74" s="121">
        <v>2835</v>
      </c>
      <c r="S74" s="109">
        <f>IF('[1]median earnings Q5 2019'!D36&gt;=20,"NO",'[1]median earnings Q5 2019'!D36)</f>
        <v>13</v>
      </c>
      <c r="T74" s="112">
        <f t="shared" si="1"/>
        <v>0.82628971145438646</v>
      </c>
      <c r="U74" s="123">
        <v>2.7966381029269609</v>
      </c>
      <c r="V74" s="115">
        <v>2.59375</v>
      </c>
      <c r="W74" s="116">
        <f t="shared" si="2"/>
        <v>0.92745285751680984</v>
      </c>
      <c r="X74" s="117">
        <f t="shared" si="3"/>
        <v>2</v>
      </c>
      <c r="Y74" s="120">
        <f t="shared" si="4"/>
        <v>2</v>
      </c>
      <c r="AA74" s="16"/>
    </row>
    <row r="75" spans="1:27" ht="16.5" thickTop="1" thickBot="1" x14ac:dyDescent="0.3">
      <c r="A75" s="11">
        <v>36</v>
      </c>
      <c r="B75" s="11">
        <v>5</v>
      </c>
      <c r="C75" s="11">
        <v>530</v>
      </c>
      <c r="D75" s="1" t="s">
        <v>116</v>
      </c>
      <c r="E75" s="105">
        <f t="shared" si="0"/>
        <v>1.0338602475012431</v>
      </c>
      <c r="F75" s="106">
        <v>0.40257703762231811</v>
      </c>
      <c r="G75" s="107">
        <v>0.33257703762231811</v>
      </c>
      <c r="H75" s="107">
        <v>0.35714285714285715</v>
      </c>
      <c r="I75" s="109" t="str">
        <f>IF([1]Q52019!AU37&gt;=20,"NO",[1]Q52019!AU37)</f>
        <v>NO</v>
      </c>
      <c r="J75" s="107">
        <f t="shared" si="5"/>
        <v>1.0738650500231965</v>
      </c>
      <c r="K75" s="119">
        <v>0.37956521739130433</v>
      </c>
      <c r="L75" s="107">
        <v>0.32956521739130434</v>
      </c>
      <c r="M75" s="107">
        <v>0.34146341463414637</v>
      </c>
      <c r="N75" s="109" t="str">
        <f>IF([1]Q52019!AZ37&gt;=20,"NO",[1]Q52019!AZ37)</f>
        <v>NO</v>
      </c>
      <c r="O75" s="107">
        <f t="shared" si="6"/>
        <v>1.0361027093120536</v>
      </c>
      <c r="P75" s="122">
        <v>3366</v>
      </c>
      <c r="Q75" s="113">
        <v>3429.9540000000002</v>
      </c>
      <c r="R75" s="114">
        <v>3080</v>
      </c>
      <c r="S75" s="109">
        <f>IF('[1]median earnings Q5 2019'!D37&gt;=20,"NO",'[1]median earnings Q5 2019'!D37)</f>
        <v>13</v>
      </c>
      <c r="T75" s="112">
        <f t="shared" si="1"/>
        <v>0.89797122643627281</v>
      </c>
      <c r="U75" s="123">
        <v>2.9</v>
      </c>
      <c r="V75" s="115">
        <v>4.0942028985507246</v>
      </c>
      <c r="W75" s="116">
        <f t="shared" si="2"/>
        <v>1.4117941029485257</v>
      </c>
      <c r="X75" s="117">
        <f t="shared" si="3"/>
        <v>0</v>
      </c>
      <c r="Y75" s="120">
        <f t="shared" si="4"/>
        <v>0</v>
      </c>
      <c r="AA75" s="16"/>
    </row>
    <row r="76" spans="1:27" ht="16.5" thickTop="1" thickBot="1" x14ac:dyDescent="0.3">
      <c r="A76" s="11">
        <v>37</v>
      </c>
      <c r="B76" s="11">
        <v>5</v>
      </c>
      <c r="C76" s="11">
        <v>540</v>
      </c>
      <c r="D76" s="1" t="s">
        <v>117</v>
      </c>
      <c r="E76" s="105">
        <f t="shared" si="0"/>
        <v>1.0000575838993613</v>
      </c>
      <c r="F76" s="106">
        <v>0.32</v>
      </c>
      <c r="G76" s="107">
        <v>0.26500000000000001</v>
      </c>
      <c r="H76" s="107">
        <v>0.42857142857142855</v>
      </c>
      <c r="I76" s="109" t="str">
        <f>IF([1]Q52019!AU38&gt;=20,"NO",[1]Q52019!AU38)</f>
        <v>NO</v>
      </c>
      <c r="J76" s="107">
        <f t="shared" si="5"/>
        <v>1.6172506738544472</v>
      </c>
      <c r="K76" s="119">
        <v>0.28058013765978368</v>
      </c>
      <c r="L76" s="107">
        <v>0.2455801376597837</v>
      </c>
      <c r="M76" s="107">
        <v>0.26666666666666666</v>
      </c>
      <c r="N76" s="109" t="str">
        <f>IF([1]Q52019!AZ38&gt;=20,"NO",[1]Q52019!AZ38)</f>
        <v>NO</v>
      </c>
      <c r="O76" s="107">
        <f t="shared" si="6"/>
        <v>1.0858641468639265</v>
      </c>
      <c r="P76" s="122">
        <v>3431</v>
      </c>
      <c r="Q76" s="113">
        <v>3465.31</v>
      </c>
      <c r="R76" s="114">
        <v>3774</v>
      </c>
      <c r="S76" s="109" t="str">
        <f>IF('[1]median earnings Q5 2019'!D38&gt;=20,"NO",'[1]median earnings Q5 2019'!D38)</f>
        <v>NO</v>
      </c>
      <c r="T76" s="112">
        <f t="shared" si="1"/>
        <v>1.0890800534439919</v>
      </c>
      <c r="U76" s="123">
        <v>2.7877631174096398</v>
      </c>
      <c r="V76" s="115">
        <v>2.9210526315789473</v>
      </c>
      <c r="W76" s="116">
        <f t="shared" si="2"/>
        <v>1.0478123529710655</v>
      </c>
      <c r="X76" s="117">
        <f t="shared" si="3"/>
        <v>0</v>
      </c>
      <c r="Y76" s="120">
        <f t="shared" si="4"/>
        <v>0</v>
      </c>
      <c r="AA76" s="16"/>
    </row>
    <row r="77" spans="1:27" ht="16.5" thickTop="1" thickBot="1" x14ac:dyDescent="0.3">
      <c r="A77" s="11">
        <v>38</v>
      </c>
      <c r="B77" s="11">
        <v>3</v>
      </c>
      <c r="C77" s="11">
        <v>550</v>
      </c>
      <c r="D77" s="1" t="s">
        <v>118</v>
      </c>
      <c r="E77" s="105">
        <f t="shared" si="0"/>
        <v>1.016761814435599</v>
      </c>
      <c r="F77" s="106">
        <v>0.26971850198412695</v>
      </c>
      <c r="G77" s="107">
        <v>0.204718501984127</v>
      </c>
      <c r="H77" s="107">
        <v>0.23076923076923078</v>
      </c>
      <c r="I77" s="109" t="str">
        <f>IF([1]Q52019!AU39&gt;=20,"NO",[1]Q52019!AU39)</f>
        <v>NO</v>
      </c>
      <c r="J77" s="107">
        <f t="shared" si="5"/>
        <v>1.127251462533287</v>
      </c>
      <c r="K77" s="119">
        <v>0.22990055170852644</v>
      </c>
      <c r="L77" s="107">
        <v>0.17240055170852642</v>
      </c>
      <c r="M77" s="107">
        <v>0.19672131147540983</v>
      </c>
      <c r="N77" s="109" t="str">
        <f>IF([1]Q52019!AZ39&gt;=20,"NO",[1]Q52019!AZ39)</f>
        <v>NO</v>
      </c>
      <c r="O77" s="107">
        <f t="shared" si="6"/>
        <v>1.141071240932001</v>
      </c>
      <c r="P77" s="122">
        <v>2786</v>
      </c>
      <c r="Q77" s="113">
        <v>2804.5826200000001</v>
      </c>
      <c r="R77" s="121">
        <v>2175</v>
      </c>
      <c r="S77" s="109">
        <f>IF('[1]median earnings Q5 2019'!D39&gt;=20,"NO",'[1]median earnings Q5 2019'!D39)</f>
        <v>15</v>
      </c>
      <c r="T77" s="112">
        <f t="shared" si="1"/>
        <v>0.77551646526284179</v>
      </c>
      <c r="U77" s="123">
        <v>2.865417332788406</v>
      </c>
      <c r="V77" s="115">
        <v>3.2252747252747254</v>
      </c>
      <c r="W77" s="116">
        <f t="shared" si="2"/>
        <v>1.1255863808627602</v>
      </c>
      <c r="X77" s="117">
        <f t="shared" si="3"/>
        <v>3</v>
      </c>
      <c r="Y77" s="120">
        <f t="shared" si="4"/>
        <v>1</v>
      </c>
      <c r="AA77" s="16"/>
    </row>
    <row r="78" spans="1:27" ht="16.5" thickTop="1" thickBot="1" x14ac:dyDescent="0.3">
      <c r="A78" s="11">
        <v>39</v>
      </c>
      <c r="B78" s="11">
        <v>4</v>
      </c>
      <c r="C78" s="11">
        <v>560</v>
      </c>
      <c r="D78" s="1" t="s">
        <v>119</v>
      </c>
      <c r="E78" s="105">
        <f t="shared" si="0"/>
        <v>0.96493684389304679</v>
      </c>
      <c r="F78" s="106">
        <v>0.35011802122887548</v>
      </c>
      <c r="G78" s="107">
        <v>0.30011802122887549</v>
      </c>
      <c r="H78" s="107">
        <v>0.25862068965517243</v>
      </c>
      <c r="I78" s="109" t="str">
        <f>IF([1]Q52019!AU40&gt;=20,"NO",[1]Q52019!AU40)</f>
        <v>NO</v>
      </c>
      <c r="J78" s="107">
        <f t="shared" si="5"/>
        <v>0.86172995742212888</v>
      </c>
      <c r="K78" s="119">
        <v>0.26967843128702002</v>
      </c>
      <c r="L78" s="107">
        <v>0.21967843128702003</v>
      </c>
      <c r="M78" s="107">
        <v>0.1702127659574468</v>
      </c>
      <c r="N78" s="109" t="str">
        <f>IF([1]Q52019!AZ40&gt;=20,"NO",[1]Q52019!AZ40)</f>
        <v>NO</v>
      </c>
      <c r="O78" s="107">
        <f t="shared" si="6"/>
        <v>0.77482693662836644</v>
      </c>
      <c r="P78" s="122">
        <v>3431</v>
      </c>
      <c r="Q78" s="113">
        <v>3431</v>
      </c>
      <c r="R78" s="114">
        <v>2817</v>
      </c>
      <c r="S78" s="109">
        <f>IF('[1]median earnings Q5 2019'!D40&gt;=20,"NO",'[1]median earnings Q5 2019'!D40)</f>
        <v>11</v>
      </c>
      <c r="T78" s="112">
        <f t="shared" si="1"/>
        <v>0.82104342757213644</v>
      </c>
      <c r="U78" s="123">
        <v>2.7141951394938357</v>
      </c>
      <c r="V78" s="115">
        <v>2.4361702127659575</v>
      </c>
      <c r="W78" s="116">
        <f t="shared" si="2"/>
        <v>0.89756634566086269</v>
      </c>
      <c r="X78" s="117">
        <f t="shared" si="3"/>
        <v>3</v>
      </c>
      <c r="Y78" s="120">
        <f t="shared" si="4"/>
        <v>1</v>
      </c>
      <c r="AA78" s="16"/>
    </row>
    <row r="79" spans="1:27" ht="16.5" thickTop="1" thickBot="1" x14ac:dyDescent="0.3">
      <c r="A79" s="49">
        <v>40</v>
      </c>
      <c r="B79" s="49">
        <v>1</v>
      </c>
      <c r="C79" s="49">
        <v>570</v>
      </c>
      <c r="D79" s="49" t="s">
        <v>120</v>
      </c>
      <c r="E79" s="126" t="s">
        <v>121</v>
      </c>
      <c r="F79" s="127" t="s">
        <v>121</v>
      </c>
      <c r="G79" s="128" t="s">
        <v>121</v>
      </c>
      <c r="H79" s="128" t="s">
        <v>121</v>
      </c>
      <c r="I79" s="129" t="s">
        <v>121</v>
      </c>
      <c r="J79" s="130" t="s">
        <v>121</v>
      </c>
      <c r="K79" s="131" t="s">
        <v>121</v>
      </c>
      <c r="L79" s="128" t="s">
        <v>121</v>
      </c>
      <c r="M79" s="128" t="s">
        <v>121</v>
      </c>
      <c r="N79" s="129" t="s">
        <v>121</v>
      </c>
      <c r="O79" s="128" t="s">
        <v>121</v>
      </c>
      <c r="P79" s="131" t="s">
        <v>121</v>
      </c>
      <c r="Q79" s="132" t="s">
        <v>121</v>
      </c>
      <c r="R79" s="132" t="s">
        <v>121</v>
      </c>
      <c r="S79" s="129" t="s">
        <v>121</v>
      </c>
      <c r="T79" s="130" t="s">
        <v>121</v>
      </c>
      <c r="U79" s="133" t="s">
        <v>121</v>
      </c>
      <c r="V79" s="134" t="s">
        <v>121</v>
      </c>
      <c r="W79" s="135" t="s">
        <v>121</v>
      </c>
      <c r="X79" s="136" t="s">
        <v>121</v>
      </c>
      <c r="Y79" s="137" t="s">
        <v>121</v>
      </c>
    </row>
    <row r="80" spans="1:27" ht="16.5" thickTop="1" thickBot="1" x14ac:dyDescent="0.3">
      <c r="E80" s="37"/>
      <c r="F80" s="37"/>
      <c r="G80" s="37"/>
      <c r="H80" s="37"/>
      <c r="I80" s="83"/>
      <c r="J80" s="37"/>
      <c r="K80" s="37"/>
      <c r="M80" s="107"/>
      <c r="O80" s="37"/>
      <c r="P80" s="37"/>
      <c r="Q80" s="37"/>
      <c r="R80" s="37"/>
      <c r="S80" s="83"/>
      <c r="T80" s="138"/>
      <c r="U80" s="139"/>
      <c r="V80" s="37"/>
      <c r="W80" s="140"/>
      <c r="X80" s="83"/>
      <c r="Y80" s="83"/>
    </row>
    <row r="81" spans="1:27" s="143" customFormat="1" ht="51" customHeight="1" thickTop="1" thickBot="1" x14ac:dyDescent="0.3">
      <c r="A81" s="208" t="s">
        <v>62</v>
      </c>
      <c r="B81" s="206" t="s">
        <v>63</v>
      </c>
      <c r="C81" s="208" t="s">
        <v>64</v>
      </c>
      <c r="D81" s="208" t="s">
        <v>65</v>
      </c>
      <c r="E81" s="210" t="s">
        <v>122</v>
      </c>
      <c r="F81" s="141"/>
      <c r="G81" s="213" t="s">
        <v>13</v>
      </c>
      <c r="H81" s="213"/>
      <c r="I81" s="213"/>
      <c r="J81" s="214"/>
      <c r="K81" s="142"/>
      <c r="L81" s="213" t="s">
        <v>123</v>
      </c>
      <c r="M81" s="213"/>
      <c r="N81" s="213"/>
      <c r="O81" s="214"/>
      <c r="P81" s="212" t="s">
        <v>34</v>
      </c>
      <c r="Q81" s="213"/>
      <c r="R81" s="213"/>
      <c r="S81" s="213"/>
      <c r="T81" s="214"/>
      <c r="U81" s="212" t="s">
        <v>68</v>
      </c>
      <c r="V81" s="213"/>
      <c r="W81" s="214"/>
      <c r="X81" s="218" t="s">
        <v>124</v>
      </c>
      <c r="Y81" s="219"/>
    </row>
    <row r="82" spans="1:27" ht="63" customHeight="1" thickTop="1" thickBot="1" x14ac:dyDescent="0.3">
      <c r="A82" s="209"/>
      <c r="B82" s="207"/>
      <c r="C82" s="209"/>
      <c r="D82" s="209"/>
      <c r="E82" s="226"/>
      <c r="F82" s="91" t="s">
        <v>70</v>
      </c>
      <c r="G82" s="92" t="s">
        <v>71</v>
      </c>
      <c r="H82" s="93" t="s">
        <v>72</v>
      </c>
      <c r="I82" s="94" t="s">
        <v>73</v>
      </c>
      <c r="J82" s="95" t="s">
        <v>74</v>
      </c>
      <c r="K82" s="96" t="s">
        <v>70</v>
      </c>
      <c r="L82" s="92" t="s">
        <v>71</v>
      </c>
      <c r="M82" s="98" t="s">
        <v>75</v>
      </c>
      <c r="N82" s="94" t="s">
        <v>73</v>
      </c>
      <c r="O82" s="95" t="s">
        <v>74</v>
      </c>
      <c r="P82" s="144" t="s">
        <v>70</v>
      </c>
      <c r="Q82" s="92" t="s">
        <v>71</v>
      </c>
      <c r="R82" s="93" t="s">
        <v>125</v>
      </c>
      <c r="S82" s="99" t="s">
        <v>76</v>
      </c>
      <c r="T82" s="145" t="s">
        <v>74</v>
      </c>
      <c r="U82" s="146" t="s">
        <v>126</v>
      </c>
      <c r="V82" s="93" t="s">
        <v>125</v>
      </c>
      <c r="W82" s="145" t="s">
        <v>127</v>
      </c>
      <c r="X82" s="102" t="s">
        <v>128</v>
      </c>
      <c r="Y82" s="147" t="s">
        <v>80</v>
      </c>
    </row>
    <row r="83" spans="1:27" ht="16.5" thickTop="1" thickBot="1" x14ac:dyDescent="0.3">
      <c r="A83" s="12">
        <v>41</v>
      </c>
      <c r="B83" s="12">
        <v>2</v>
      </c>
      <c r="C83" s="12">
        <v>580</v>
      </c>
      <c r="D83" s="30" t="s">
        <v>129</v>
      </c>
      <c r="E83" s="105">
        <f t="shared" ref="E83:E101" si="7">((W83+H167+L167)+(O167+R167)/2)/4</f>
        <v>1.1200891437359093</v>
      </c>
      <c r="F83" s="106">
        <v>0.36833894238422293</v>
      </c>
      <c r="G83" s="107">
        <v>0.30733894238422294</v>
      </c>
      <c r="H83" s="37">
        <v>0.30612244897959184</v>
      </c>
      <c r="I83" s="109" t="str">
        <f>IF([1]Q52019!AU42&gt;=20,"NO",[1]Q52019!AU42)</f>
        <v>NO</v>
      </c>
      <c r="J83" s="116">
        <f t="shared" ref="J83:J115" si="8">H83/G83</f>
        <v>0.99604185074890284</v>
      </c>
      <c r="K83" s="37">
        <v>0.27270873431732306</v>
      </c>
      <c r="L83" s="111">
        <v>0.22270873431732308</v>
      </c>
      <c r="M83" s="107">
        <v>0.25641025641025639</v>
      </c>
      <c r="N83" s="109" t="str">
        <f>IF([1]Q52019!AZ42&gt;=20,"NO",[1]Q52019!AZ42)</f>
        <v>NO</v>
      </c>
      <c r="O83" s="116">
        <f t="shared" ref="O83:O118" si="9">M83/L83</f>
        <v>1.1513255517177616</v>
      </c>
      <c r="P83" s="122">
        <v>3462</v>
      </c>
      <c r="Q83" s="139">
        <v>3413.6877899999999</v>
      </c>
      <c r="R83" s="42">
        <v>2730</v>
      </c>
      <c r="S83" s="109">
        <f>IF('[1]median earnings Q5 2019'!D42&gt;=20,"NO",'[1]median earnings Q5 2019'!D42)</f>
        <v>17</v>
      </c>
      <c r="T83" s="37">
        <f t="shared" ref="T83:T116" si="10">R83/Q83</f>
        <v>0.79972164062490325</v>
      </c>
      <c r="U83" s="148">
        <v>2.8921281967747192</v>
      </c>
      <c r="V83" s="149">
        <v>2.8682170542635661</v>
      </c>
      <c r="W83" s="45">
        <f>V83/U83</f>
        <v>0.99173233657559901</v>
      </c>
      <c r="X83" s="26">
        <f>SUM(COUNTIF(H83,"&lt;30.2%"),COUNTIF(M83,"&lt;26.5%"),COUNTIF(R83,"&lt;2506"),COUNTIF(V83,"&lt;2.50"),COUNTIF(G167,"&lt;63.3%"),COUNTIF(K167,"&lt;128.2%"),COUNTIF(N167,"&lt;66.0"),COUNTIF(Q167,"&lt;65.9"))</f>
        <v>1</v>
      </c>
      <c r="Y83" s="150">
        <f>SUM(COUNTIF(J83,"&lt;80%"),COUNTIF(O83,"&lt;80%"),COUNTIF(T83,"&lt;80 %"),COUNTIF(W83,"&lt;80%"),COUNTIF(H167,"&lt;80%"),COUNTIF(L167,"&lt;80%"),COUNTIF(O167,"&lt;80%"),COUNTIF(R167,"&lt;80%"))</f>
        <v>1</v>
      </c>
      <c r="AA83" s="16"/>
    </row>
    <row r="84" spans="1:27" ht="16.5" thickTop="1" thickBot="1" x14ac:dyDescent="0.3">
      <c r="A84" s="11">
        <v>42</v>
      </c>
      <c r="B84" s="11">
        <v>1</v>
      </c>
      <c r="C84" s="11">
        <v>590</v>
      </c>
      <c r="D84" s="30" t="s">
        <v>130</v>
      </c>
      <c r="E84" s="105">
        <f t="shared" si="7"/>
        <v>0.95093101426064641</v>
      </c>
      <c r="F84" s="106">
        <v>0.36936275190803242</v>
      </c>
      <c r="G84" s="107">
        <v>0.30936275190803242</v>
      </c>
      <c r="H84" s="37">
        <v>0.48148148148148145</v>
      </c>
      <c r="I84" s="109" t="str">
        <f>IF([1]Q52019!AU43&gt;=20,"NO",[1]Q52019!AU43)</f>
        <v>NO</v>
      </c>
      <c r="J84" s="116">
        <f t="shared" si="8"/>
        <v>1.5563653947085931</v>
      </c>
      <c r="K84" s="37">
        <v>0.29152480197060004</v>
      </c>
      <c r="L84" s="107">
        <v>0.25652480197060007</v>
      </c>
      <c r="M84" s="107">
        <v>0.3728813559322034</v>
      </c>
      <c r="N84" s="109" t="str">
        <f>IF([1]Q52019!AZ43&gt;=20,"NO",[1]Q52019!AZ43)</f>
        <v>NO</v>
      </c>
      <c r="O84" s="116">
        <f t="shared" si="9"/>
        <v>1.4535879301641126</v>
      </c>
      <c r="P84" s="139">
        <v>3483</v>
      </c>
      <c r="Q84" s="139">
        <v>3447.9087750000003</v>
      </c>
      <c r="R84" s="42">
        <v>4282</v>
      </c>
      <c r="S84" s="109" t="str">
        <f>IF('[1]median earnings Q5 2019'!D43&gt;=20,"NO",'[1]median earnings Q5 2019'!D43)</f>
        <v>NO</v>
      </c>
      <c r="T84" s="37">
        <f t="shared" si="10"/>
        <v>1.2419122080745886</v>
      </c>
      <c r="U84" s="123">
        <v>2.7514438810904034</v>
      </c>
      <c r="V84" s="149">
        <v>2.5</v>
      </c>
      <c r="W84" s="45">
        <f t="shared" ref="W84:W118" si="11">V84/U84</f>
        <v>0.90861384351013708</v>
      </c>
      <c r="X84" s="26">
        <f t="shared" ref="X84:X118" si="12">SUM(COUNTIF(H84,"&lt;30.2%"),COUNTIF(M84,"&lt;26.5%"),COUNTIF(R84,"&lt;2506"),COUNTIF(V84,"&lt;2.50"),COUNTIF(G168,"&lt;63.3%"),COUNTIF(K168,"&lt;128.2%"),COUNTIF(N168,"&lt;66.0"),COUNTIF(Q168,"&lt;65.9"))</f>
        <v>0</v>
      </c>
      <c r="Y84" s="151">
        <f t="shared" ref="Y84:Y113" si="13">SUM(COUNTIF(J84,"&lt;80%"),COUNTIF(O84,"&lt;80%"),COUNTIF(T84,"&lt;80 %"),COUNTIF(W84,"&lt;80%"),COUNTIF(H168,"&lt;80%"),COUNTIF(L168,"&lt;80%"),COUNTIF(O168,"&lt;80%"),COUNTIF(R168,"&lt;80%"))</f>
        <v>0</v>
      </c>
      <c r="AA84" s="16"/>
    </row>
    <row r="85" spans="1:27" ht="16.5" thickTop="1" thickBot="1" x14ac:dyDescent="0.3">
      <c r="A85" s="11">
        <v>43</v>
      </c>
      <c r="B85" s="11">
        <v>5</v>
      </c>
      <c r="C85" s="11">
        <v>600</v>
      </c>
      <c r="D85" s="30" t="s">
        <v>131</v>
      </c>
      <c r="E85" s="105">
        <f t="shared" si="7"/>
        <v>0.9374652958657822</v>
      </c>
      <c r="F85" s="106">
        <v>0.52612903225806451</v>
      </c>
      <c r="G85" s="107">
        <v>0.47612903225806452</v>
      </c>
      <c r="H85" s="37">
        <v>0.35443037974683544</v>
      </c>
      <c r="I85" s="109" t="str">
        <f>IF([1]Q52019!AU44&gt;=20,"NO",[1]Q52019!AU44)</f>
        <v>NO</v>
      </c>
      <c r="J85" s="116">
        <f t="shared" si="8"/>
        <v>0.7443998490617818</v>
      </c>
      <c r="K85" s="37">
        <v>0.36869565217391304</v>
      </c>
      <c r="L85" s="107">
        <v>0.31869565217391305</v>
      </c>
      <c r="M85" s="107">
        <v>0.35365853658536583</v>
      </c>
      <c r="N85" s="109" t="str">
        <f>IF([1]Q52019!AZ44&gt;=20,"NO",[1]Q52019!AZ44)</f>
        <v>NO</v>
      </c>
      <c r="O85" s="116">
        <f t="shared" si="9"/>
        <v>1.1097061857385286</v>
      </c>
      <c r="P85" s="139">
        <v>3263</v>
      </c>
      <c r="Q85" s="139">
        <v>3263</v>
      </c>
      <c r="R85" s="42">
        <v>2907</v>
      </c>
      <c r="S85" s="109" t="str">
        <f>IF('[1]median earnings Q5 2019'!D44&gt;=20,"NO",'[1]median earnings Q5 2019'!D44)</f>
        <v>NO</v>
      </c>
      <c r="T85" s="37">
        <f t="shared" si="10"/>
        <v>0.89089794667483913</v>
      </c>
      <c r="U85" s="123">
        <v>2.7406629953095178</v>
      </c>
      <c r="V85" s="149">
        <v>2.2093862815884475</v>
      </c>
      <c r="W85" s="45">
        <f t="shared" si="11"/>
        <v>0.80615029478986688</v>
      </c>
      <c r="X85" s="26">
        <f t="shared" si="12"/>
        <v>1</v>
      </c>
      <c r="Y85" s="151">
        <f t="shared" si="13"/>
        <v>1</v>
      </c>
      <c r="AA85" s="16"/>
    </row>
    <row r="86" spans="1:27" ht="16.5" thickTop="1" thickBot="1" x14ac:dyDescent="0.3">
      <c r="A86" s="11">
        <v>44</v>
      </c>
      <c r="B86" s="11">
        <v>5</v>
      </c>
      <c r="C86" s="11">
        <v>610</v>
      </c>
      <c r="D86" s="30" t="s">
        <v>132</v>
      </c>
      <c r="E86" s="105">
        <f t="shared" si="7"/>
        <v>0.95631899105880391</v>
      </c>
      <c r="F86" s="106">
        <v>0.35471989476517529</v>
      </c>
      <c r="G86" s="107">
        <v>0.30971989476517531</v>
      </c>
      <c r="H86" s="37">
        <v>0.2537313432835821</v>
      </c>
      <c r="I86" s="109" t="str">
        <f>IF([1]Q52019!AU45&gt;=20,"NO",[1]Q52019!AU45)</f>
        <v>NO</v>
      </c>
      <c r="J86" s="116">
        <f t="shared" si="8"/>
        <v>0.81922843050155747</v>
      </c>
      <c r="K86" s="37">
        <v>0.29348269009127886</v>
      </c>
      <c r="L86" s="107">
        <v>0.22848269009127886</v>
      </c>
      <c r="M86" s="107">
        <v>0.25925925925925924</v>
      </c>
      <c r="N86" s="109" t="str">
        <f>IF([1]Q52019!AZ45&gt;=20,"NO",[1]Q52019!AZ45)</f>
        <v>NO</v>
      </c>
      <c r="O86" s="116">
        <f t="shared" si="9"/>
        <v>1.1346997847219198</v>
      </c>
      <c r="P86" s="139">
        <v>3390</v>
      </c>
      <c r="Q86" s="139">
        <v>3430.68</v>
      </c>
      <c r="R86" s="42">
        <v>3183</v>
      </c>
      <c r="S86" s="109">
        <f>IF('[1]median earnings Q5 2019'!D45&gt;=20,"NO",'[1]median earnings Q5 2019'!D45)</f>
        <v>19</v>
      </c>
      <c r="T86" s="37">
        <f t="shared" si="10"/>
        <v>0.92780440029381939</v>
      </c>
      <c r="U86" s="123">
        <v>2.9</v>
      </c>
      <c r="V86" s="149">
        <v>2.6889952153110048</v>
      </c>
      <c r="W86" s="45">
        <f t="shared" si="11"/>
        <v>0.92723972941758792</v>
      </c>
      <c r="X86" s="26">
        <f t="shared" si="12"/>
        <v>2</v>
      </c>
      <c r="Y86" s="151">
        <f t="shared" si="13"/>
        <v>0</v>
      </c>
      <c r="AA86" s="16"/>
    </row>
    <row r="87" spans="1:27" ht="16.5" thickTop="1" thickBot="1" x14ac:dyDescent="0.3">
      <c r="A87" s="11">
        <v>45</v>
      </c>
      <c r="B87" s="11">
        <v>3</v>
      </c>
      <c r="C87" s="11">
        <v>620</v>
      </c>
      <c r="D87" s="30" t="s">
        <v>133</v>
      </c>
      <c r="E87" s="105">
        <f t="shared" si="7"/>
        <v>0.92753759938627767</v>
      </c>
      <c r="F87" s="106">
        <v>0.32543418047946093</v>
      </c>
      <c r="G87" s="107">
        <v>0.26543418047946093</v>
      </c>
      <c r="H87" s="37">
        <v>0.31034482758620691</v>
      </c>
      <c r="I87" s="109" t="str">
        <f>IF([1]Q52019!AU46&gt;=20,"NO",[1]Q52019!AU46)</f>
        <v>NO</v>
      </c>
      <c r="J87" s="116">
        <f t="shared" si="8"/>
        <v>1.16919692492362</v>
      </c>
      <c r="K87" s="37">
        <v>0.24617880083617005</v>
      </c>
      <c r="L87" s="107">
        <v>0.18117880083617005</v>
      </c>
      <c r="M87" s="107">
        <v>0.2</v>
      </c>
      <c r="N87" s="109" t="str">
        <f>IF([1]Q52019!AZ46&gt;=20,"NO",[1]Q52019!AZ46)</f>
        <v>NO</v>
      </c>
      <c r="O87" s="116">
        <f t="shared" si="9"/>
        <v>1.1038819060340781</v>
      </c>
      <c r="P87" s="139">
        <v>3356</v>
      </c>
      <c r="Q87" s="139">
        <v>3378.3845200000001</v>
      </c>
      <c r="R87" s="42">
        <v>2400</v>
      </c>
      <c r="S87" s="109">
        <f>IF('[1]median earnings Q5 2019'!D46&gt;=20,"NO",'[1]median earnings Q5 2019'!D46)</f>
        <v>11</v>
      </c>
      <c r="T87" s="37">
        <f t="shared" si="10"/>
        <v>0.71039870855197973</v>
      </c>
      <c r="U87" s="123">
        <v>2.8784623171997485</v>
      </c>
      <c r="V87" s="149">
        <v>2.3783783783783785</v>
      </c>
      <c r="W87" s="45">
        <f t="shared" si="11"/>
        <v>0.82626698434327039</v>
      </c>
      <c r="X87" s="26">
        <f t="shared" si="12"/>
        <v>4</v>
      </c>
      <c r="Y87" s="151">
        <f t="shared" si="13"/>
        <v>1</v>
      </c>
      <c r="AA87" s="16"/>
    </row>
    <row r="88" spans="1:27" ht="16.5" thickTop="1" thickBot="1" x14ac:dyDescent="0.3">
      <c r="A88" s="11">
        <v>46</v>
      </c>
      <c r="B88" s="11">
        <v>5</v>
      </c>
      <c r="C88" s="11">
        <v>630</v>
      </c>
      <c r="D88" s="30" t="s">
        <v>134</v>
      </c>
      <c r="E88" s="105">
        <f t="shared" si="7"/>
        <v>1.009671303520173</v>
      </c>
      <c r="F88" s="106">
        <v>0.37445203762231816</v>
      </c>
      <c r="G88" s="107">
        <v>0.32445203762231817</v>
      </c>
      <c r="H88" s="37">
        <v>0.34328358208955223</v>
      </c>
      <c r="I88" s="109" t="str">
        <f>IF([1]Q52019!AU47&gt;=20,"NO",[1]Q52019!AU47)</f>
        <v>NO</v>
      </c>
      <c r="J88" s="116">
        <f t="shared" si="8"/>
        <v>1.0580410732052641</v>
      </c>
      <c r="K88" s="37">
        <v>0.27035939826012184</v>
      </c>
      <c r="L88" s="107">
        <v>0.21285939826012185</v>
      </c>
      <c r="M88" s="107">
        <v>0.31645569620253167</v>
      </c>
      <c r="N88" s="109" t="str">
        <f>IF([1]Q52019!AZ47&gt;=20,"NO",[1]Q52019!AZ47)</f>
        <v>NO</v>
      </c>
      <c r="O88" s="116">
        <f t="shared" si="9"/>
        <v>1.4866888602955244</v>
      </c>
      <c r="P88" s="139">
        <v>3226</v>
      </c>
      <c r="Q88" s="139">
        <v>3209.87</v>
      </c>
      <c r="R88" s="42">
        <v>2236</v>
      </c>
      <c r="S88" s="109" t="str">
        <f>IF('[1]median earnings Q5 2019'!D47&gt;=20,"NO",'[1]median earnings Q5 2019'!D47)</f>
        <v>NO</v>
      </c>
      <c r="T88" s="37">
        <f t="shared" si="10"/>
        <v>0.69660141999520231</v>
      </c>
      <c r="U88" s="123">
        <v>2.8551862324890047</v>
      </c>
      <c r="V88" s="149">
        <v>2.6371308016877637</v>
      </c>
      <c r="W88" s="45">
        <f t="shared" si="11"/>
        <v>0.92362829845563121</v>
      </c>
      <c r="X88" s="26">
        <f t="shared" si="12"/>
        <v>1</v>
      </c>
      <c r="Y88" s="151">
        <f t="shared" si="13"/>
        <v>1</v>
      </c>
      <c r="AA88" s="16"/>
    </row>
    <row r="89" spans="1:27" ht="16.5" thickTop="1" thickBot="1" x14ac:dyDescent="0.3">
      <c r="A89" s="11">
        <v>47</v>
      </c>
      <c r="B89" s="11">
        <v>5</v>
      </c>
      <c r="C89" s="11">
        <v>640</v>
      </c>
      <c r="D89" s="30" t="s">
        <v>135</v>
      </c>
      <c r="E89" s="105">
        <f t="shared" si="7"/>
        <v>0.96753433903782582</v>
      </c>
      <c r="F89" s="106">
        <v>0.34341037095565147</v>
      </c>
      <c r="G89" s="107">
        <v>0.28341037095565147</v>
      </c>
      <c r="H89" s="37">
        <v>0.36363636363636365</v>
      </c>
      <c r="I89" s="109">
        <f>IF([1]Q52019!AU48&gt;=20,"NO",[1]Q52019!AU48)</f>
        <v>11</v>
      </c>
      <c r="J89" s="116">
        <f t="shared" si="8"/>
        <v>1.2830735954022872</v>
      </c>
      <c r="K89" s="37">
        <v>0.27861782522641398</v>
      </c>
      <c r="L89" s="107">
        <v>0.22111782522641399</v>
      </c>
      <c r="M89" s="107">
        <v>0.1875</v>
      </c>
      <c r="N89" s="109">
        <f>IF([1]Q52019!AZ48&gt;=20,"NO",[1]Q52019!AZ48)</f>
        <v>16</v>
      </c>
      <c r="O89" s="116">
        <f t="shared" si="9"/>
        <v>0.84796420102273096</v>
      </c>
      <c r="P89" s="139">
        <v>3390</v>
      </c>
      <c r="Q89" s="139">
        <v>3464.9867999999997</v>
      </c>
      <c r="R89" s="42">
        <v>3510</v>
      </c>
      <c r="S89" s="109">
        <f>IF('[1]median earnings Q5 2019'!D48&gt;=20,"NO",'[1]median earnings Q5 2019'!D48)</f>
        <v>3</v>
      </c>
      <c r="T89" s="37">
        <f t="shared" si="10"/>
        <v>1.0129908719998588</v>
      </c>
      <c r="U89" s="123">
        <v>2.9</v>
      </c>
      <c r="V89" s="149">
        <v>3.1666666666666665</v>
      </c>
      <c r="W89" s="45">
        <f t="shared" si="11"/>
        <v>1.0919540229885056</v>
      </c>
      <c r="X89" s="26">
        <f t="shared" si="12"/>
        <v>2</v>
      </c>
      <c r="Y89" s="151">
        <f t="shared" si="13"/>
        <v>0</v>
      </c>
      <c r="AA89" s="16"/>
    </row>
    <row r="90" spans="1:27" ht="16.5" thickTop="1" thickBot="1" x14ac:dyDescent="0.3">
      <c r="A90" s="11">
        <v>48</v>
      </c>
      <c r="B90" s="11">
        <v>5</v>
      </c>
      <c r="C90" s="11">
        <v>650</v>
      </c>
      <c r="D90" s="30" t="s">
        <v>136</v>
      </c>
      <c r="E90" s="105">
        <f t="shared" si="7"/>
        <v>1.0416177324836406</v>
      </c>
      <c r="F90" s="106">
        <v>0.30471850198412698</v>
      </c>
      <c r="G90" s="107">
        <v>0.24471850198412698</v>
      </c>
      <c r="H90" s="37">
        <v>0.42857142857142855</v>
      </c>
      <c r="I90" s="109">
        <f>IF([1]Q52019!AU49&gt;=20,"NO",[1]Q52019!AU49)</f>
        <v>14</v>
      </c>
      <c r="J90" s="116">
        <f t="shared" si="8"/>
        <v>1.7512833116280955</v>
      </c>
      <c r="K90" s="37">
        <v>0.30154885970917256</v>
      </c>
      <c r="L90" s="107">
        <v>0.25154885970917257</v>
      </c>
      <c r="M90" s="107">
        <v>0.25</v>
      </c>
      <c r="N90" s="109">
        <f>IF([1]Q52019!AZ49&gt;=20,"NO",[1]Q52019!AZ49)</f>
        <v>16</v>
      </c>
      <c r="O90" s="116">
        <f t="shared" si="9"/>
        <v>0.99384270828751409</v>
      </c>
      <c r="P90" s="139">
        <v>3431</v>
      </c>
      <c r="Q90" s="139">
        <v>3448.1550000000002</v>
      </c>
      <c r="R90" s="42">
        <v>3406</v>
      </c>
      <c r="S90" s="109">
        <f>IF('[1]median earnings Q5 2019'!D49&gt;=20,"NO",'[1]median earnings Q5 2019'!D49)</f>
        <v>6</v>
      </c>
      <c r="T90" s="37">
        <f t="shared" si="10"/>
        <v>0.98777462150048356</v>
      </c>
      <c r="U90" s="123">
        <v>2.772842482489005</v>
      </c>
      <c r="V90" s="149">
        <v>3.2558139534883721</v>
      </c>
      <c r="W90" s="45">
        <f t="shared" si="11"/>
        <v>1.1741791948332507</v>
      </c>
      <c r="X90" s="26">
        <f t="shared" si="12"/>
        <v>1</v>
      </c>
      <c r="Y90" s="151">
        <f t="shared" si="13"/>
        <v>0</v>
      </c>
      <c r="AA90" s="16"/>
    </row>
    <row r="91" spans="1:27" ht="16.5" thickTop="1" thickBot="1" x14ac:dyDescent="0.3">
      <c r="A91" s="11">
        <v>49</v>
      </c>
      <c r="B91" s="11">
        <v>6</v>
      </c>
      <c r="C91" s="11">
        <v>660</v>
      </c>
      <c r="D91" s="30" t="s">
        <v>137</v>
      </c>
      <c r="E91" s="105">
        <f t="shared" si="7"/>
        <v>1.0453647464797218</v>
      </c>
      <c r="F91" s="106">
        <v>0.40115407524463625</v>
      </c>
      <c r="G91" s="107">
        <v>0.35515407524463627</v>
      </c>
      <c r="H91" s="37">
        <v>0.22222222222222221</v>
      </c>
      <c r="I91" s="109" t="str">
        <f>IF([1]Q52019!AU50&gt;=20,"NO",[1]Q52019!AU50)</f>
        <v>NO</v>
      </c>
      <c r="J91" s="116">
        <f t="shared" si="8"/>
        <v>0.62570652489106793</v>
      </c>
      <c r="K91" s="37">
        <v>0.34223565045282794</v>
      </c>
      <c r="L91" s="107">
        <v>0.27723565045282794</v>
      </c>
      <c r="M91" s="107">
        <v>0.25</v>
      </c>
      <c r="N91" s="109" t="str">
        <f>IF([1]Q52019!AZ50&gt;=20,"NO",[1]Q52019!AZ50)</f>
        <v>NO</v>
      </c>
      <c r="O91" s="116">
        <f t="shared" si="9"/>
        <v>0.90175992730970167</v>
      </c>
      <c r="P91" s="139">
        <v>2861</v>
      </c>
      <c r="Q91" s="139">
        <v>2878.1660000000002</v>
      </c>
      <c r="R91" s="152">
        <v>1200</v>
      </c>
      <c r="S91" s="109">
        <f>IF('[1]median earnings Q5 2019'!D50&gt;=20,"NO",'[1]median earnings Q5 2019'!D50)</f>
        <v>10</v>
      </c>
      <c r="T91" s="37">
        <f t="shared" si="10"/>
        <v>0.41693217138969746</v>
      </c>
      <c r="U91" s="123">
        <v>2.9</v>
      </c>
      <c r="V91" s="149">
        <v>3.0701754385964914</v>
      </c>
      <c r="W91" s="45">
        <f t="shared" si="11"/>
        <v>1.0586811857229281</v>
      </c>
      <c r="X91" s="26">
        <f t="shared" si="12"/>
        <v>3</v>
      </c>
      <c r="Y91" s="151">
        <f t="shared" si="13"/>
        <v>2</v>
      </c>
      <c r="AA91" s="16"/>
    </row>
    <row r="92" spans="1:27" ht="16.5" thickTop="1" thickBot="1" x14ac:dyDescent="0.3">
      <c r="A92" s="11">
        <v>50</v>
      </c>
      <c r="B92" s="11">
        <v>1</v>
      </c>
      <c r="C92" s="11">
        <v>670</v>
      </c>
      <c r="D92" s="30" t="s">
        <v>138</v>
      </c>
      <c r="E92" s="105">
        <f t="shared" si="7"/>
        <v>0.96290912675851859</v>
      </c>
      <c r="F92" s="106">
        <v>0.31894067398595449</v>
      </c>
      <c r="G92" s="107">
        <v>0.29394067398595453</v>
      </c>
      <c r="H92" s="37">
        <v>0.16</v>
      </c>
      <c r="I92" s="109" t="str">
        <f>IF([1]Q52019!AU51&gt;=20,"NO",[1]Q52019!AU51)</f>
        <v>NO</v>
      </c>
      <c r="J92" s="116">
        <f t="shared" si="8"/>
        <v>0.544327526471023</v>
      </c>
      <c r="K92" s="37">
        <v>0.39095238095238094</v>
      </c>
      <c r="L92" s="107">
        <v>0.34095238095238095</v>
      </c>
      <c r="M92" s="107">
        <v>0.10526315789473684</v>
      </c>
      <c r="N92" s="109">
        <f>IF([1]Q52019!AZ51&gt;=20,"NO",[1]Q52019!AZ51)</f>
        <v>19</v>
      </c>
      <c r="O92" s="116">
        <f t="shared" si="9"/>
        <v>0.3087327256689209</v>
      </c>
      <c r="P92" s="139">
        <v>3325</v>
      </c>
      <c r="Q92" s="139">
        <v>3410.9346249999999</v>
      </c>
      <c r="R92" s="42">
        <v>8646</v>
      </c>
      <c r="S92" s="109">
        <f>IF('[1]median earnings Q5 2019'!D51&gt;=20,"NO",'[1]median earnings Q5 2019'!D51)</f>
        <v>2</v>
      </c>
      <c r="T92" s="37">
        <f t="shared" si="10"/>
        <v>2.5347891268950957</v>
      </c>
      <c r="U92" s="123">
        <v>2.8675965808496606</v>
      </c>
      <c r="V92" s="149">
        <v>2.5373134328358211</v>
      </c>
      <c r="W92" s="45">
        <f t="shared" si="11"/>
        <v>0.88482231070453521</v>
      </c>
      <c r="X92" s="26">
        <f t="shared" si="12"/>
        <v>2</v>
      </c>
      <c r="Y92" s="151">
        <f t="shared" si="13"/>
        <v>2</v>
      </c>
      <c r="AA92" s="16"/>
    </row>
    <row r="93" spans="1:27" ht="16.5" thickTop="1" thickBot="1" x14ac:dyDescent="0.3">
      <c r="A93" s="11">
        <v>51</v>
      </c>
      <c r="B93" s="11">
        <v>1</v>
      </c>
      <c r="C93" s="11">
        <v>680</v>
      </c>
      <c r="D93" s="30" t="s">
        <v>139</v>
      </c>
      <c r="E93" s="105">
        <f t="shared" si="7"/>
        <v>1.1423601508299854</v>
      </c>
      <c r="F93" s="106">
        <v>0.51600000000000001</v>
      </c>
      <c r="G93" s="107">
        <v>0.47500000000000003</v>
      </c>
      <c r="H93" s="37">
        <v>0.5842696629213483</v>
      </c>
      <c r="I93" s="109" t="str">
        <f>IF([1]Q52019!AU52&gt;=20,"NO",[1]Q52019!AU52)</f>
        <v>NO</v>
      </c>
      <c r="J93" s="116">
        <f t="shared" si="8"/>
        <v>1.2300413956238911</v>
      </c>
      <c r="K93" s="37">
        <v>0.41499999999999998</v>
      </c>
      <c r="L93" s="107">
        <v>0.3725</v>
      </c>
      <c r="M93" s="107">
        <v>0.51111111111111107</v>
      </c>
      <c r="N93" s="109" t="str">
        <f>IF([1]Q52019!AZ52&gt;=20,"NO",[1]Q52019!AZ52)</f>
        <v>NO</v>
      </c>
      <c r="O93" s="116">
        <f t="shared" si="9"/>
        <v>1.3721103653989559</v>
      </c>
      <c r="P93" s="139">
        <v>4076</v>
      </c>
      <c r="Q93" s="139">
        <v>4076</v>
      </c>
      <c r="R93" s="42">
        <v>4290</v>
      </c>
      <c r="S93" s="109" t="str">
        <f>IF('[1]median earnings Q5 2019'!D52&gt;=20,"NO",'[1]median earnings Q5 2019'!D52)</f>
        <v>NO</v>
      </c>
      <c r="T93" s="37">
        <f t="shared" si="10"/>
        <v>1.0525024533856722</v>
      </c>
      <c r="U93" s="123">
        <v>2.9</v>
      </c>
      <c r="V93" s="149">
        <v>3.6159695817490496</v>
      </c>
      <c r="W93" s="45">
        <f t="shared" si="11"/>
        <v>1.2468860626720861</v>
      </c>
      <c r="X93" s="26">
        <f t="shared" si="12"/>
        <v>0</v>
      </c>
      <c r="Y93" s="151">
        <f t="shared" si="13"/>
        <v>0</v>
      </c>
      <c r="AA93" s="16"/>
    </row>
    <row r="94" spans="1:27" ht="16.5" thickTop="1" thickBot="1" x14ac:dyDescent="0.3">
      <c r="A94" s="11">
        <v>52</v>
      </c>
      <c r="B94" s="11">
        <v>4</v>
      </c>
      <c r="C94" s="11">
        <v>690</v>
      </c>
      <c r="D94" s="30" t="s">
        <v>140</v>
      </c>
      <c r="E94" s="105">
        <f t="shared" si="7"/>
        <v>0.98911485702747048</v>
      </c>
      <c r="F94" s="106">
        <v>0.26757564484126983</v>
      </c>
      <c r="G94" s="107">
        <v>0.22257564484126985</v>
      </c>
      <c r="H94" s="37">
        <v>5.2631578947368418E-2</v>
      </c>
      <c r="I94" s="109">
        <f>IF([1]Q52019!AU53&gt;=20,"NO",[1]Q52019!AU53)</f>
        <v>19</v>
      </c>
      <c r="J94" s="116">
        <f t="shared" si="8"/>
        <v>0.23646602926794935</v>
      </c>
      <c r="K94" s="37">
        <v>0.23911111111111111</v>
      </c>
      <c r="L94" s="107">
        <v>0.21911111111111109</v>
      </c>
      <c r="M94" s="107">
        <v>0.16666666666666666</v>
      </c>
      <c r="N94" s="109">
        <f>IF([1]Q52019!AZ53&gt;=20,"NO",[1]Q52019!AZ53)</f>
        <v>12</v>
      </c>
      <c r="O94" s="116">
        <f t="shared" si="9"/>
        <v>0.76064908722109537</v>
      </c>
      <c r="P94" s="139">
        <v>3363</v>
      </c>
      <c r="Q94" s="139">
        <v>3447.4113000000002</v>
      </c>
      <c r="R94" s="42">
        <v>3623</v>
      </c>
      <c r="S94" s="109">
        <f>IF('[1]median earnings Q5 2019'!D53&gt;=20,"NO",'[1]median earnings Q5 2019'!D53)</f>
        <v>2</v>
      </c>
      <c r="T94" s="37">
        <f t="shared" si="10"/>
        <v>1.0509334931982151</v>
      </c>
      <c r="U94" s="123">
        <v>2.9</v>
      </c>
      <c r="V94" s="149">
        <v>2.6666666666666665</v>
      </c>
      <c r="W94" s="45">
        <f t="shared" si="11"/>
        <v>0.91954022988505746</v>
      </c>
      <c r="X94" s="26">
        <f t="shared" si="12"/>
        <v>2</v>
      </c>
      <c r="Y94" s="151">
        <f t="shared" si="13"/>
        <v>2</v>
      </c>
      <c r="AA94" s="16"/>
    </row>
    <row r="95" spans="1:27" ht="16.5" thickTop="1" thickBot="1" x14ac:dyDescent="0.3">
      <c r="A95" s="11">
        <v>53</v>
      </c>
      <c r="B95" s="11">
        <v>1</v>
      </c>
      <c r="C95" s="11">
        <v>700</v>
      </c>
      <c r="D95" s="30" t="s">
        <v>141</v>
      </c>
      <c r="E95" s="105">
        <f t="shared" si="7"/>
        <v>0.97355183001296108</v>
      </c>
      <c r="F95" s="106">
        <v>0.36572518577046631</v>
      </c>
      <c r="G95" s="107">
        <v>0.30572518577046631</v>
      </c>
      <c r="H95" s="37">
        <v>0.40559440559440557</v>
      </c>
      <c r="I95" s="109" t="str">
        <f>IF([1]Q52019!AU54&gt;=20,"NO",[1]Q52019!AU54)</f>
        <v>NO</v>
      </c>
      <c r="J95" s="116">
        <f t="shared" si="8"/>
        <v>1.3266633711326601</v>
      </c>
      <c r="K95" s="37">
        <v>0.2792148401517871</v>
      </c>
      <c r="L95" s="107">
        <v>0.24421484015178713</v>
      </c>
      <c r="M95" s="107">
        <v>0.33582089552238809</v>
      </c>
      <c r="N95" s="109" t="str">
        <f>IF([1]Q52019!AZ54&gt;=20,"NO",[1]Q52019!AZ54)</f>
        <v>NO</v>
      </c>
      <c r="O95" s="116">
        <f t="shared" si="9"/>
        <v>1.3751043765958897</v>
      </c>
      <c r="P95" s="139">
        <v>4180</v>
      </c>
      <c r="Q95" s="139">
        <v>4117.3</v>
      </c>
      <c r="R95" s="42">
        <v>4102</v>
      </c>
      <c r="S95" s="109" t="str">
        <f>IF('[1]median earnings Q5 2019'!D54&gt;=20,"NO",'[1]median earnings Q5 2019'!D54)</f>
        <v>NO</v>
      </c>
      <c r="T95" s="37">
        <f t="shared" si="10"/>
        <v>0.996283972506254</v>
      </c>
      <c r="U95" s="123">
        <v>2.8814768437224849</v>
      </c>
      <c r="V95" s="149">
        <v>2.9449999999999998</v>
      </c>
      <c r="W95" s="45">
        <f t="shared" si="11"/>
        <v>1.0220453467866331</v>
      </c>
      <c r="X95" s="26">
        <f t="shared" si="12"/>
        <v>0</v>
      </c>
      <c r="Y95" s="151">
        <f t="shared" si="13"/>
        <v>0</v>
      </c>
      <c r="AA95" s="16"/>
    </row>
    <row r="96" spans="1:27" ht="16.5" thickTop="1" thickBot="1" x14ac:dyDescent="0.3">
      <c r="A96" s="11">
        <v>54</v>
      </c>
      <c r="B96" s="11">
        <v>3</v>
      </c>
      <c r="C96" s="11">
        <v>710</v>
      </c>
      <c r="D96" s="30" t="s">
        <v>142</v>
      </c>
      <c r="E96" s="105">
        <f t="shared" si="7"/>
        <v>0.97264972215854062</v>
      </c>
      <c r="F96" s="106">
        <v>0.43857142857142856</v>
      </c>
      <c r="G96" s="107">
        <v>0.38857142857142857</v>
      </c>
      <c r="H96" s="37">
        <v>0.3595505617977528</v>
      </c>
      <c r="I96" s="109" t="str">
        <f>IF([1]Q52019!AU55&gt;=20,"NO",[1]Q52019!AU55)</f>
        <v>NO</v>
      </c>
      <c r="J96" s="116">
        <f t="shared" si="8"/>
        <v>0.92531394580304027</v>
      </c>
      <c r="K96" s="37">
        <v>0.43</v>
      </c>
      <c r="L96" s="107">
        <v>0.38</v>
      </c>
      <c r="M96" s="107">
        <v>0.34313725490196079</v>
      </c>
      <c r="N96" s="109" t="str">
        <f>IF([1]Q52019!AZ55&gt;=20,"NO",[1]Q52019!AZ55)</f>
        <v>NO</v>
      </c>
      <c r="O96" s="116">
        <f t="shared" si="9"/>
        <v>0.90299277605779149</v>
      </c>
      <c r="P96" s="139">
        <v>3118</v>
      </c>
      <c r="Q96" s="139">
        <v>3118</v>
      </c>
      <c r="R96" s="42">
        <v>3211</v>
      </c>
      <c r="S96" s="109" t="str">
        <f>IF('[1]median earnings Q5 2019'!D55&gt;=20,"NO",'[1]median earnings Q5 2019'!D55)</f>
        <v>NO</v>
      </c>
      <c r="T96" s="37">
        <f t="shared" si="10"/>
        <v>1.0298268120590122</v>
      </c>
      <c r="U96" s="123">
        <v>2.876290758351074</v>
      </c>
      <c r="V96" s="149">
        <v>2.8666666666666667</v>
      </c>
      <c r="W96" s="45">
        <f t="shared" si="11"/>
        <v>0.99665399207070271</v>
      </c>
      <c r="X96" s="26">
        <f t="shared" si="12"/>
        <v>0</v>
      </c>
      <c r="Y96" s="151">
        <f t="shared" si="13"/>
        <v>0</v>
      </c>
      <c r="AA96" s="16"/>
    </row>
    <row r="97" spans="1:27" ht="16.5" thickTop="1" thickBot="1" x14ac:dyDescent="0.3">
      <c r="A97" s="11">
        <v>55</v>
      </c>
      <c r="B97" s="11">
        <v>4</v>
      </c>
      <c r="C97" s="11">
        <v>720</v>
      </c>
      <c r="D97" s="30" t="s">
        <v>143</v>
      </c>
      <c r="E97" s="105">
        <f t="shared" si="7"/>
        <v>1.0002239182706787</v>
      </c>
      <c r="F97" s="106">
        <v>0.33443700396825393</v>
      </c>
      <c r="G97" s="107">
        <v>0.28943700396825395</v>
      </c>
      <c r="H97" s="37">
        <v>6.25E-2</v>
      </c>
      <c r="I97" s="109" t="str">
        <f>IF([1]Q52019!AU56&gt;=20,"NO",[1]Q52019!AU56)</f>
        <v>NO</v>
      </c>
      <c r="J97" s="116">
        <f t="shared" si="8"/>
        <v>0.21593645298669251</v>
      </c>
      <c r="K97" s="37">
        <v>0.375</v>
      </c>
      <c r="L97" s="107">
        <v>0.30249999999999999</v>
      </c>
      <c r="M97" s="107">
        <v>4.1666666666666664E-2</v>
      </c>
      <c r="N97" s="109" t="str">
        <f>IF([1]Q52019!AZ56&gt;=20,"NO",[1]Q52019!AZ56)</f>
        <v>NO</v>
      </c>
      <c r="O97" s="116">
        <f t="shared" si="9"/>
        <v>0.13774104683195593</v>
      </c>
      <c r="P97" s="139">
        <v>3390</v>
      </c>
      <c r="Q97" s="139">
        <v>3430.68</v>
      </c>
      <c r="R97" s="42">
        <v>0</v>
      </c>
      <c r="S97" s="109">
        <f>IF('[1]median earnings Q5 2019'!D56&gt;=20,"NO",'[1]median earnings Q5 2019'!D56)</f>
        <v>2</v>
      </c>
      <c r="T97" s="37">
        <f t="shared" si="10"/>
        <v>0</v>
      </c>
      <c r="U97" s="123">
        <v>2.9</v>
      </c>
      <c r="V97" s="149">
        <v>3.0632911392405062</v>
      </c>
      <c r="W97" s="45">
        <f t="shared" si="11"/>
        <v>1.0563072893932781</v>
      </c>
      <c r="X97" s="26">
        <f t="shared" si="12"/>
        <v>4</v>
      </c>
      <c r="Y97" s="151">
        <f t="shared" si="13"/>
        <v>4</v>
      </c>
      <c r="AA97" s="16"/>
    </row>
    <row r="98" spans="1:27" ht="16.5" thickTop="1" thickBot="1" x14ac:dyDescent="0.3">
      <c r="A98" s="11">
        <v>56</v>
      </c>
      <c r="B98" s="11">
        <v>5</v>
      </c>
      <c r="C98" s="11">
        <v>730</v>
      </c>
      <c r="D98" s="30" t="s">
        <v>144</v>
      </c>
      <c r="E98" s="105">
        <f t="shared" si="7"/>
        <v>1.0036242902245913</v>
      </c>
      <c r="F98" s="106">
        <v>0.32429578762231814</v>
      </c>
      <c r="G98" s="107">
        <v>0.28929578762231817</v>
      </c>
      <c r="H98" s="37">
        <v>0.26315789473684209</v>
      </c>
      <c r="I98" s="109" t="str">
        <f>IF([1]Q52019!AU57&gt;=20,"NO",[1]Q52019!AU57)</f>
        <v>NO</v>
      </c>
      <c r="J98" s="116">
        <f t="shared" si="8"/>
        <v>0.90964993614217549</v>
      </c>
      <c r="K98" s="37">
        <v>0.26</v>
      </c>
      <c r="L98" s="107">
        <v>0.21000000000000002</v>
      </c>
      <c r="M98" s="107">
        <v>0.224</v>
      </c>
      <c r="N98" s="109" t="str">
        <f>IF([1]Q52019!AZ57&gt;=20,"NO",[1]Q52019!AZ57)</f>
        <v>NO</v>
      </c>
      <c r="O98" s="116">
        <f t="shared" si="9"/>
        <v>1.0666666666666667</v>
      </c>
      <c r="P98" s="139">
        <v>3219</v>
      </c>
      <c r="Q98" s="139">
        <v>3247.3593900000001</v>
      </c>
      <c r="R98" s="42">
        <v>2487</v>
      </c>
      <c r="S98" s="109" t="str">
        <f>IF('[1]median earnings Q5 2019'!D57&gt;=20,"NO",'[1]median earnings Q5 2019'!D57)</f>
        <v>NO</v>
      </c>
      <c r="T98" s="37">
        <f t="shared" si="10"/>
        <v>0.76585302127584964</v>
      </c>
      <c r="U98" s="123">
        <v>2.9</v>
      </c>
      <c r="V98" s="149">
        <v>3.3964194373401533</v>
      </c>
      <c r="W98" s="45">
        <f t="shared" si="11"/>
        <v>1.1711791163241909</v>
      </c>
      <c r="X98" s="26">
        <f t="shared" si="12"/>
        <v>3</v>
      </c>
      <c r="Y98" s="151">
        <f t="shared" si="13"/>
        <v>1</v>
      </c>
      <c r="AA98" s="16"/>
    </row>
    <row r="99" spans="1:27" ht="16.5" thickTop="1" thickBot="1" x14ac:dyDescent="0.3">
      <c r="A99" s="11">
        <v>57</v>
      </c>
      <c r="B99" s="11">
        <v>4</v>
      </c>
      <c r="C99" s="11">
        <v>740</v>
      </c>
      <c r="D99" s="30" t="s">
        <v>145</v>
      </c>
      <c r="E99" s="105">
        <f t="shared" si="7"/>
        <v>0.94510905762918385</v>
      </c>
      <c r="F99" s="106">
        <v>0.27896519797681801</v>
      </c>
      <c r="G99" s="107">
        <v>0.23396519797681803</v>
      </c>
      <c r="H99" s="37">
        <v>0.34042553191489361</v>
      </c>
      <c r="I99" s="109" t="str">
        <f>IF([1]Q52019!AU58&gt;=20,"NO",[1]Q52019!AU58)</f>
        <v>NO</v>
      </c>
      <c r="J99" s="116">
        <f t="shared" si="8"/>
        <v>1.4550263665650991</v>
      </c>
      <c r="K99" s="37">
        <v>0.29405260783510961</v>
      </c>
      <c r="L99" s="107">
        <v>0.24405260783510963</v>
      </c>
      <c r="M99" s="107">
        <v>0.17948717948717949</v>
      </c>
      <c r="N99" s="109" t="str">
        <f>IF([1]Q52019!AZ58&gt;=20,"NO",[1]Q52019!AZ58)</f>
        <v>NO</v>
      </c>
      <c r="O99" s="116">
        <f t="shared" si="9"/>
        <v>0.73544462843210934</v>
      </c>
      <c r="P99" s="139">
        <v>3390</v>
      </c>
      <c r="Q99" s="139">
        <v>3430.68</v>
      </c>
      <c r="R99" s="42">
        <v>3586</v>
      </c>
      <c r="S99" s="109">
        <f>IF('[1]median earnings Q5 2019'!D58&gt;=20,"NO",'[1]median earnings Q5 2019'!D58)</f>
        <v>11</v>
      </c>
      <c r="T99" s="37">
        <f t="shared" si="10"/>
        <v>1.0452738232653584</v>
      </c>
      <c r="U99" s="123">
        <v>2.8226411402071259</v>
      </c>
      <c r="V99" s="149">
        <v>2.9736842105263159</v>
      </c>
      <c r="W99" s="45">
        <f t="shared" si="11"/>
        <v>1.0535112551743318</v>
      </c>
      <c r="X99" s="26">
        <f t="shared" si="12"/>
        <v>1</v>
      </c>
      <c r="Y99" s="151">
        <f t="shared" si="13"/>
        <v>1</v>
      </c>
      <c r="AA99" s="16"/>
    </row>
    <row r="100" spans="1:27" ht="16.5" thickTop="1" thickBot="1" x14ac:dyDescent="0.3">
      <c r="A100" s="11">
        <v>58</v>
      </c>
      <c r="B100" s="11">
        <v>6</v>
      </c>
      <c r="C100" s="11">
        <v>750</v>
      </c>
      <c r="D100" s="30" t="s">
        <v>146</v>
      </c>
      <c r="E100" s="105">
        <f t="shared" si="7"/>
        <v>1.0839700401407597</v>
      </c>
      <c r="F100" s="106">
        <v>0.33</v>
      </c>
      <c r="G100" s="107">
        <v>0.27</v>
      </c>
      <c r="H100" s="37">
        <v>0.17142857142857143</v>
      </c>
      <c r="I100" s="109" t="str">
        <f>IF([1]Q52019!AU59&gt;=20,"NO",[1]Q52019!AU59)</f>
        <v>NO</v>
      </c>
      <c r="J100" s="116">
        <f t="shared" si="8"/>
        <v>0.63492063492063489</v>
      </c>
      <c r="K100" s="37">
        <v>0.35782608695652174</v>
      </c>
      <c r="L100" s="107">
        <v>0.32282608695652176</v>
      </c>
      <c r="M100" s="107">
        <v>0.16216216216216217</v>
      </c>
      <c r="N100" s="109" t="str">
        <f>IF([1]Q52019!AZ59&gt;=20,"NO",[1]Q52019!AZ59)</f>
        <v>NO</v>
      </c>
      <c r="O100" s="116">
        <f t="shared" si="9"/>
        <v>0.50232050232050229</v>
      </c>
      <c r="P100" s="139">
        <v>3346</v>
      </c>
      <c r="Q100" s="139">
        <v>3395.3535000000002</v>
      </c>
      <c r="R100" s="42">
        <v>2860</v>
      </c>
      <c r="S100" s="109">
        <f>IF('[1]median earnings Q5 2019'!D59&gt;=20,"NO",'[1]median earnings Q5 2019'!D59)</f>
        <v>7</v>
      </c>
      <c r="T100" s="37">
        <f t="shared" si="10"/>
        <v>0.84232761036516512</v>
      </c>
      <c r="U100" s="123">
        <v>2.9</v>
      </c>
      <c r="V100" s="149">
        <v>3.2844827586206895</v>
      </c>
      <c r="W100" s="45">
        <f t="shared" si="11"/>
        <v>1.1325802615933414</v>
      </c>
      <c r="X100" s="26">
        <f t="shared" si="12"/>
        <v>2</v>
      </c>
      <c r="Y100" s="151">
        <f t="shared" si="13"/>
        <v>2</v>
      </c>
      <c r="AA100" s="16"/>
    </row>
    <row r="101" spans="1:27" ht="16.5" thickTop="1" thickBot="1" x14ac:dyDescent="0.3">
      <c r="A101" s="11">
        <v>59</v>
      </c>
      <c r="B101" s="11">
        <v>2</v>
      </c>
      <c r="C101" s="11">
        <v>760</v>
      </c>
      <c r="D101" s="30" t="s">
        <v>147</v>
      </c>
      <c r="E101" s="105">
        <f t="shared" si="7"/>
        <v>1.0416510559990353</v>
      </c>
      <c r="F101" s="106">
        <v>0.48482995951417002</v>
      </c>
      <c r="G101" s="107">
        <v>0.44582995951417004</v>
      </c>
      <c r="H101" s="37">
        <v>0.43209876543209874</v>
      </c>
      <c r="I101" s="109" t="str">
        <f>IF([1]Q52019!AU60&gt;=20,"NO",[1]Q52019!AU60)</f>
        <v>NO</v>
      </c>
      <c r="J101" s="116">
        <f t="shared" si="8"/>
        <v>0.969200826931787</v>
      </c>
      <c r="K101" s="37">
        <v>0.39647342995169083</v>
      </c>
      <c r="L101" s="107">
        <v>0.34647342995169084</v>
      </c>
      <c r="M101" s="107">
        <v>0.34439834024896265</v>
      </c>
      <c r="N101" s="109" t="str">
        <f>IF([1]Q52019!AZ60&gt;=20,"NO",[1]Q52019!AZ60)</f>
        <v>NO</v>
      </c>
      <c r="O101" s="116">
        <f t="shared" si="9"/>
        <v>0.99401082587193623</v>
      </c>
      <c r="P101" s="139">
        <v>2841</v>
      </c>
      <c r="Q101" s="139">
        <v>2877.933</v>
      </c>
      <c r="R101" s="42">
        <v>1968</v>
      </c>
      <c r="S101" s="109" t="str">
        <f>IF('[1]median earnings Q5 2019'!D60&gt;=20,"NO",'[1]median earnings Q5 2019'!D60)</f>
        <v>NO</v>
      </c>
      <c r="T101" s="37">
        <f t="shared" si="10"/>
        <v>0.68382411960250633</v>
      </c>
      <c r="U101" s="123">
        <v>2.9</v>
      </c>
      <c r="V101" s="149">
        <v>3.3029850746268656</v>
      </c>
      <c r="W101" s="45">
        <f t="shared" si="11"/>
        <v>1.1389603705609881</v>
      </c>
      <c r="X101" s="26">
        <f t="shared" si="12"/>
        <v>1</v>
      </c>
      <c r="Y101" s="151">
        <f t="shared" si="13"/>
        <v>1</v>
      </c>
      <c r="AA101" s="16"/>
    </row>
    <row r="102" spans="1:27" ht="16.5" thickTop="1" thickBot="1" x14ac:dyDescent="0.3">
      <c r="A102" s="11">
        <v>60</v>
      </c>
      <c r="B102" s="11">
        <v>1</v>
      </c>
      <c r="C102" s="11">
        <v>770</v>
      </c>
      <c r="D102" s="30" t="s">
        <v>148</v>
      </c>
      <c r="E102" s="105">
        <f>((W102+H186+L186)/3)</f>
        <v>0.88486672721111137</v>
      </c>
      <c r="F102" s="106">
        <v>0.35304762585761224</v>
      </c>
      <c r="G102" s="107">
        <v>0.28904762585761229</v>
      </c>
      <c r="H102" s="37">
        <v>0.42424242424242425</v>
      </c>
      <c r="I102" s="109" t="str">
        <f>IF([1]Q52019!AU61&gt;=20,"NO",[1]Q52019!AU61)</f>
        <v>NO</v>
      </c>
      <c r="J102" s="116">
        <f t="shared" si="8"/>
        <v>1.4677249916296156</v>
      </c>
      <c r="K102" s="37">
        <v>0.28746397907256782</v>
      </c>
      <c r="L102" s="107">
        <v>0.23746397907256783</v>
      </c>
      <c r="M102" s="107">
        <v>0.375</v>
      </c>
      <c r="N102" s="109" t="str">
        <f>IF([1]Q52019!AZ61&gt;=20,"NO",[1]Q52019!AZ61)</f>
        <v>NO</v>
      </c>
      <c r="O102" s="116">
        <f t="shared" si="9"/>
        <v>1.5791868790567256</v>
      </c>
      <c r="P102" s="139">
        <v>3284</v>
      </c>
      <c r="Q102" s="139">
        <v>3339.5817000000002</v>
      </c>
      <c r="R102" s="42">
        <v>3653</v>
      </c>
      <c r="S102" s="109">
        <f>IF('[1]median earnings Q5 2019'!D61&gt;=20,"NO",'[1]median earnings Q5 2019'!D61)</f>
        <v>16</v>
      </c>
      <c r="T102" s="37">
        <f t="shared" si="10"/>
        <v>1.0938495680462017</v>
      </c>
      <c r="U102" s="123">
        <v>2.9</v>
      </c>
      <c r="V102" s="149">
        <v>1.9444444444444444</v>
      </c>
      <c r="W102" s="45">
        <f t="shared" si="11"/>
        <v>0.67049808429118773</v>
      </c>
      <c r="X102" s="26">
        <f t="shared" si="12"/>
        <v>1</v>
      </c>
      <c r="Y102" s="151">
        <f t="shared" si="13"/>
        <v>1</v>
      </c>
      <c r="AA102" s="16"/>
    </row>
    <row r="103" spans="1:27" ht="16.5" thickTop="1" thickBot="1" x14ac:dyDescent="0.3">
      <c r="A103" s="11">
        <v>61</v>
      </c>
      <c r="B103" s="11">
        <v>1</v>
      </c>
      <c r="C103" s="11">
        <v>780</v>
      </c>
      <c r="D103" s="17" t="s">
        <v>149</v>
      </c>
      <c r="E103" s="105">
        <f t="shared" ref="E103:E114" si="14">((W103+H187+L187)+(O187+R187)/2)/4</f>
        <v>0.73948759879062853</v>
      </c>
      <c r="F103" s="106">
        <v>0.42015407524463627</v>
      </c>
      <c r="G103" s="107">
        <v>0.34515407524463626</v>
      </c>
      <c r="H103" s="37">
        <v>0.2857142857142857</v>
      </c>
      <c r="I103" s="109">
        <f>IF([1]Q52019!AU62&gt;=20,"NO",[1]Q52019!AU62)</f>
        <v>14</v>
      </c>
      <c r="J103" s="116">
        <f t="shared" si="8"/>
        <v>0.82778766413746907</v>
      </c>
      <c r="K103" s="37">
        <v>0.33722222222222226</v>
      </c>
      <c r="L103" s="107">
        <v>0.27222222222222225</v>
      </c>
      <c r="M103" s="107">
        <v>0.3125</v>
      </c>
      <c r="N103" s="109">
        <f>IF([1]Q52019!AZ62&gt;=20,"NO",[1]Q52019!AZ62)</f>
        <v>16</v>
      </c>
      <c r="O103" s="116">
        <f t="shared" si="9"/>
        <v>1.1479591836734693</v>
      </c>
      <c r="P103" s="139">
        <v>3483</v>
      </c>
      <c r="Q103" s="139">
        <v>3430.7550000000001</v>
      </c>
      <c r="R103" s="42">
        <v>5476</v>
      </c>
      <c r="S103" s="109">
        <f>IF('[1]median earnings Q5 2019'!D62&gt;=20,"NO",'[1]median earnings Q5 2019'!D62)</f>
        <v>5</v>
      </c>
      <c r="T103" s="37">
        <f t="shared" si="10"/>
        <v>1.5961501185599087</v>
      </c>
      <c r="U103" s="123">
        <v>2.8073879370344597</v>
      </c>
      <c r="V103" s="149">
        <v>1.8076923076923077</v>
      </c>
      <c r="W103" s="45">
        <f t="shared" si="11"/>
        <v>0.64390541964137493</v>
      </c>
      <c r="X103" s="26">
        <f t="shared" si="12"/>
        <v>4</v>
      </c>
      <c r="Y103" s="151">
        <f t="shared" si="13"/>
        <v>3</v>
      </c>
      <c r="AA103" s="16"/>
    </row>
    <row r="104" spans="1:27" ht="16.5" thickTop="1" thickBot="1" x14ac:dyDescent="0.3">
      <c r="A104" s="11">
        <v>62</v>
      </c>
      <c r="B104" s="11">
        <v>3</v>
      </c>
      <c r="C104" s="11">
        <v>790</v>
      </c>
      <c r="D104" s="30" t="s">
        <v>150</v>
      </c>
      <c r="E104" s="105">
        <f t="shared" si="14"/>
        <v>1.0663855286180697</v>
      </c>
      <c r="F104" s="106">
        <v>0.44037974683544306</v>
      </c>
      <c r="G104" s="107">
        <v>0.39037974683544308</v>
      </c>
      <c r="H104" s="37">
        <v>0.76271186440677963</v>
      </c>
      <c r="I104" s="109" t="str">
        <f>IF([1]Q52019!AU63&gt;=20,"NO",[1]Q52019!AU63)</f>
        <v>NO</v>
      </c>
      <c r="J104" s="116">
        <f t="shared" si="8"/>
        <v>1.9537690430653563</v>
      </c>
      <c r="K104" s="37">
        <v>0.36616438356164382</v>
      </c>
      <c r="L104" s="107">
        <v>0.33116438356164385</v>
      </c>
      <c r="M104" s="107">
        <v>0.42696629213483145</v>
      </c>
      <c r="N104" s="109" t="str">
        <f>IF([1]Q52019!AZ63&gt;=20,"NO",[1]Q52019!AZ63)</f>
        <v>NO</v>
      </c>
      <c r="O104" s="116">
        <f t="shared" si="9"/>
        <v>1.2892880796625728</v>
      </c>
      <c r="P104" s="139">
        <v>3418</v>
      </c>
      <c r="Q104" s="139">
        <v>3435.09</v>
      </c>
      <c r="R104" s="42">
        <v>3120</v>
      </c>
      <c r="S104" s="109" t="str">
        <f>IF('[1]median earnings Q5 2019'!D63&gt;=20,"NO",'[1]median earnings Q5 2019'!D63)</f>
        <v>NO</v>
      </c>
      <c r="T104" s="37">
        <f t="shared" si="10"/>
        <v>0.90827314568177253</v>
      </c>
      <c r="U104" s="123">
        <v>2.9</v>
      </c>
      <c r="V104" s="149">
        <v>3.2727272727272729</v>
      </c>
      <c r="W104" s="45">
        <f t="shared" si="11"/>
        <v>1.1285266457680252</v>
      </c>
      <c r="X104" s="26">
        <f t="shared" si="12"/>
        <v>0</v>
      </c>
      <c r="Y104" s="151">
        <f t="shared" si="13"/>
        <v>0</v>
      </c>
      <c r="AA104" s="16"/>
    </row>
    <row r="105" spans="1:27" ht="16.5" thickTop="1" thickBot="1" x14ac:dyDescent="0.3">
      <c r="A105" s="11">
        <v>63</v>
      </c>
      <c r="B105" s="11">
        <v>4</v>
      </c>
      <c r="C105" s="11">
        <v>800</v>
      </c>
      <c r="D105" s="30" t="s">
        <v>151</v>
      </c>
      <c r="E105" s="105">
        <f t="shared" si="14"/>
        <v>0.83892204295049966</v>
      </c>
      <c r="F105" s="106">
        <v>0.29662326388888888</v>
      </c>
      <c r="G105" s="107">
        <v>0.24162326388888888</v>
      </c>
      <c r="H105" s="37">
        <v>0.27777777777777779</v>
      </c>
      <c r="I105" s="109">
        <f>IF([1]Q52019!AU64&gt;=20,"NO",[1]Q52019!AU64)</f>
        <v>18</v>
      </c>
      <c r="J105" s="116">
        <f t="shared" si="8"/>
        <v>1.1496317585773308</v>
      </c>
      <c r="K105" s="37">
        <v>0.27111111111111108</v>
      </c>
      <c r="L105" s="107">
        <v>0.2361111111111111</v>
      </c>
      <c r="M105" s="107">
        <v>0.17391304347826086</v>
      </c>
      <c r="N105" s="109" t="str">
        <f>IF([1]Q52019!AZ64&gt;=20,"NO",[1]Q52019!AZ64)</f>
        <v>NO</v>
      </c>
      <c r="O105" s="116">
        <f t="shared" si="9"/>
        <v>0.73657289002557547</v>
      </c>
      <c r="P105" s="139">
        <v>2787</v>
      </c>
      <c r="Q105" s="139">
        <v>2792.23956</v>
      </c>
      <c r="R105" s="152">
        <v>12</v>
      </c>
      <c r="S105" s="109">
        <f>IF('[1]median earnings Q5 2019'!D64&gt;=20,"NO",'[1]median earnings Q5 2019'!D64)</f>
        <v>5</v>
      </c>
      <c r="T105" s="37">
        <f t="shared" si="10"/>
        <v>4.2976255232197915E-3</v>
      </c>
      <c r="U105" s="123">
        <v>2.9</v>
      </c>
      <c r="V105" s="149">
        <v>2.5882352941176472</v>
      </c>
      <c r="W105" s="45">
        <f t="shared" si="11"/>
        <v>0.89249492900608529</v>
      </c>
      <c r="X105" s="26">
        <f t="shared" si="12"/>
        <v>4</v>
      </c>
      <c r="Y105" s="151">
        <f t="shared" si="13"/>
        <v>3</v>
      </c>
      <c r="AA105" s="16"/>
    </row>
    <row r="106" spans="1:27" ht="16.5" thickTop="1" thickBot="1" x14ac:dyDescent="0.3">
      <c r="A106" s="11">
        <v>64</v>
      </c>
      <c r="B106" s="11">
        <v>3</v>
      </c>
      <c r="C106" s="11">
        <v>810</v>
      </c>
      <c r="D106" s="30" t="s">
        <v>152</v>
      </c>
      <c r="E106" s="105">
        <f t="shared" si="14"/>
        <v>0.90444918426350296</v>
      </c>
      <c r="F106" s="106">
        <v>0.42176470588235293</v>
      </c>
      <c r="G106" s="107">
        <v>0.37176470588235294</v>
      </c>
      <c r="H106" s="37">
        <v>0.33333333333333331</v>
      </c>
      <c r="I106" s="109" t="str">
        <f>IF([1]Q52019!AU65&gt;=20,"NO",[1]Q52019!AU65)</f>
        <v>NO</v>
      </c>
      <c r="J106" s="116">
        <f t="shared" si="8"/>
        <v>0.89662447257383959</v>
      </c>
      <c r="K106" s="37">
        <v>0.27299282522641399</v>
      </c>
      <c r="L106" s="107">
        <v>0.222992825226414</v>
      </c>
      <c r="M106" s="107">
        <v>0.33750000000000002</v>
      </c>
      <c r="N106" s="109" t="str">
        <f>IF([1]Q52019!AZ65&gt;=20,"NO",[1]Q52019!AZ65)</f>
        <v>NO</v>
      </c>
      <c r="O106" s="116">
        <f t="shared" si="9"/>
        <v>1.5135016100061607</v>
      </c>
      <c r="P106" s="139">
        <v>3648</v>
      </c>
      <c r="Q106" s="139">
        <v>3648</v>
      </c>
      <c r="R106" s="42">
        <v>2498</v>
      </c>
      <c r="S106" s="109" t="str">
        <f>IF('[1]median earnings Q5 2019'!D65&gt;=20,"NO",'[1]median earnings Q5 2019'!D65)</f>
        <v>NO</v>
      </c>
      <c r="T106" s="37">
        <f t="shared" si="10"/>
        <v>0.68475877192982459</v>
      </c>
      <c r="U106" s="123">
        <v>2.9</v>
      </c>
      <c r="V106" s="149">
        <v>2.4111675126903553</v>
      </c>
      <c r="W106" s="45">
        <f t="shared" si="11"/>
        <v>0.83143707334150185</v>
      </c>
      <c r="X106" s="26">
        <f t="shared" si="12"/>
        <v>2</v>
      </c>
      <c r="Y106" s="151">
        <f t="shared" si="13"/>
        <v>1</v>
      </c>
      <c r="AA106" s="16"/>
    </row>
    <row r="107" spans="1:27" ht="16.5" thickTop="1" thickBot="1" x14ac:dyDescent="0.3">
      <c r="A107" s="11">
        <v>65</v>
      </c>
      <c r="B107" s="11">
        <v>4</v>
      </c>
      <c r="C107" s="11">
        <v>820</v>
      </c>
      <c r="D107" s="30" t="s">
        <v>153</v>
      </c>
      <c r="E107" s="105">
        <f t="shared" si="14"/>
        <v>1.0180628153335616</v>
      </c>
      <c r="F107" s="106">
        <v>0.4612820512820513</v>
      </c>
      <c r="G107" s="107">
        <v>0.41128205128205131</v>
      </c>
      <c r="H107" s="37">
        <v>0.51630434782608692</v>
      </c>
      <c r="I107" s="109" t="str">
        <f>IF([1]Q52019!AU66&gt;=20,"NO",[1]Q52019!AU66)</f>
        <v>NO</v>
      </c>
      <c r="J107" s="116">
        <f t="shared" si="8"/>
        <v>1.2553534641656725</v>
      </c>
      <c r="K107" s="37">
        <v>0.42968911917098446</v>
      </c>
      <c r="L107" s="107">
        <v>0.37968911917098447</v>
      </c>
      <c r="M107" s="107">
        <v>0.4375</v>
      </c>
      <c r="N107" s="109" t="str">
        <f>IF([1]Q52019!AZ66&gt;=20,"NO",[1]Q52019!AZ66)</f>
        <v>NO</v>
      </c>
      <c r="O107" s="116">
        <f t="shared" si="9"/>
        <v>1.1522584606986899</v>
      </c>
      <c r="P107" s="139">
        <v>3355</v>
      </c>
      <c r="Q107" s="139">
        <v>3355</v>
      </c>
      <c r="R107" s="42">
        <v>3698</v>
      </c>
      <c r="S107" s="109" t="str">
        <f>IF('[1]median earnings Q5 2019'!D66&gt;=20,"NO",'[1]median earnings Q5 2019'!D66)</f>
        <v>NO</v>
      </c>
      <c r="T107" s="37">
        <f t="shared" si="10"/>
        <v>1.1022354694485843</v>
      </c>
      <c r="U107" s="123">
        <v>2.9</v>
      </c>
      <c r="V107" s="149">
        <v>3.0694444444444446</v>
      </c>
      <c r="W107" s="45">
        <f t="shared" si="11"/>
        <v>1.0584291187739465</v>
      </c>
      <c r="X107" s="26">
        <f t="shared" si="12"/>
        <v>0</v>
      </c>
      <c r="Y107" s="151">
        <f t="shared" si="13"/>
        <v>0</v>
      </c>
      <c r="AA107" s="16"/>
    </row>
    <row r="108" spans="1:27" ht="16.5" thickTop="1" thickBot="1" x14ac:dyDescent="0.3">
      <c r="A108" s="11">
        <v>66</v>
      </c>
      <c r="B108" s="11">
        <v>4</v>
      </c>
      <c r="C108" s="11">
        <v>830</v>
      </c>
      <c r="D108" s="30" t="s">
        <v>154</v>
      </c>
      <c r="E108" s="105">
        <f t="shared" si="14"/>
        <v>1.0631064864460569</v>
      </c>
      <c r="F108" s="106">
        <v>0.34320203762231816</v>
      </c>
      <c r="G108" s="107">
        <v>0.28820203762231816</v>
      </c>
      <c r="H108" s="37">
        <v>0.26315789473684209</v>
      </c>
      <c r="I108" s="109" t="str">
        <f>IF([1]Q52019!AU67&gt;=20,"NO",[1]Q52019!AU67)</f>
        <v>NO</v>
      </c>
      <c r="J108" s="116">
        <f t="shared" si="8"/>
        <v>0.91310213108799798</v>
      </c>
      <c r="K108" s="37">
        <v>0.26</v>
      </c>
      <c r="L108" s="107">
        <v>0.21750000000000003</v>
      </c>
      <c r="M108" s="107">
        <v>0.30769230769230771</v>
      </c>
      <c r="N108" s="109" t="str">
        <f>IF([1]Q52019!AZ67&gt;=20,"NO",[1]Q52019!AZ67)</f>
        <v>NO</v>
      </c>
      <c r="O108" s="116">
        <f t="shared" si="9"/>
        <v>1.4146772767462421</v>
      </c>
      <c r="P108" s="139">
        <v>3431</v>
      </c>
      <c r="Q108" s="139">
        <v>3465.31</v>
      </c>
      <c r="R108" s="42">
        <v>2121</v>
      </c>
      <c r="S108" s="109">
        <f>IF('[1]median earnings Q5 2019'!D67&gt;=20,"NO",'[1]median earnings Q5 2019'!D67)</f>
        <v>8</v>
      </c>
      <c r="T108" s="37">
        <f t="shared" si="10"/>
        <v>0.61206645292917516</v>
      </c>
      <c r="U108" s="123">
        <v>2.8621758158223383</v>
      </c>
      <c r="V108" s="149">
        <v>2.8979591836734695</v>
      </c>
      <c r="W108" s="45">
        <f t="shared" si="11"/>
        <v>1.0125021557562319</v>
      </c>
      <c r="X108" s="26">
        <f t="shared" si="12"/>
        <v>2</v>
      </c>
      <c r="Y108" s="151">
        <f t="shared" si="13"/>
        <v>1</v>
      </c>
      <c r="AA108" s="16"/>
    </row>
    <row r="109" spans="1:27" ht="16.5" thickTop="1" thickBot="1" x14ac:dyDescent="0.3">
      <c r="A109" s="11">
        <v>67</v>
      </c>
      <c r="B109" s="11">
        <v>1</v>
      </c>
      <c r="C109" s="11">
        <v>840</v>
      </c>
      <c r="D109" s="30" t="s">
        <v>155</v>
      </c>
      <c r="E109" s="105">
        <f t="shared" si="14"/>
        <v>1.0323680867895917</v>
      </c>
      <c r="F109" s="106">
        <v>0.41115407524463626</v>
      </c>
      <c r="G109" s="107">
        <v>0.35015407524463626</v>
      </c>
      <c r="H109" s="37">
        <v>0.45454545454545453</v>
      </c>
      <c r="I109" s="109">
        <f>IF([1]Q52019!AU68&gt;=20,"NO",[1]Q52019!AU68)</f>
        <v>11</v>
      </c>
      <c r="J109" s="116">
        <f t="shared" si="8"/>
        <v>1.2981298424925796</v>
      </c>
      <c r="K109" s="37">
        <v>0.32723565045282793</v>
      </c>
      <c r="L109" s="107">
        <v>0.29223565045282796</v>
      </c>
      <c r="M109" s="107">
        <v>0.7142857142857143</v>
      </c>
      <c r="N109" s="109">
        <f>IF([1]Q52019!AZ68&gt;=20,"NO",[1]Q52019!AZ68)</f>
        <v>7</v>
      </c>
      <c r="O109" s="116">
        <f t="shared" si="9"/>
        <v>2.444211420403045</v>
      </c>
      <c r="P109" s="139">
        <v>3421</v>
      </c>
      <c r="Q109" s="139">
        <v>3448.4193150000001</v>
      </c>
      <c r="R109" s="42">
        <v>2196</v>
      </c>
      <c r="S109" s="109">
        <f>IF('[1]median earnings Q5 2019'!D68&gt;=20,"NO",'[1]median earnings Q5 2019'!D68)</f>
        <v>4</v>
      </c>
      <c r="T109" s="37">
        <f t="shared" si="10"/>
        <v>0.63681350769838152</v>
      </c>
      <c r="U109" s="123">
        <v>2.9</v>
      </c>
      <c r="V109" s="149">
        <v>3.652173913043478</v>
      </c>
      <c r="W109" s="45">
        <f t="shared" si="11"/>
        <v>1.2593703148425788</v>
      </c>
      <c r="X109" s="26">
        <f t="shared" si="12"/>
        <v>1</v>
      </c>
      <c r="Y109" s="151">
        <f t="shared" si="13"/>
        <v>1</v>
      </c>
      <c r="AA109" s="16"/>
    </row>
    <row r="110" spans="1:27" ht="16.5" thickTop="1" thickBot="1" x14ac:dyDescent="0.3">
      <c r="A110" s="11">
        <v>68</v>
      </c>
      <c r="B110" s="11">
        <v>2</v>
      </c>
      <c r="C110" s="11">
        <v>850</v>
      </c>
      <c r="D110" s="30" t="s">
        <v>156</v>
      </c>
      <c r="E110" s="105">
        <f t="shared" si="14"/>
        <v>0.95464526512061687</v>
      </c>
      <c r="F110" s="106">
        <v>0.49029411764705882</v>
      </c>
      <c r="G110" s="107">
        <v>0.44529411764705884</v>
      </c>
      <c r="H110" s="37">
        <v>0.43243243243243246</v>
      </c>
      <c r="I110" s="109" t="str">
        <f>IF([1]Q52019!AU69&gt;=20,"NO",[1]Q52019!AU69)</f>
        <v>NO</v>
      </c>
      <c r="J110" s="116">
        <f t="shared" si="8"/>
        <v>0.97111642686279409</v>
      </c>
      <c r="K110" s="37">
        <v>0.29324745485604359</v>
      </c>
      <c r="L110" s="107">
        <v>0.2432474548560436</v>
      </c>
      <c r="M110" s="107">
        <v>0.29411764705882354</v>
      </c>
      <c r="N110" s="109" t="str">
        <f>IF([1]Q52019!AZ69&gt;=20,"NO",[1]Q52019!AZ69)</f>
        <v>NO</v>
      </c>
      <c r="O110" s="116">
        <f t="shared" si="9"/>
        <v>1.2091293914375607</v>
      </c>
      <c r="P110" s="139">
        <v>2843</v>
      </c>
      <c r="Q110" s="139">
        <v>2877.116</v>
      </c>
      <c r="R110" s="152">
        <v>3185</v>
      </c>
      <c r="S110" s="109" t="str">
        <f>IF('[1]median earnings Q5 2019'!D69&gt;=20,"NO",'[1]median earnings Q5 2019'!D69)</f>
        <v>NO</v>
      </c>
      <c r="T110" s="37">
        <f t="shared" si="10"/>
        <v>1.1070113266201294</v>
      </c>
      <c r="U110" s="123">
        <v>2.7697201196198065</v>
      </c>
      <c r="V110" s="149">
        <v>2.3333333333333335</v>
      </c>
      <c r="W110" s="45">
        <f t="shared" si="11"/>
        <v>0.84244372447770111</v>
      </c>
      <c r="X110" s="26">
        <f t="shared" si="12"/>
        <v>1</v>
      </c>
      <c r="Y110" s="151">
        <f t="shared" si="13"/>
        <v>0</v>
      </c>
      <c r="AA110" s="16"/>
    </row>
    <row r="111" spans="1:27" ht="16.5" thickTop="1" thickBot="1" x14ac:dyDescent="0.3">
      <c r="A111" s="11">
        <v>69</v>
      </c>
      <c r="B111" s="11">
        <v>6</v>
      </c>
      <c r="C111" s="11">
        <v>860</v>
      </c>
      <c r="D111" s="30" t="s">
        <v>157</v>
      </c>
      <c r="E111" s="105">
        <f t="shared" si="14"/>
        <v>1.0091843825378195</v>
      </c>
      <c r="F111" s="106">
        <v>0.36651320783508412</v>
      </c>
      <c r="G111" s="107">
        <v>0.30151320783508412</v>
      </c>
      <c r="H111" s="37">
        <v>0.31111111111111112</v>
      </c>
      <c r="I111" s="109" t="str">
        <f>IF([1]Q52019!AU70&gt;=20,"NO",[1]Q52019!AU70)</f>
        <v>NO</v>
      </c>
      <c r="J111" s="116">
        <f t="shared" si="8"/>
        <v>1.0318324472249212</v>
      </c>
      <c r="K111" s="37">
        <v>0.3082474548560436</v>
      </c>
      <c r="L111" s="107">
        <v>0.23574745485604359</v>
      </c>
      <c r="M111" s="107">
        <v>0.31578947368421051</v>
      </c>
      <c r="N111" s="109" t="str">
        <f>IF([1]Q52019!AZ70&gt;=20,"NO",[1]Q52019!AZ70)</f>
        <v>NO</v>
      </c>
      <c r="O111" s="116">
        <f t="shared" si="9"/>
        <v>1.3395244240369153</v>
      </c>
      <c r="P111" s="139">
        <v>3483</v>
      </c>
      <c r="Q111" s="139">
        <v>3430.7550000000001</v>
      </c>
      <c r="R111" s="42">
        <v>3536</v>
      </c>
      <c r="S111" s="109">
        <f>IF('[1]median earnings Q5 2019'!D70&gt;=20,"NO",'[1]median earnings Q5 2019'!D70)</f>
        <v>13</v>
      </c>
      <c r="T111" s="37">
        <f t="shared" si="10"/>
        <v>1.030676920969291</v>
      </c>
      <c r="U111" s="123">
        <v>2.6271281967747191</v>
      </c>
      <c r="V111" s="149">
        <v>2.8571428571428572</v>
      </c>
      <c r="W111" s="45">
        <f t="shared" si="11"/>
        <v>1.0875536491331192</v>
      </c>
      <c r="X111" s="26">
        <f t="shared" si="12"/>
        <v>0</v>
      </c>
      <c r="Y111" s="151">
        <f t="shared" si="13"/>
        <v>0</v>
      </c>
      <c r="AA111" s="16"/>
    </row>
    <row r="112" spans="1:27" ht="16.5" thickTop="1" thickBot="1" x14ac:dyDescent="0.3">
      <c r="A112" s="11">
        <v>70</v>
      </c>
      <c r="B112" s="11">
        <v>2</v>
      </c>
      <c r="C112" s="11">
        <v>870</v>
      </c>
      <c r="D112" s="30" t="s">
        <v>158</v>
      </c>
      <c r="E112" s="105">
        <f t="shared" si="14"/>
        <v>0.95794958139769548</v>
      </c>
      <c r="F112" s="106">
        <v>0.32</v>
      </c>
      <c r="G112" s="107">
        <v>0.26</v>
      </c>
      <c r="H112" s="37">
        <v>0.38095238095238093</v>
      </c>
      <c r="I112" s="109" t="str">
        <f>IF([1]Q52019!AU71&gt;=20,"NO",[1]Q52019!AU71)</f>
        <v>NO</v>
      </c>
      <c r="J112" s="116">
        <f t="shared" si="8"/>
        <v>1.4652014652014651</v>
      </c>
      <c r="K112" s="37">
        <v>0.245</v>
      </c>
      <c r="L112" s="107">
        <v>0.21000000000000002</v>
      </c>
      <c r="M112" s="107">
        <v>0.27272727272727271</v>
      </c>
      <c r="N112" s="109" t="str">
        <f>IF([1]Q52019!AZ71&gt;=20,"NO",[1]Q52019!AZ71)</f>
        <v>NO</v>
      </c>
      <c r="O112" s="116">
        <f t="shared" si="9"/>
        <v>1.2987012987012985</v>
      </c>
      <c r="P112" s="139">
        <v>3431</v>
      </c>
      <c r="Q112" s="139">
        <v>3431</v>
      </c>
      <c r="R112" s="42">
        <v>3604</v>
      </c>
      <c r="S112" s="109">
        <f>IF('[1]median earnings Q5 2019'!D71&gt;=20,"NO",'[1]median earnings Q5 2019'!D71)</f>
        <v>10</v>
      </c>
      <c r="T112" s="37">
        <f t="shared" si="10"/>
        <v>1.0504226173127369</v>
      </c>
      <c r="U112" s="123">
        <v>2.7671281967747192</v>
      </c>
      <c r="V112" s="149">
        <v>2.37</v>
      </c>
      <c r="W112" s="45">
        <f t="shared" si="11"/>
        <v>0.85648362904270225</v>
      </c>
      <c r="X112" s="26">
        <f t="shared" si="12"/>
        <v>1</v>
      </c>
      <c r="Y112" s="151">
        <f t="shared" si="13"/>
        <v>0</v>
      </c>
      <c r="AA112" s="16"/>
    </row>
    <row r="113" spans="1:27" ht="16.5" thickTop="1" thickBot="1" x14ac:dyDescent="0.3">
      <c r="A113" s="11">
        <v>71</v>
      </c>
      <c r="B113" s="11">
        <v>5</v>
      </c>
      <c r="C113" s="11">
        <v>880</v>
      </c>
      <c r="D113" s="30" t="s">
        <v>159</v>
      </c>
      <c r="E113" s="105">
        <f t="shared" si="14"/>
        <v>0.92720557518461022</v>
      </c>
      <c r="F113" s="106">
        <v>0.36018573327449205</v>
      </c>
      <c r="G113" s="107">
        <v>0.31018573327449206</v>
      </c>
      <c r="H113" s="37">
        <v>0.24358974358974358</v>
      </c>
      <c r="I113" s="109" t="str">
        <f>IF([1]Q52019!AU72&gt;=20,"NO",[1]Q52019!AU72)</f>
        <v>NO</v>
      </c>
      <c r="J113" s="116">
        <f t="shared" si="8"/>
        <v>0.7853028603807003</v>
      </c>
      <c r="K113" s="37">
        <v>0.30647496808355679</v>
      </c>
      <c r="L113" s="107">
        <v>0.2639749680835568</v>
      </c>
      <c r="M113" s="107">
        <v>0.27058823529411763</v>
      </c>
      <c r="N113" s="109" t="str">
        <f>IF([1]Q52019!AZ72&gt;=20,"NO",[1]Q52019!AZ72)</f>
        <v>NO</v>
      </c>
      <c r="O113" s="116">
        <f t="shared" si="9"/>
        <v>1.025052630022357</v>
      </c>
      <c r="P113" s="139">
        <v>3377</v>
      </c>
      <c r="Q113" s="139">
        <v>3393.8850000000002</v>
      </c>
      <c r="R113" s="42">
        <v>6904</v>
      </c>
      <c r="S113" s="109" t="str">
        <f>IF('[1]median earnings Q5 2019'!D72&gt;=20,"NO",'[1]median earnings Q5 2019'!D72)</f>
        <v>NO</v>
      </c>
      <c r="T113" s="37">
        <f t="shared" si="10"/>
        <v>2.0342468881532518</v>
      </c>
      <c r="U113" s="123">
        <v>2.8929121689001547</v>
      </c>
      <c r="V113" s="149">
        <v>2.7294117647058824</v>
      </c>
      <c r="W113" s="45">
        <f t="shared" si="11"/>
        <v>0.94348241680063416</v>
      </c>
      <c r="X113" s="26">
        <f t="shared" si="12"/>
        <v>1</v>
      </c>
      <c r="Y113" s="151">
        <f t="shared" si="13"/>
        <v>1</v>
      </c>
      <c r="AA113" s="16"/>
    </row>
    <row r="114" spans="1:27" ht="16.5" thickTop="1" thickBot="1" x14ac:dyDescent="0.3">
      <c r="A114" s="11">
        <v>72</v>
      </c>
      <c r="B114" s="11">
        <v>4</v>
      </c>
      <c r="C114" s="11">
        <v>890</v>
      </c>
      <c r="D114" s="30" t="s">
        <v>160</v>
      </c>
      <c r="E114" s="105">
        <f t="shared" si="14"/>
        <v>0.97334229217840806</v>
      </c>
      <c r="F114" s="106">
        <v>0.33943700396825394</v>
      </c>
      <c r="G114" s="107">
        <v>0.28943700396825395</v>
      </c>
      <c r="H114" s="37">
        <v>0.05</v>
      </c>
      <c r="I114" s="109" t="str">
        <f>IF([1]Q52019!AU73&gt;=20,"NO",[1]Q52019!AU73)</f>
        <v>NO</v>
      </c>
      <c r="J114" s="116">
        <f t="shared" si="8"/>
        <v>0.17274916238935401</v>
      </c>
      <c r="K114" s="37">
        <v>0.32222222222222224</v>
      </c>
      <c r="L114" s="107">
        <v>0.27222222222222225</v>
      </c>
      <c r="M114" s="107">
        <v>0.25</v>
      </c>
      <c r="N114" s="109">
        <f>IF([1]Q52019!AZ73&gt;=20,"NO",[1]Q52019!AZ73)</f>
        <v>12</v>
      </c>
      <c r="O114" s="116">
        <f t="shared" si="9"/>
        <v>0.91836734693877542</v>
      </c>
      <c r="P114" s="139">
        <v>2792</v>
      </c>
      <c r="Q114" s="139">
        <v>2792</v>
      </c>
      <c r="R114" s="42">
        <v>1633</v>
      </c>
      <c r="S114" s="109">
        <f>IF('[1]median earnings Q5 2019'!D73&gt;=20,"NO",'[1]median earnings Q5 2019'!D73)</f>
        <v>2</v>
      </c>
      <c r="T114" s="37">
        <f t="shared" si="10"/>
        <v>0.58488538681948421</v>
      </c>
      <c r="U114" s="123">
        <v>2.8975233335528348</v>
      </c>
      <c r="V114" s="149">
        <v>3.1694915254237288</v>
      </c>
      <c r="W114" s="45">
        <f t="shared" si="11"/>
        <v>1.0938622956790538</v>
      </c>
      <c r="X114" s="26">
        <f t="shared" si="12"/>
        <v>3</v>
      </c>
      <c r="Y114" s="151">
        <f>SUM(COUNTIF(J114,"&lt;80%"),COUNTIF(O114,"&lt;80%"),COUNTIF(W114,"&lt;80%"),COUNTIF(H198,"&lt;80%"),COUNTIF(L198,"&lt;80%"),COUNTIF(O198,"&lt;80%"),COUNTIF(R198,"&lt;80%"))</f>
        <v>1</v>
      </c>
      <c r="AA114" s="16"/>
    </row>
    <row r="115" spans="1:27" ht="16.5" thickTop="1" thickBot="1" x14ac:dyDescent="0.3">
      <c r="A115" s="11">
        <v>73</v>
      </c>
      <c r="B115" s="11">
        <v>6</v>
      </c>
      <c r="C115" s="153">
        <v>900</v>
      </c>
      <c r="D115" s="30" t="s">
        <v>161</v>
      </c>
      <c r="E115" s="105">
        <f>((W115+H199+L199)/3)</f>
        <v>0.64251359167513844</v>
      </c>
      <c r="F115" s="106">
        <v>0.27400000000000002</v>
      </c>
      <c r="G115" s="107">
        <v>0.22000000000000003</v>
      </c>
      <c r="H115" s="37">
        <v>0</v>
      </c>
      <c r="I115" s="109" t="str">
        <f>IF([1]Q52019!AU74&gt;=20,"NO",[1]Q52019!AU74)</f>
        <v>NO</v>
      </c>
      <c r="J115" s="116">
        <f t="shared" si="8"/>
        <v>0</v>
      </c>
      <c r="K115" s="37">
        <v>0.23</v>
      </c>
      <c r="L115" s="107">
        <v>0.18</v>
      </c>
      <c r="M115" s="107">
        <v>0</v>
      </c>
      <c r="N115" s="109" t="str">
        <f>IF([1]Q52019!AZ74&gt;=20,"NO",[1]Q52019!AZ74)</f>
        <v>NO</v>
      </c>
      <c r="O115" s="116">
        <f t="shared" si="9"/>
        <v>0</v>
      </c>
      <c r="P115" s="139">
        <v>2912</v>
      </c>
      <c r="Q115" s="139">
        <v>3026.0776000000001</v>
      </c>
      <c r="R115" s="42" t="s">
        <v>121</v>
      </c>
      <c r="S115" s="109" t="s">
        <v>121</v>
      </c>
      <c r="T115" s="37" t="s">
        <v>121</v>
      </c>
      <c r="U115" s="123">
        <v>2.9</v>
      </c>
      <c r="V115" s="149">
        <v>2.984251968503937</v>
      </c>
      <c r="W115" s="45">
        <f t="shared" si="11"/>
        <v>1.0290524029323922</v>
      </c>
      <c r="X115" s="26">
        <f t="shared" si="12"/>
        <v>4</v>
      </c>
      <c r="Y115" s="151">
        <f>SUM(COUNTIF(J115,"&lt;80%"),COUNTIF(O115,"&lt;80%"),COUNTIF(W115,"&lt;80%"),COUNTIF(H199,"&lt;80%"),COUNTIF(L199,"&lt;80%"))</f>
        <v>4</v>
      </c>
      <c r="AA115" s="16"/>
    </row>
    <row r="116" spans="1:27" ht="15.75" customHeight="1" thickTop="1" thickBot="1" x14ac:dyDescent="0.3">
      <c r="A116" s="11">
        <v>74</v>
      </c>
      <c r="B116" s="11">
        <v>6</v>
      </c>
      <c r="C116" s="11">
        <v>910</v>
      </c>
      <c r="D116" s="30" t="s">
        <v>162</v>
      </c>
      <c r="E116" s="105">
        <f t="shared" ref="E116:E118" si="15">((W116+H200+L200)/3)</f>
        <v>1.2225848750379933</v>
      </c>
      <c r="F116" s="106">
        <v>0.23996519797681806</v>
      </c>
      <c r="G116" s="107">
        <v>0.17896519797681809</v>
      </c>
      <c r="H116" s="37">
        <v>0.14814814814814814</v>
      </c>
      <c r="I116" s="109" t="str">
        <f>IF([1]Q52019!AU75&gt;=20,"NO",[1]Q52019!AU75)</f>
        <v>NO</v>
      </c>
      <c r="J116" s="116">
        <f>H116/G116</f>
        <v>0.82780423134188486</v>
      </c>
      <c r="K116" s="37">
        <v>0.20490055170852645</v>
      </c>
      <c r="L116" s="107">
        <v>0.16240055170852641</v>
      </c>
      <c r="M116" s="107">
        <v>7.6923076923076927E-2</v>
      </c>
      <c r="N116" s="109" t="str">
        <f>IF([1]Q52019!AZ75&gt;=20,"NO",[1]Q52019!AZ75)</f>
        <v>NO</v>
      </c>
      <c r="O116" s="116">
        <f t="shared" si="9"/>
        <v>0.47366265763146598</v>
      </c>
      <c r="P116" s="139">
        <v>3287</v>
      </c>
      <c r="Q116" s="139">
        <v>3373.6781900000001</v>
      </c>
      <c r="R116" s="42">
        <v>9150</v>
      </c>
      <c r="S116" s="109">
        <f>IF('[1]median earnings Q5 2019'!D75&gt;=20,"NO",'[1]median earnings Q5 2019'!D75)</f>
        <v>3</v>
      </c>
      <c r="T116" s="37">
        <f t="shared" si="10"/>
        <v>2.7121733267629771</v>
      </c>
      <c r="U116" s="123">
        <v>2.9</v>
      </c>
      <c r="V116" s="149">
        <v>5.072916666666667</v>
      </c>
      <c r="W116" s="45">
        <f t="shared" si="11"/>
        <v>1.7492816091954024</v>
      </c>
      <c r="X116" s="26">
        <f t="shared" si="12"/>
        <v>2</v>
      </c>
      <c r="Y116" s="151">
        <f t="shared" ref="Y116:Y118" si="16">SUM(COUNTIF(J116,"&lt;80%"),COUNTIF(O116,"&lt;80%"),COUNTIF(W116,"&lt;80%"),COUNTIF(H200,"&lt;80%"),COUNTIF(L200,"&lt;80%"))</f>
        <v>1</v>
      </c>
      <c r="AA116" s="16"/>
    </row>
    <row r="117" spans="1:27" ht="16.5" thickTop="1" thickBot="1" x14ac:dyDescent="0.3">
      <c r="A117" s="11">
        <v>75</v>
      </c>
      <c r="B117" s="11">
        <v>6</v>
      </c>
      <c r="C117" s="11">
        <v>920</v>
      </c>
      <c r="D117" s="11" t="s">
        <v>163</v>
      </c>
      <c r="E117" s="105">
        <f t="shared" si="15"/>
        <v>0.62927268814825033</v>
      </c>
      <c r="F117" s="106">
        <v>0.25396519797681805</v>
      </c>
      <c r="G117" s="107">
        <v>0.17396519797681809</v>
      </c>
      <c r="H117" s="37">
        <v>0</v>
      </c>
      <c r="I117" s="109">
        <f>IF([1]Q52019!AU76&gt;=20,"NO",[1]Q52019!AU76)</f>
        <v>6</v>
      </c>
      <c r="J117" s="116">
        <f>H117/G117</f>
        <v>0</v>
      </c>
      <c r="K117" s="37">
        <v>0.21990055170852646</v>
      </c>
      <c r="L117" s="107">
        <v>0.16990055170852647</v>
      </c>
      <c r="M117" s="107">
        <v>0</v>
      </c>
      <c r="N117" s="109">
        <f>IF([1]Q52019!AZ76&gt;=20,"NO",[1]Q52019!AZ76)</f>
        <v>2</v>
      </c>
      <c r="O117" s="116">
        <f t="shared" si="9"/>
        <v>0</v>
      </c>
      <c r="P117" s="139">
        <v>2968</v>
      </c>
      <c r="Q117" s="139">
        <v>3077.19272</v>
      </c>
      <c r="R117" s="42" t="s">
        <v>121</v>
      </c>
      <c r="S117" s="109" t="s">
        <v>121</v>
      </c>
      <c r="T117" s="37" t="s">
        <v>121</v>
      </c>
      <c r="U117" s="123">
        <v>2.9</v>
      </c>
      <c r="V117" s="149">
        <v>3.4390243902439024</v>
      </c>
      <c r="W117" s="45">
        <f t="shared" si="11"/>
        <v>1.1858704793944492</v>
      </c>
      <c r="X117" s="26">
        <f t="shared" si="12"/>
        <v>4</v>
      </c>
      <c r="Y117" s="151">
        <f t="shared" si="16"/>
        <v>4</v>
      </c>
      <c r="AA117" s="16"/>
    </row>
    <row r="118" spans="1:27" ht="16.5" thickTop="1" thickBot="1" x14ac:dyDescent="0.3">
      <c r="A118" s="49">
        <v>76</v>
      </c>
      <c r="B118" s="49">
        <v>1</v>
      </c>
      <c r="C118" s="49">
        <v>930</v>
      </c>
      <c r="D118" s="47" t="s">
        <v>164</v>
      </c>
      <c r="E118" s="105">
        <f t="shared" si="15"/>
        <v>1.1685139383279457</v>
      </c>
      <c r="F118" s="127">
        <v>0.23896519797681806</v>
      </c>
      <c r="G118" s="128">
        <v>0.18396519797681804</v>
      </c>
      <c r="H118" s="154">
        <v>0.19230769230769232</v>
      </c>
      <c r="I118" s="129" t="str">
        <f>IF([1]Q52019!AU77&gt;=20,"NO",[1]Q52019!AU77)</f>
        <v>NO</v>
      </c>
      <c r="J118" s="135">
        <f>H118/G118</f>
        <v>1.0453482203298341</v>
      </c>
      <c r="K118" s="154">
        <v>0.21990055170852646</v>
      </c>
      <c r="L118" s="128">
        <v>0.16990055170852647</v>
      </c>
      <c r="M118" s="128">
        <v>7.1428571428571425E-2</v>
      </c>
      <c r="N118" s="129" t="str">
        <f>IF([1]Q52019!AZ77&gt;=20,"NO",[1]Q52019!AZ77)</f>
        <v>NO</v>
      </c>
      <c r="O118" s="135">
        <f t="shared" si="9"/>
        <v>0.4204140051947034</v>
      </c>
      <c r="P118" s="155">
        <v>3287</v>
      </c>
      <c r="Q118" s="138">
        <v>3373.6781900000001</v>
      </c>
      <c r="R118" s="156">
        <v>5760</v>
      </c>
      <c r="S118" s="129">
        <f>IF('[1]median earnings Q5 2019'!D77&gt;=20,"NO",'[1]median earnings Q5 2019'!D77)</f>
        <v>4</v>
      </c>
      <c r="T118" s="135">
        <f>R118/Q118</f>
        <v>1.7073353401262021</v>
      </c>
      <c r="U118" s="133">
        <v>2.9</v>
      </c>
      <c r="V118" s="157">
        <v>4.1463414634146343</v>
      </c>
      <c r="W118" s="158">
        <f t="shared" si="11"/>
        <v>1.4297729184188395</v>
      </c>
      <c r="X118" s="79">
        <f t="shared" si="12"/>
        <v>2</v>
      </c>
      <c r="Y118" s="159">
        <f t="shared" si="16"/>
        <v>1</v>
      </c>
      <c r="AA118" s="16"/>
    </row>
    <row r="119" spans="1:27" ht="15.75" thickTop="1" x14ac:dyDescent="0.25">
      <c r="D119" s="160" t="s">
        <v>165</v>
      </c>
      <c r="E119" s="87"/>
      <c r="F119" s="87"/>
      <c r="L119" s="220"/>
      <c r="M119" s="220"/>
      <c r="N119" s="161"/>
      <c r="O119" s="46"/>
      <c r="P119" s="46"/>
      <c r="R119" s="45"/>
      <c r="T119" s="46"/>
      <c r="V119" s="45"/>
      <c r="W119" s="46"/>
      <c r="X119" s="16"/>
      <c r="Y119" s="16"/>
    </row>
    <row r="120" spans="1:27" x14ac:dyDescent="0.25">
      <c r="D120" s="160" t="s">
        <v>166</v>
      </c>
      <c r="E120" s="87"/>
      <c r="F120" s="87"/>
      <c r="L120" s="162"/>
      <c r="M120" s="162"/>
      <c r="N120" s="161"/>
      <c r="O120" s="46"/>
      <c r="P120" s="46"/>
      <c r="R120" s="45"/>
      <c r="T120" s="46"/>
      <c r="V120" s="45"/>
      <c r="W120" s="46"/>
      <c r="X120" s="16"/>
      <c r="Y120" s="16"/>
    </row>
    <row r="121" spans="1:27" ht="15.75" thickBot="1" x14ac:dyDescent="0.3">
      <c r="L121" s="162"/>
      <c r="M121" s="162"/>
      <c r="N121" s="161"/>
      <c r="O121" s="46"/>
      <c r="P121" s="46"/>
      <c r="R121" s="45"/>
      <c r="T121" s="46"/>
      <c r="V121" s="45"/>
      <c r="W121" s="46"/>
    </row>
    <row r="122" spans="1:27" ht="33" customHeight="1" thickTop="1" thickBot="1" x14ac:dyDescent="0.3">
      <c r="A122" s="208" t="s">
        <v>62</v>
      </c>
      <c r="B122" s="215" t="s">
        <v>63</v>
      </c>
      <c r="C122" s="208" t="s">
        <v>64</v>
      </c>
      <c r="D122" s="210" t="s">
        <v>65</v>
      </c>
      <c r="E122" s="202" t="s">
        <v>46</v>
      </c>
      <c r="F122" s="203"/>
      <c r="G122" s="203"/>
      <c r="H122" s="217"/>
      <c r="I122" s="212" t="s">
        <v>38</v>
      </c>
      <c r="J122" s="213"/>
      <c r="K122" s="213"/>
      <c r="L122" s="214"/>
      <c r="M122" s="202" t="s">
        <v>167</v>
      </c>
      <c r="N122" s="203"/>
      <c r="O122" s="203"/>
      <c r="P122" s="203"/>
      <c r="Q122" s="203"/>
      <c r="R122" s="203"/>
      <c r="S122" s="163"/>
      <c r="T122" s="143"/>
      <c r="U122" s="143"/>
      <c r="V122" s="143"/>
    </row>
    <row r="123" spans="1:27" ht="63.75" customHeight="1" thickTop="1" thickBot="1" x14ac:dyDescent="0.3">
      <c r="A123" s="209"/>
      <c r="B123" s="216"/>
      <c r="C123" s="209"/>
      <c r="D123" s="211"/>
      <c r="E123" s="146" t="s">
        <v>168</v>
      </c>
      <c r="F123" s="92" t="s">
        <v>169</v>
      </c>
      <c r="G123" s="93" t="s">
        <v>170</v>
      </c>
      <c r="H123" s="145" t="s">
        <v>127</v>
      </c>
      <c r="I123" s="146" t="s">
        <v>168</v>
      </c>
      <c r="J123" s="92" t="s">
        <v>169</v>
      </c>
      <c r="K123" s="93" t="s">
        <v>170</v>
      </c>
      <c r="L123" s="145" t="s">
        <v>127</v>
      </c>
      <c r="M123" s="146" t="s">
        <v>171</v>
      </c>
      <c r="N123" s="93" t="s">
        <v>172</v>
      </c>
      <c r="O123" s="145" t="s">
        <v>173</v>
      </c>
      <c r="P123" s="92" t="s">
        <v>174</v>
      </c>
      <c r="Q123" s="164" t="s">
        <v>175</v>
      </c>
      <c r="R123" s="165" t="s">
        <v>173</v>
      </c>
      <c r="T123" s="166"/>
      <c r="U123" s="167"/>
      <c r="V123" s="168"/>
    </row>
    <row r="124" spans="1:27" ht="15.75" thickTop="1" x14ac:dyDescent="0.25">
      <c r="A124" s="32">
        <f>[1]Q52019!C2</f>
        <v>1</v>
      </c>
      <c r="B124" s="104">
        <v>2</v>
      </c>
      <c r="C124" s="12">
        <v>143</v>
      </c>
      <c r="D124" s="1" t="s">
        <v>81</v>
      </c>
      <c r="E124" s="169">
        <v>0.78970185001580784</v>
      </c>
      <c r="F124" s="170">
        <v>0.71378658316237042</v>
      </c>
      <c r="G124" s="170">
        <v>0.77662887387832036</v>
      </c>
      <c r="H124" s="171">
        <f>G124/E124</f>
        <v>0.98344568125650744</v>
      </c>
      <c r="I124" s="169">
        <v>1.75</v>
      </c>
      <c r="J124" s="170">
        <v>1.5078834209268992</v>
      </c>
      <c r="K124" s="170">
        <v>1.7297479694218825</v>
      </c>
      <c r="L124" s="171">
        <f>K124/I124</f>
        <v>0.98842741109821852</v>
      </c>
      <c r="M124" s="172">
        <f>'[1]2019 Customer Sat'!D3</f>
        <v>82.34</v>
      </c>
      <c r="N124" s="173">
        <f>'[1]2019 Customer Sat'!C3</f>
        <v>83.2</v>
      </c>
      <c r="O124" s="174">
        <f>N124/M124</f>
        <v>1.0104444984211804</v>
      </c>
      <c r="P124" s="172">
        <f>'[1]2019 Customer Sat'!I3</f>
        <v>81.98</v>
      </c>
      <c r="Q124" s="173">
        <f>'[1]2019 Customer Sat'!H3</f>
        <v>81.7</v>
      </c>
      <c r="R124" s="174">
        <f>Q124/P124</f>
        <v>0.99658453281288117</v>
      </c>
      <c r="T124" s="172"/>
      <c r="U124" s="42"/>
      <c r="V124" s="173"/>
    </row>
    <row r="125" spans="1:27" x14ac:dyDescent="0.25">
      <c r="A125" s="32">
        <f>[1]Q52019!C3</f>
        <v>2</v>
      </c>
      <c r="B125" s="104">
        <v>6</v>
      </c>
      <c r="C125" s="11">
        <v>144</v>
      </c>
      <c r="D125" s="1" t="s">
        <v>82</v>
      </c>
      <c r="E125" s="175">
        <v>0.76</v>
      </c>
      <c r="F125" s="176">
        <v>0.70384844904933197</v>
      </c>
      <c r="G125" s="176">
        <v>0.76831808828654125</v>
      </c>
      <c r="H125" s="177">
        <f t="shared" ref="H125:H162" si="17">G125/E125</f>
        <v>1.0109448530086069</v>
      </c>
      <c r="I125" s="175">
        <v>1.5025078598972061</v>
      </c>
      <c r="J125" s="176">
        <v>1.259047619047619</v>
      </c>
      <c r="K125" s="176">
        <v>1.4414785714285714</v>
      </c>
      <c r="L125" s="177">
        <f>K125/I125</f>
        <v>0.95938171766182301</v>
      </c>
      <c r="M125" s="172">
        <f>'[1]2019 Customer Sat'!D4</f>
        <v>88.5</v>
      </c>
      <c r="N125" s="173">
        <f>'[1]2019 Customer Sat'!C4</f>
        <v>88.3</v>
      </c>
      <c r="O125" s="116">
        <f t="shared" ref="O125:O162" si="18">N125/M125</f>
        <v>0.99774011299435028</v>
      </c>
      <c r="P125" s="172">
        <f>'[1]2019 Customer Sat'!I4</f>
        <v>84.7</v>
      </c>
      <c r="Q125" s="173">
        <f>'[1]2019 Customer Sat'!H4</f>
        <v>88.6</v>
      </c>
      <c r="R125" s="116">
        <f t="shared" ref="R125:R162" si="19">Q125/P125</f>
        <v>1.0460448642266824</v>
      </c>
      <c r="T125" s="172"/>
      <c r="U125" s="42"/>
      <c r="V125" s="173"/>
    </row>
    <row r="126" spans="1:27" x14ac:dyDescent="0.25">
      <c r="A126" s="32">
        <f>[1]Q52019!C4</f>
        <v>3</v>
      </c>
      <c r="B126" s="104">
        <v>1</v>
      </c>
      <c r="C126" s="11">
        <v>159</v>
      </c>
      <c r="D126" s="1" t="s">
        <v>83</v>
      </c>
      <c r="E126" s="175">
        <v>0.8</v>
      </c>
      <c r="F126" s="176">
        <v>0.75441194091165853</v>
      </c>
      <c r="G126" s="176">
        <v>0.78431010917675914</v>
      </c>
      <c r="H126" s="177">
        <f t="shared" si="17"/>
        <v>0.98038763647094884</v>
      </c>
      <c r="I126" s="175">
        <v>1.5339493223858898</v>
      </c>
      <c r="J126" s="176">
        <v>1.2129221732745963</v>
      </c>
      <c r="K126" s="176">
        <v>1.3564427312775331</v>
      </c>
      <c r="L126" s="177">
        <f t="shared" ref="L126:L162" si="20">K126/I126</f>
        <v>0.88428131978163094</v>
      </c>
      <c r="M126" s="172">
        <f>'[1]2019 Customer Sat'!D5</f>
        <v>81.92</v>
      </c>
      <c r="N126" s="173">
        <f>'[1]2019 Customer Sat'!C5</f>
        <v>73.2</v>
      </c>
      <c r="O126" s="116">
        <f t="shared" si="18"/>
        <v>0.8935546875</v>
      </c>
      <c r="P126" s="172">
        <f>'[1]2019 Customer Sat'!I5</f>
        <v>81.540000000000006</v>
      </c>
      <c r="Q126" s="173">
        <f>'[1]2019 Customer Sat'!H5</f>
        <v>78.400000000000006</v>
      </c>
      <c r="R126" s="116">
        <f t="shared" si="19"/>
        <v>0.96149129261712041</v>
      </c>
      <c r="T126" s="172"/>
      <c r="U126" s="42"/>
      <c r="V126" s="173"/>
    </row>
    <row r="127" spans="1:27" ht="13.35" customHeight="1" x14ac:dyDescent="0.25">
      <c r="A127" s="32">
        <f>[1]Q52019!C5</f>
        <v>4</v>
      </c>
      <c r="B127" s="104">
        <v>5</v>
      </c>
      <c r="C127" s="11">
        <v>145</v>
      </c>
      <c r="D127" s="1" t="s">
        <v>84</v>
      </c>
      <c r="E127" s="175">
        <v>0.8</v>
      </c>
      <c r="F127" s="176">
        <v>0.79264966671911075</v>
      </c>
      <c r="G127" s="176">
        <v>0.85464580903422749</v>
      </c>
      <c r="H127" s="177">
        <f t="shared" si="17"/>
        <v>1.0683072612927842</v>
      </c>
      <c r="I127" s="175">
        <v>1.645216201423098</v>
      </c>
      <c r="J127" s="176">
        <v>1.4908877131099354</v>
      </c>
      <c r="K127" s="176">
        <v>1.6959523809523809</v>
      </c>
      <c r="L127" s="177">
        <f t="shared" si="20"/>
        <v>1.0308386092267974</v>
      </c>
      <c r="M127" s="172">
        <f>'[1]2019 Customer Sat'!D6</f>
        <v>85.1</v>
      </c>
      <c r="N127" s="173">
        <f>'[1]2019 Customer Sat'!C6</f>
        <v>83.5</v>
      </c>
      <c r="O127" s="116">
        <f t="shared" si="18"/>
        <v>0.98119858989424213</v>
      </c>
      <c r="P127" s="172">
        <f>'[1]2019 Customer Sat'!I6</f>
        <v>83.1</v>
      </c>
      <c r="Q127" s="173">
        <f>'[1]2019 Customer Sat'!H6</f>
        <v>82.5</v>
      </c>
      <c r="R127" s="116">
        <f t="shared" si="19"/>
        <v>0.99277978339350192</v>
      </c>
      <c r="T127" s="172"/>
      <c r="U127" s="42"/>
      <c r="V127" s="173"/>
    </row>
    <row r="128" spans="1:27" x14ac:dyDescent="0.25">
      <c r="A128" s="32">
        <f>[1]Q52019!C6</f>
        <v>5</v>
      </c>
      <c r="B128" s="104">
        <v>3</v>
      </c>
      <c r="C128" s="11">
        <v>146</v>
      </c>
      <c r="D128" s="1" t="s">
        <v>85</v>
      </c>
      <c r="E128" s="175">
        <v>0.76</v>
      </c>
      <c r="F128" s="176">
        <v>0.7510337875191051</v>
      </c>
      <c r="G128" s="176">
        <v>0.76743504355355807</v>
      </c>
      <c r="H128" s="177">
        <f t="shared" si="17"/>
        <v>1.0097829520441552</v>
      </c>
      <c r="I128" s="175">
        <v>1.5093274075042347</v>
      </c>
      <c r="J128" s="176">
        <v>1.1270491803278688</v>
      </c>
      <c r="K128" s="176">
        <v>1.2286244877049179</v>
      </c>
      <c r="L128" s="177">
        <f t="shared" si="20"/>
        <v>0.81402118691830017</v>
      </c>
      <c r="M128" s="172">
        <f>'[1]2019 Customer Sat'!D7</f>
        <v>81.12</v>
      </c>
      <c r="N128" s="173">
        <f>'[1]2019 Customer Sat'!C7</f>
        <v>74.900000000000006</v>
      </c>
      <c r="O128" s="116">
        <f t="shared" si="18"/>
        <v>0.9233234714003945</v>
      </c>
      <c r="P128" s="172">
        <f>'[1]2019 Customer Sat'!I7</f>
        <v>81.100000000000009</v>
      </c>
      <c r="Q128" s="173">
        <f>'[1]2019 Customer Sat'!H7</f>
        <v>77.2</v>
      </c>
      <c r="R128" s="116">
        <f t="shared" si="19"/>
        <v>0.95191122071516643</v>
      </c>
      <c r="T128" s="172"/>
      <c r="U128" s="42"/>
      <c r="V128" s="173"/>
    </row>
    <row r="129" spans="1:22" x14ac:dyDescent="0.25">
      <c r="A129" s="32">
        <f>[1]Q52019!C7</f>
        <v>6</v>
      </c>
      <c r="B129" s="104">
        <v>2</v>
      </c>
      <c r="C129" s="11">
        <v>147</v>
      </c>
      <c r="D129" s="1" t="s">
        <v>86</v>
      </c>
      <c r="E129" s="175">
        <v>0.8</v>
      </c>
      <c r="F129" s="176">
        <v>0.78534161890584708</v>
      </c>
      <c r="G129" s="176">
        <v>0.83819686207621669</v>
      </c>
      <c r="H129" s="177">
        <f t="shared" si="17"/>
        <v>1.0477460775952707</v>
      </c>
      <c r="I129" s="175">
        <v>1.6894274432379073</v>
      </c>
      <c r="J129" s="176">
        <v>1.4939577039274925</v>
      </c>
      <c r="K129" s="176">
        <v>1.7021827794561932</v>
      </c>
      <c r="L129" s="177">
        <f t="shared" si="20"/>
        <v>1.0075500941276527</v>
      </c>
      <c r="M129" s="172">
        <f>'[1]2019 Customer Sat'!D8</f>
        <v>84.9</v>
      </c>
      <c r="N129" s="173">
        <f>'[1]2019 Customer Sat'!C8</f>
        <v>82.1</v>
      </c>
      <c r="O129" s="116">
        <f t="shared" si="18"/>
        <v>0.96702002355712591</v>
      </c>
      <c r="P129" s="172">
        <f>'[1]2019 Customer Sat'!I8</f>
        <v>83.6</v>
      </c>
      <c r="Q129" s="173">
        <f>'[1]2019 Customer Sat'!H8</f>
        <v>83.6</v>
      </c>
      <c r="R129" s="116">
        <f t="shared" si="19"/>
        <v>1</v>
      </c>
      <c r="T129" s="172"/>
      <c r="U129" s="42"/>
      <c r="V129" s="173"/>
    </row>
    <row r="130" spans="1:22" x14ac:dyDescent="0.25">
      <c r="A130" s="32">
        <f>[1]Q52019!C8</f>
        <v>7</v>
      </c>
      <c r="B130" s="104">
        <v>0</v>
      </c>
      <c r="C130" s="11">
        <v>162</v>
      </c>
      <c r="D130" s="1" t="s">
        <v>176</v>
      </c>
      <c r="E130" s="175">
        <v>0.76</v>
      </c>
      <c r="F130" s="176">
        <v>0.80438621207851979</v>
      </c>
      <c r="G130" s="176">
        <v>0.75592068188222028</v>
      </c>
      <c r="H130" s="177">
        <f t="shared" si="17"/>
        <v>0.99463247616081618</v>
      </c>
      <c r="I130" s="175">
        <v>1.5</v>
      </c>
      <c r="J130" s="176">
        <v>1.3282051282051281</v>
      </c>
      <c r="K130" s="176">
        <v>1.4123076923076923</v>
      </c>
      <c r="L130" s="177">
        <f t="shared" si="20"/>
        <v>0.94153846153846155</v>
      </c>
      <c r="M130" s="172">
        <f>'[1]2019 Customer Sat'!D9</f>
        <v>90</v>
      </c>
      <c r="N130" s="173">
        <f>'[1]2019 Customer Sat'!C9</f>
        <v>90.7</v>
      </c>
      <c r="O130" s="116">
        <f t="shared" si="18"/>
        <v>1.0077777777777779</v>
      </c>
      <c r="P130" s="172">
        <f>'[1]2019 Customer Sat'!I9</f>
        <v>90</v>
      </c>
      <c r="Q130" s="173">
        <f>'[1]2019 Customer Sat'!H9</f>
        <v>88.2</v>
      </c>
      <c r="R130" s="116">
        <f t="shared" si="19"/>
        <v>0.98</v>
      </c>
      <c r="T130" s="172"/>
      <c r="U130" s="42"/>
      <c r="V130" s="173"/>
    </row>
    <row r="131" spans="1:22" x14ac:dyDescent="0.25">
      <c r="A131" s="32">
        <f>[1]Q52019!C9</f>
        <v>8</v>
      </c>
      <c r="B131" s="104">
        <v>1</v>
      </c>
      <c r="C131" s="11">
        <v>150</v>
      </c>
      <c r="D131" s="1" t="s">
        <v>88</v>
      </c>
      <c r="E131" s="175">
        <v>0.7860284802762334</v>
      </c>
      <c r="F131" s="176">
        <v>0.73730647214356049</v>
      </c>
      <c r="G131" s="176">
        <v>0.72839564770466592</v>
      </c>
      <c r="H131" s="177">
        <f t="shared" si="17"/>
        <v>0.92667844229853658</v>
      </c>
      <c r="I131" s="175">
        <v>1.5296955547631383</v>
      </c>
      <c r="J131" s="176">
        <v>1.1721014492753623</v>
      </c>
      <c r="K131" s="176">
        <v>1.3387500000000001</v>
      </c>
      <c r="L131" s="177">
        <f t="shared" si="20"/>
        <v>0.87517414549020855</v>
      </c>
      <c r="M131" s="172">
        <f>'[1]2019 Customer Sat'!D10</f>
        <v>81.599999999999994</v>
      </c>
      <c r="N131" s="173">
        <f>'[1]2019 Customer Sat'!C10</f>
        <v>78.5</v>
      </c>
      <c r="O131" s="116">
        <f t="shared" si="18"/>
        <v>0.96200980392156865</v>
      </c>
      <c r="P131" s="172">
        <f>'[1]2019 Customer Sat'!I10</f>
        <v>81</v>
      </c>
      <c r="Q131" s="173">
        <f>'[1]2019 Customer Sat'!H10</f>
        <v>80.2</v>
      </c>
      <c r="R131" s="116">
        <f t="shared" si="19"/>
        <v>0.99012345679012348</v>
      </c>
      <c r="T131" s="172"/>
      <c r="U131" s="42"/>
      <c r="V131" s="173"/>
    </row>
    <row r="132" spans="1:22" x14ac:dyDescent="0.25">
      <c r="A132" s="32">
        <f>[1]Q52019!C10</f>
        <v>9</v>
      </c>
      <c r="B132" s="104">
        <v>6</v>
      </c>
      <c r="C132" s="11">
        <v>151</v>
      </c>
      <c r="D132" s="1" t="s">
        <v>89</v>
      </c>
      <c r="E132" s="175">
        <v>0.77954729475089635</v>
      </c>
      <c r="F132" s="176">
        <v>0.75103853365608741</v>
      </c>
      <c r="G132" s="176">
        <v>0.82236917652363206</v>
      </c>
      <c r="H132" s="177">
        <f t="shared" si="17"/>
        <v>1.0549317303274324</v>
      </c>
      <c r="I132" s="175">
        <v>1.6797031382527567</v>
      </c>
      <c r="J132" s="176">
        <v>1.4714285714285715</v>
      </c>
      <c r="K132" s="176">
        <v>1.6884642857142858</v>
      </c>
      <c r="L132" s="177">
        <f t="shared" si="20"/>
        <v>1.0052158903927764</v>
      </c>
      <c r="M132" s="172">
        <f>'[1]2019 Customer Sat'!D11</f>
        <v>85.3</v>
      </c>
      <c r="N132" s="173">
        <f>'[1]2019 Customer Sat'!C11</f>
        <v>86.3</v>
      </c>
      <c r="O132" s="116">
        <f t="shared" si="18"/>
        <v>1.0117233294255568</v>
      </c>
      <c r="P132" s="172">
        <f>'[1]2019 Customer Sat'!I11</f>
        <v>84.3</v>
      </c>
      <c r="Q132" s="173">
        <f>'[1]2019 Customer Sat'!H11</f>
        <v>85.4</v>
      </c>
      <c r="R132" s="116">
        <f t="shared" si="19"/>
        <v>1.0130486358244366</v>
      </c>
      <c r="T132" s="172"/>
      <c r="U132" s="42"/>
      <c r="V132" s="173"/>
    </row>
    <row r="133" spans="1:22" x14ac:dyDescent="0.25">
      <c r="A133" s="32">
        <f>[1]Q52019!C11</f>
        <v>10</v>
      </c>
      <c r="B133" s="104">
        <v>6</v>
      </c>
      <c r="C133" s="11">
        <v>161</v>
      </c>
      <c r="D133" s="1" t="s">
        <v>90</v>
      </c>
      <c r="E133" s="175">
        <v>0.78076816671311533</v>
      </c>
      <c r="F133" s="176">
        <v>0.74027830011282436</v>
      </c>
      <c r="G133" s="176">
        <v>0.76676090252919937</v>
      </c>
      <c r="H133" s="177">
        <f t="shared" si="17"/>
        <v>0.98205963718669032</v>
      </c>
      <c r="I133" s="175">
        <v>1.5549394912002723</v>
      </c>
      <c r="J133" s="176">
        <v>1.3321492007104796</v>
      </c>
      <c r="K133" s="176">
        <v>1.5286412078152753</v>
      </c>
      <c r="L133" s="177">
        <f t="shared" si="20"/>
        <v>0.98308726253733703</v>
      </c>
      <c r="M133" s="172">
        <f>'[1]2019 Customer Sat'!D12</f>
        <v>81.58</v>
      </c>
      <c r="N133" s="173">
        <f>'[1]2019 Customer Sat'!C12</f>
        <v>82.8</v>
      </c>
      <c r="O133" s="116">
        <f t="shared" si="18"/>
        <v>1.0149546457465064</v>
      </c>
      <c r="P133" s="172">
        <f>'[1]2019 Customer Sat'!I12</f>
        <v>82.7</v>
      </c>
      <c r="Q133" s="173">
        <f>'[1]2019 Customer Sat'!H12</f>
        <v>81.8</v>
      </c>
      <c r="R133" s="116">
        <f t="shared" si="19"/>
        <v>0.98911729141475202</v>
      </c>
      <c r="T133" s="172"/>
      <c r="U133" s="42"/>
      <c r="V133" s="173"/>
    </row>
    <row r="134" spans="1:22" x14ac:dyDescent="0.25">
      <c r="A134" s="32">
        <f>[1]Q52019!C12</f>
        <v>11</v>
      </c>
      <c r="B134" s="104">
        <v>2</v>
      </c>
      <c r="C134" s="11">
        <v>152</v>
      </c>
      <c r="D134" s="1" t="s">
        <v>91</v>
      </c>
      <c r="E134" s="175">
        <v>0.8</v>
      </c>
      <c r="F134" s="176">
        <v>0.74927133401210133</v>
      </c>
      <c r="G134" s="176">
        <v>0.8282963092907879</v>
      </c>
      <c r="H134" s="177">
        <f t="shared" si="17"/>
        <v>1.0353703866134849</v>
      </c>
      <c r="I134" s="175">
        <v>1.6874471467175329</v>
      </c>
      <c r="J134" s="176">
        <v>1.527455919395466</v>
      </c>
      <c r="K134" s="176">
        <v>1.7169143576826196</v>
      </c>
      <c r="L134" s="177">
        <f t="shared" si="20"/>
        <v>1.0174625978789362</v>
      </c>
      <c r="M134" s="172">
        <f>'[1]2019 Customer Sat'!D13</f>
        <v>82.22</v>
      </c>
      <c r="N134" s="173">
        <f>'[1]2019 Customer Sat'!C13</f>
        <v>82.5</v>
      </c>
      <c r="O134" s="116">
        <f t="shared" si="18"/>
        <v>1.003405497445877</v>
      </c>
      <c r="P134" s="172">
        <f>'[1]2019 Customer Sat'!I13</f>
        <v>82.4</v>
      </c>
      <c r="Q134" s="173">
        <f>'[1]2019 Customer Sat'!H13</f>
        <v>80</v>
      </c>
      <c r="R134" s="116">
        <f t="shared" si="19"/>
        <v>0.97087378640776689</v>
      </c>
      <c r="T134" s="172"/>
      <c r="U134" s="42"/>
      <c r="V134" s="173"/>
    </row>
    <row r="135" spans="1:22" x14ac:dyDescent="0.25">
      <c r="A135" s="32">
        <f>[1]Q52019!C13</f>
        <v>12</v>
      </c>
      <c r="B135" s="104">
        <v>2</v>
      </c>
      <c r="C135" s="11">
        <v>153</v>
      </c>
      <c r="D135" s="1" t="s">
        <v>92</v>
      </c>
      <c r="E135" s="175">
        <v>0.77590928038467577</v>
      </c>
      <c r="F135" s="176">
        <v>0.72258879722215086</v>
      </c>
      <c r="G135" s="176">
        <v>0.717386220790456</v>
      </c>
      <c r="H135" s="177">
        <f t="shared" si="17"/>
        <v>0.9245748683851216</v>
      </c>
      <c r="I135" s="175">
        <v>1.75</v>
      </c>
      <c r="J135" s="176">
        <v>1.6052546221213104</v>
      </c>
      <c r="K135" s="176">
        <v>1.8118812844631851</v>
      </c>
      <c r="L135" s="177">
        <f t="shared" si="20"/>
        <v>1.035360733978963</v>
      </c>
      <c r="M135" s="172">
        <f>'[1]2019 Customer Sat'!D14</f>
        <v>82.7</v>
      </c>
      <c r="N135" s="173">
        <f>'[1]2019 Customer Sat'!C14</f>
        <v>80.900000000000006</v>
      </c>
      <c r="O135" s="116">
        <f t="shared" si="18"/>
        <v>0.97823458282950426</v>
      </c>
      <c r="P135" s="172">
        <f>'[1]2019 Customer Sat'!I14</f>
        <v>82.12</v>
      </c>
      <c r="Q135" s="173">
        <f>'[1]2019 Customer Sat'!H14</f>
        <v>82.8</v>
      </c>
      <c r="R135" s="116">
        <f t="shared" si="19"/>
        <v>1.0082805650267899</v>
      </c>
      <c r="T135" s="172"/>
      <c r="U135" s="42"/>
      <c r="V135" s="173"/>
    </row>
    <row r="136" spans="1:22" x14ac:dyDescent="0.25">
      <c r="A136" s="32">
        <f>[1]Q52019!C14</f>
        <v>13</v>
      </c>
      <c r="B136" s="104">
        <v>4</v>
      </c>
      <c r="C136" s="11">
        <v>154</v>
      </c>
      <c r="D136" s="1" t="s">
        <v>93</v>
      </c>
      <c r="E136" s="175">
        <v>0.78484025480635689</v>
      </c>
      <c r="F136" s="176">
        <v>0.77233234239375792</v>
      </c>
      <c r="G136" s="176">
        <v>0.84686015017196259</v>
      </c>
      <c r="H136" s="177">
        <f t="shared" si="17"/>
        <v>1.0790223169438573</v>
      </c>
      <c r="I136" s="175">
        <v>1.5386250725161854</v>
      </c>
      <c r="J136" s="176">
        <v>1.3035714285714286</v>
      </c>
      <c r="K136" s="176">
        <v>1.4958482142857144</v>
      </c>
      <c r="L136" s="177">
        <f t="shared" si="20"/>
        <v>0.97219799742342938</v>
      </c>
      <c r="M136" s="172">
        <f>'[1]2019 Customer Sat'!D15</f>
        <v>87.6</v>
      </c>
      <c r="N136" s="173">
        <f>'[1]2019 Customer Sat'!C15</f>
        <v>85.7</v>
      </c>
      <c r="O136" s="116">
        <f t="shared" si="18"/>
        <v>0.97831050228310512</v>
      </c>
      <c r="P136" s="172">
        <f>'[1]2019 Customer Sat'!I15</f>
        <v>84.1</v>
      </c>
      <c r="Q136" s="173">
        <f>'[1]2019 Customer Sat'!H15</f>
        <v>85.6</v>
      </c>
      <c r="R136" s="116">
        <f t="shared" si="19"/>
        <v>1.0178359096313911</v>
      </c>
      <c r="T136" s="172"/>
      <c r="U136" s="42"/>
      <c r="V136" s="173"/>
    </row>
    <row r="137" spans="1:22" x14ac:dyDescent="0.25">
      <c r="A137" s="32">
        <f>[1]Q52019!C15</f>
        <v>14</v>
      </c>
      <c r="B137" s="104">
        <v>0</v>
      </c>
      <c r="C137" s="11">
        <v>163</v>
      </c>
      <c r="D137" s="1" t="s">
        <v>94</v>
      </c>
      <c r="E137" s="175">
        <v>0.8</v>
      </c>
      <c r="F137" s="176">
        <v>0.83276536032875614</v>
      </c>
      <c r="G137" s="176">
        <v>0.90972693948556516</v>
      </c>
      <c r="H137" s="177">
        <f t="shared" si="17"/>
        <v>1.1371586743569564</v>
      </c>
      <c r="I137" s="175">
        <v>1.7088321167883211</v>
      </c>
      <c r="J137" s="176">
        <v>1.4789915966386555</v>
      </c>
      <c r="K137" s="176">
        <v>1.6971428571428573</v>
      </c>
      <c r="L137" s="177">
        <f t="shared" si="20"/>
        <v>0.99315950377417217</v>
      </c>
      <c r="M137" s="172">
        <f>'[1]2019 Customer Sat'!D16</f>
        <v>80.960000000000008</v>
      </c>
      <c r="N137" s="173">
        <f>'[1]2019 Customer Sat'!C16</f>
        <v>77</v>
      </c>
      <c r="O137" s="116">
        <f t="shared" si="18"/>
        <v>0.95108695652173902</v>
      </c>
      <c r="P137" s="172">
        <f>'[1]2019 Customer Sat'!I16</f>
        <v>81.52</v>
      </c>
      <c r="Q137" s="173">
        <f>'[1]2019 Customer Sat'!H16</f>
        <v>81.900000000000006</v>
      </c>
      <c r="R137" s="116">
        <f t="shared" si="19"/>
        <v>1.0046614327772327</v>
      </c>
      <c r="T137" s="172"/>
      <c r="U137" s="42"/>
      <c r="V137" s="173"/>
    </row>
    <row r="138" spans="1:22" x14ac:dyDescent="0.25">
      <c r="A138" s="32">
        <f>[1]Q52019!C16</f>
        <v>15</v>
      </c>
      <c r="B138" s="104">
        <v>1</v>
      </c>
      <c r="C138" s="11">
        <v>155</v>
      </c>
      <c r="D138" s="1" t="s">
        <v>95</v>
      </c>
      <c r="E138" s="175">
        <v>0.8</v>
      </c>
      <c r="F138" s="176">
        <v>0.75794288223738415</v>
      </c>
      <c r="G138" s="176">
        <v>0.79495520097490846</v>
      </c>
      <c r="H138" s="177">
        <f t="shared" si="17"/>
        <v>0.99369400121863549</v>
      </c>
      <c r="I138" s="175">
        <v>1.6400682593856655</v>
      </c>
      <c r="J138" s="176">
        <v>1.3869209809264305</v>
      </c>
      <c r="K138" s="176">
        <v>1.5435490463215258</v>
      </c>
      <c r="L138" s="177">
        <f t="shared" si="20"/>
        <v>0.94114927076249022</v>
      </c>
      <c r="M138" s="172">
        <f>'[1]2019 Customer Sat'!D17</f>
        <v>83.7</v>
      </c>
      <c r="N138" s="173">
        <f>'[1]2019 Customer Sat'!C17</f>
        <v>83.1</v>
      </c>
      <c r="O138" s="116">
        <f t="shared" si="18"/>
        <v>0.99283154121863793</v>
      </c>
      <c r="P138" s="172">
        <f>'[1]2019 Customer Sat'!I17</f>
        <v>81.64</v>
      </c>
      <c r="Q138" s="173">
        <f>'[1]2019 Customer Sat'!H17</f>
        <v>81.5</v>
      </c>
      <c r="R138" s="116">
        <f t="shared" si="19"/>
        <v>0.99828515433610976</v>
      </c>
      <c r="T138" s="172"/>
      <c r="U138" s="42"/>
      <c r="V138" s="173"/>
    </row>
    <row r="139" spans="1:22" x14ac:dyDescent="0.25">
      <c r="A139" s="32">
        <f>[1]Q52019!C17</f>
        <v>16</v>
      </c>
      <c r="B139" s="104">
        <v>0</v>
      </c>
      <c r="C139" s="11">
        <v>164</v>
      </c>
      <c r="D139" s="1" t="s">
        <v>96</v>
      </c>
      <c r="E139" s="175">
        <v>0.8</v>
      </c>
      <c r="F139" s="176">
        <v>0.76280664798410103</v>
      </c>
      <c r="G139" s="176">
        <v>0.80726580728250352</v>
      </c>
      <c r="H139" s="177">
        <f t="shared" si="17"/>
        <v>1.0090822591031294</v>
      </c>
      <c r="I139" s="175">
        <v>1.5574870924308371</v>
      </c>
      <c r="J139" s="176">
        <v>1.3240223463687151</v>
      </c>
      <c r="K139" s="176">
        <v>1.5064944134078211</v>
      </c>
      <c r="L139" s="177">
        <f t="shared" si="20"/>
        <v>0.96725964582895552</v>
      </c>
      <c r="M139" s="172">
        <f>'[1]2019 Customer Sat'!D18</f>
        <v>83.7</v>
      </c>
      <c r="N139" s="173">
        <f>'[1]2019 Customer Sat'!C18</f>
        <v>80.5</v>
      </c>
      <c r="O139" s="116">
        <f t="shared" si="18"/>
        <v>0.96176821983273597</v>
      </c>
      <c r="P139" s="172">
        <f>'[1]2019 Customer Sat'!I18</f>
        <v>84.4</v>
      </c>
      <c r="Q139" s="173">
        <f>'[1]2019 Customer Sat'!H18</f>
        <v>81.099999999999994</v>
      </c>
      <c r="R139" s="116">
        <f t="shared" si="19"/>
        <v>0.96090047393364919</v>
      </c>
      <c r="T139" s="172"/>
      <c r="U139" s="42"/>
      <c r="V139" s="173"/>
    </row>
    <row r="140" spans="1:22" x14ac:dyDescent="0.25">
      <c r="A140" s="32">
        <f>[1]Q52019!C18</f>
        <v>17</v>
      </c>
      <c r="B140" s="104">
        <v>4</v>
      </c>
      <c r="C140" s="11">
        <v>157</v>
      </c>
      <c r="D140" s="1" t="s">
        <v>97</v>
      </c>
      <c r="E140" s="175">
        <v>0.78095047274529639</v>
      </c>
      <c r="F140" s="176">
        <v>0.73004322052024739</v>
      </c>
      <c r="G140" s="176">
        <v>0.81243700394709639</v>
      </c>
      <c r="H140" s="177">
        <f t="shared" si="17"/>
        <v>1.0403182177367978</v>
      </c>
      <c r="I140" s="175">
        <v>1.5491600598723649</v>
      </c>
      <c r="J140" s="176">
        <v>1.4433709071390231</v>
      </c>
      <c r="K140" s="176">
        <v>1.6568840579710145</v>
      </c>
      <c r="L140" s="177">
        <f t="shared" si="20"/>
        <v>1.0695370355129894</v>
      </c>
      <c r="M140" s="172">
        <f>'[1]2019 Customer Sat'!D19</f>
        <v>82.28</v>
      </c>
      <c r="N140" s="173">
        <f>'[1]2019 Customer Sat'!C19</f>
        <v>85.4</v>
      </c>
      <c r="O140" s="116">
        <f t="shared" si="18"/>
        <v>1.0379192999513855</v>
      </c>
      <c r="P140" s="172">
        <f>'[1]2019 Customer Sat'!I19</f>
        <v>81.88</v>
      </c>
      <c r="Q140" s="173">
        <f>'[1]2019 Customer Sat'!H19</f>
        <v>81</v>
      </c>
      <c r="R140" s="116">
        <f t="shared" si="19"/>
        <v>0.98925256472887158</v>
      </c>
      <c r="T140" s="172"/>
      <c r="U140" s="42"/>
      <c r="V140" s="173"/>
    </row>
    <row r="141" spans="1:22" x14ac:dyDescent="0.25">
      <c r="A141" s="32">
        <f>[1]Q52019!C19</f>
        <v>18</v>
      </c>
      <c r="B141" s="104">
        <v>2</v>
      </c>
      <c r="C141" s="11">
        <v>158</v>
      </c>
      <c r="D141" s="1" t="s">
        <v>98</v>
      </c>
      <c r="E141" s="175">
        <v>0.8</v>
      </c>
      <c r="F141" s="176">
        <v>0.78577677653917088</v>
      </c>
      <c r="G141" s="176">
        <v>0.82423493628073752</v>
      </c>
      <c r="H141" s="177">
        <f t="shared" si="17"/>
        <v>1.0302936703509218</v>
      </c>
      <c r="I141" s="175">
        <v>1.5665507470651716</v>
      </c>
      <c r="J141" s="176">
        <v>1.3746464386731807</v>
      </c>
      <c r="K141" s="176">
        <v>1.5738660323990743</v>
      </c>
      <c r="L141" s="177">
        <f t="shared" si="20"/>
        <v>1.0046696765793304</v>
      </c>
      <c r="M141" s="172">
        <f>'[1]2019 Customer Sat'!D20</f>
        <v>84.9</v>
      </c>
      <c r="N141" s="173">
        <f>'[1]2019 Customer Sat'!C20</f>
        <v>86</v>
      </c>
      <c r="O141" s="116">
        <f t="shared" si="18"/>
        <v>1.0129564193168432</v>
      </c>
      <c r="P141" s="172">
        <f>'[1]2019 Customer Sat'!I20</f>
        <v>82.8</v>
      </c>
      <c r="Q141" s="173">
        <f>'[1]2019 Customer Sat'!H20</f>
        <v>82.7</v>
      </c>
      <c r="R141" s="116">
        <f t="shared" si="19"/>
        <v>0.99879227053140107</v>
      </c>
      <c r="T141" s="172"/>
      <c r="U141" s="42"/>
      <c r="V141" s="173"/>
    </row>
    <row r="142" spans="1:22" x14ac:dyDescent="0.25">
      <c r="A142" s="32">
        <f>[1]Q52019!C20</f>
        <v>19</v>
      </c>
      <c r="B142" s="104">
        <v>0</v>
      </c>
      <c r="C142" s="11">
        <v>165</v>
      </c>
      <c r="D142" s="1" t="s">
        <v>99</v>
      </c>
      <c r="E142" s="175">
        <v>0.8</v>
      </c>
      <c r="F142" s="176">
        <v>0.70335405257431549</v>
      </c>
      <c r="G142" s="176">
        <v>0.75267583431134022</v>
      </c>
      <c r="H142" s="177">
        <f t="shared" si="17"/>
        <v>0.94084479288917522</v>
      </c>
      <c r="I142" s="175">
        <v>1.524650121955869</v>
      </c>
      <c r="J142" s="176">
        <v>1.3337292161520189</v>
      </c>
      <c r="K142" s="176">
        <v>1.5277286223277911</v>
      </c>
      <c r="L142" s="177">
        <f t="shared" si="20"/>
        <v>1.0020191520189385</v>
      </c>
      <c r="M142" s="172">
        <f>'[1]2019 Customer Sat'!D21</f>
        <v>83.3</v>
      </c>
      <c r="N142" s="173">
        <f>'[1]2019 Customer Sat'!C21</f>
        <v>83.7</v>
      </c>
      <c r="O142" s="116">
        <f t="shared" si="18"/>
        <v>1.0048019207683074</v>
      </c>
      <c r="P142" s="172">
        <f>'[1]2019 Customer Sat'!I21</f>
        <v>83.7</v>
      </c>
      <c r="Q142" s="173">
        <f>'[1]2019 Customer Sat'!H21</f>
        <v>81</v>
      </c>
      <c r="R142" s="116">
        <f t="shared" si="19"/>
        <v>0.96774193548387089</v>
      </c>
      <c r="T142" s="172"/>
      <c r="U142" s="42"/>
      <c r="V142" s="173"/>
    </row>
    <row r="143" spans="1:22" x14ac:dyDescent="0.25">
      <c r="A143" s="32">
        <f>[1]Q52019!C21</f>
        <v>20</v>
      </c>
      <c r="B143" s="104">
        <v>5</v>
      </c>
      <c r="C143" s="11">
        <v>162</v>
      </c>
      <c r="D143" s="1" t="s">
        <v>100</v>
      </c>
      <c r="E143" s="175">
        <v>0.77744887563650678</v>
      </c>
      <c r="F143" s="176">
        <v>0.74664587953712036</v>
      </c>
      <c r="G143" s="176">
        <v>0.75423918487447561</v>
      </c>
      <c r="H143" s="177">
        <f t="shared" si="17"/>
        <v>0.97014634468018346</v>
      </c>
      <c r="I143" s="175">
        <v>1.568897811008102</v>
      </c>
      <c r="J143" s="176">
        <v>1.3257575757575757</v>
      </c>
      <c r="K143" s="176">
        <v>1.4981249999999999</v>
      </c>
      <c r="L143" s="177">
        <f t="shared" si="20"/>
        <v>0.9548901078760339</v>
      </c>
      <c r="M143" s="172">
        <f>'[1]2019 Customer Sat'!D22</f>
        <v>82.38</v>
      </c>
      <c r="N143" s="173">
        <f>'[1]2019 Customer Sat'!C22</f>
        <v>83</v>
      </c>
      <c r="O143" s="116">
        <f t="shared" si="18"/>
        <v>1.0075260985676135</v>
      </c>
      <c r="P143" s="172">
        <f>'[1]2019 Customer Sat'!I22</f>
        <v>84.5</v>
      </c>
      <c r="Q143" s="173">
        <f>'[1]2019 Customer Sat'!H22</f>
        <v>83.5</v>
      </c>
      <c r="R143" s="116">
        <f t="shared" si="19"/>
        <v>0.98816568047337283</v>
      </c>
      <c r="T143" s="172"/>
      <c r="U143" s="42"/>
      <c r="V143" s="173"/>
    </row>
    <row r="144" spans="1:22" x14ac:dyDescent="0.25">
      <c r="A144" s="11">
        <v>21</v>
      </c>
      <c r="B144" s="11">
        <v>3</v>
      </c>
      <c r="C144" s="11">
        <v>380</v>
      </c>
      <c r="D144" s="11" t="s">
        <v>101</v>
      </c>
      <c r="E144" s="175">
        <v>0.8</v>
      </c>
      <c r="F144" s="176">
        <v>0.82724612786770702</v>
      </c>
      <c r="G144" s="176">
        <v>0.81757967805540288</v>
      </c>
      <c r="H144" s="177">
        <f t="shared" si="17"/>
        <v>1.0219745975692536</v>
      </c>
      <c r="I144" s="175">
        <v>1.5774613686534216</v>
      </c>
      <c r="J144" s="176">
        <v>1.4210526315789473</v>
      </c>
      <c r="K144" s="176">
        <v>1.5853618421052631</v>
      </c>
      <c r="L144" s="177">
        <f t="shared" si="20"/>
        <v>1.0050083467074604</v>
      </c>
      <c r="M144" s="172">
        <f>'[1]2019 Customer Sat'!D23</f>
        <v>86.1</v>
      </c>
      <c r="N144" s="173">
        <f>'[1]2019 Customer Sat'!C23</f>
        <v>87.8</v>
      </c>
      <c r="O144" s="116">
        <f t="shared" si="18"/>
        <v>1.0197444831591174</v>
      </c>
      <c r="P144" s="172">
        <f>'[1]2019 Customer Sat'!I23</f>
        <v>89.8</v>
      </c>
      <c r="Q144" s="173">
        <f>'[1]2019 Customer Sat'!H23</f>
        <v>85.5</v>
      </c>
      <c r="R144" s="116">
        <f t="shared" si="19"/>
        <v>0.95211581291759473</v>
      </c>
      <c r="T144" s="172"/>
      <c r="U144" s="42"/>
      <c r="V144" s="173"/>
    </row>
    <row r="145" spans="1:22" x14ac:dyDescent="0.25">
      <c r="A145" s="11">
        <v>22</v>
      </c>
      <c r="B145" s="11">
        <v>6</v>
      </c>
      <c r="C145" s="11">
        <v>390</v>
      </c>
      <c r="D145" s="11" t="s">
        <v>102</v>
      </c>
      <c r="E145" s="175">
        <v>0.78646692415407427</v>
      </c>
      <c r="F145" s="176">
        <v>0.77860552961544516</v>
      </c>
      <c r="G145" s="176">
        <v>0.74385084651458544</v>
      </c>
      <c r="H145" s="177">
        <f t="shared" si="17"/>
        <v>0.94581326139643218</v>
      </c>
      <c r="I145" s="175">
        <v>1.6759948320413438</v>
      </c>
      <c r="J145" s="176">
        <v>1.3414634146341464</v>
      </c>
      <c r="K145" s="176">
        <v>1.5555555555555556</v>
      </c>
      <c r="L145" s="177">
        <f t="shared" si="20"/>
        <v>0.92813863492699766</v>
      </c>
      <c r="M145" s="172">
        <f>'[1]2019 Customer Sat'!D24</f>
        <v>84.6</v>
      </c>
      <c r="N145" s="173">
        <f>'[1]2019 Customer Sat'!C24</f>
        <v>81.2</v>
      </c>
      <c r="O145" s="116">
        <f t="shared" si="18"/>
        <v>0.95981087470449178</v>
      </c>
      <c r="P145" s="172">
        <f>'[1]2019 Customer Sat'!I24</f>
        <v>82.5</v>
      </c>
      <c r="Q145" s="173">
        <f>'[1]2019 Customer Sat'!H24</f>
        <v>78</v>
      </c>
      <c r="R145" s="116">
        <f t="shared" si="19"/>
        <v>0.94545454545454544</v>
      </c>
      <c r="T145" s="172"/>
      <c r="U145" s="42"/>
      <c r="V145" s="173"/>
    </row>
    <row r="146" spans="1:22" x14ac:dyDescent="0.25">
      <c r="A146" s="11">
        <v>23</v>
      </c>
      <c r="B146" s="11">
        <v>6</v>
      </c>
      <c r="C146" s="11">
        <v>400</v>
      </c>
      <c r="D146" s="11" t="s">
        <v>103</v>
      </c>
      <c r="E146" s="175">
        <v>0.8</v>
      </c>
      <c r="F146" s="176">
        <v>0.76781553328663532</v>
      </c>
      <c r="G146" s="176">
        <v>0.81847412278366427</v>
      </c>
      <c r="H146" s="177">
        <f t="shared" si="17"/>
        <v>1.0230926534795803</v>
      </c>
      <c r="I146" s="175">
        <v>1.5616155955067084</v>
      </c>
      <c r="J146" s="176">
        <v>1.5217391304347827</v>
      </c>
      <c r="K146" s="176">
        <v>1.6297826086956522</v>
      </c>
      <c r="L146" s="177">
        <f t="shared" si="20"/>
        <v>1.0436515960682533</v>
      </c>
      <c r="M146" s="172">
        <f>'[1]2019 Customer Sat'!D25</f>
        <v>88.9</v>
      </c>
      <c r="N146" s="173">
        <f>'[1]2019 Customer Sat'!C25</f>
        <v>83.7</v>
      </c>
      <c r="O146" s="116">
        <f t="shared" si="18"/>
        <v>0.94150731158605172</v>
      </c>
      <c r="P146" s="172">
        <f>'[1]2019 Customer Sat'!I25</f>
        <v>87.2</v>
      </c>
      <c r="Q146" s="173">
        <f>'[1]2019 Customer Sat'!H25</f>
        <v>79.7</v>
      </c>
      <c r="R146" s="116">
        <f t="shared" si="19"/>
        <v>0.91399082568807344</v>
      </c>
      <c r="T146" s="172"/>
      <c r="U146" s="42"/>
      <c r="V146" s="173"/>
    </row>
    <row r="147" spans="1:22" x14ac:dyDescent="0.25">
      <c r="A147" s="11">
        <v>24</v>
      </c>
      <c r="B147" s="11">
        <v>4</v>
      </c>
      <c r="C147" s="11">
        <v>410</v>
      </c>
      <c r="D147" s="11" t="s">
        <v>104</v>
      </c>
      <c r="E147" s="175">
        <v>0.77048827834163236</v>
      </c>
      <c r="F147" s="176">
        <v>0.79881404542283541</v>
      </c>
      <c r="G147" s="176">
        <v>0.8175033066049433</v>
      </c>
      <c r="H147" s="177">
        <f t="shared" si="17"/>
        <v>1.0610197839278024</v>
      </c>
      <c r="I147" s="175">
        <v>1.5308315647226778</v>
      </c>
      <c r="J147" s="176">
        <v>1.425</v>
      </c>
      <c r="K147" s="176">
        <v>1.5682499999999999</v>
      </c>
      <c r="L147" s="177">
        <f t="shared" si="20"/>
        <v>1.0244432086061022</v>
      </c>
      <c r="M147" s="172">
        <f>'[1]2019 Customer Sat'!D26</f>
        <v>82.42</v>
      </c>
      <c r="N147" s="173">
        <f>'[1]2019 Customer Sat'!C26</f>
        <v>83.4</v>
      </c>
      <c r="O147" s="116">
        <f t="shared" si="18"/>
        <v>1.0118903178840088</v>
      </c>
      <c r="P147" s="172">
        <f>'[1]2019 Customer Sat'!I26</f>
        <v>85</v>
      </c>
      <c r="Q147" s="173">
        <f>'[1]2019 Customer Sat'!H26</f>
        <v>80.400000000000006</v>
      </c>
      <c r="R147" s="116">
        <f t="shared" si="19"/>
        <v>0.94588235294117651</v>
      </c>
      <c r="T147" s="172"/>
      <c r="U147" s="42"/>
      <c r="V147" s="173"/>
    </row>
    <row r="148" spans="1:22" x14ac:dyDescent="0.25">
      <c r="A148" s="11">
        <v>25</v>
      </c>
      <c r="B148" s="124">
        <v>6</v>
      </c>
      <c r="C148" s="11">
        <v>420</v>
      </c>
      <c r="D148" s="11" t="s">
        <v>105</v>
      </c>
      <c r="E148" s="175">
        <v>0.78502972055603082</v>
      </c>
      <c r="F148" s="176">
        <v>0.75891793813404496</v>
      </c>
      <c r="G148" s="176">
        <v>0.81720532565857706</v>
      </c>
      <c r="H148" s="177">
        <f t="shared" si="17"/>
        <v>1.0409864802058151</v>
      </c>
      <c r="I148" s="175">
        <v>1.5191703755284489</v>
      </c>
      <c r="J148" s="176">
        <v>1.2789473684210526</v>
      </c>
      <c r="K148" s="176">
        <v>1.446453947368421</v>
      </c>
      <c r="L148" s="177">
        <f t="shared" si="20"/>
        <v>0.95213411916702684</v>
      </c>
      <c r="M148" s="172">
        <f>'[1]2019 Customer Sat'!D27</f>
        <v>86.9</v>
      </c>
      <c r="N148" s="173">
        <f>'[1]2019 Customer Sat'!C27</f>
        <v>85.1</v>
      </c>
      <c r="O148" s="116">
        <f t="shared" si="18"/>
        <v>0.97928653624856143</v>
      </c>
      <c r="P148" s="172">
        <f>'[1]2019 Customer Sat'!I27</f>
        <v>85.9</v>
      </c>
      <c r="Q148" s="173">
        <f>'[1]2019 Customer Sat'!H27</f>
        <v>85.3</v>
      </c>
      <c r="R148" s="116">
        <f t="shared" si="19"/>
        <v>0.99301513387660056</v>
      </c>
      <c r="T148" s="172"/>
      <c r="U148" s="42"/>
      <c r="V148" s="173"/>
    </row>
    <row r="149" spans="1:22" x14ac:dyDescent="0.25">
      <c r="A149" s="11">
        <v>26</v>
      </c>
      <c r="B149" s="125">
        <v>4</v>
      </c>
      <c r="C149" s="11">
        <v>430</v>
      </c>
      <c r="D149" s="11" t="s">
        <v>106</v>
      </c>
      <c r="E149" s="175">
        <v>0.78323621680446887</v>
      </c>
      <c r="F149" s="176">
        <v>0.749622992992105</v>
      </c>
      <c r="G149" s="176">
        <v>0.79819245597950017</v>
      </c>
      <c r="H149" s="177">
        <f t="shared" si="17"/>
        <v>1.0190954387120292</v>
      </c>
      <c r="I149" s="175">
        <v>1.7294535519125684</v>
      </c>
      <c r="J149" s="176">
        <v>1.4807692307692308</v>
      </c>
      <c r="K149" s="176">
        <v>1.6991826923076925</v>
      </c>
      <c r="L149" s="177">
        <f t="shared" si="20"/>
        <v>0.98249686464756458</v>
      </c>
      <c r="M149" s="172">
        <f>'[1]2019 Customer Sat'!D28</f>
        <v>82.9</v>
      </c>
      <c r="N149" s="173">
        <f>'[1]2019 Customer Sat'!C28</f>
        <v>75.3</v>
      </c>
      <c r="O149" s="116">
        <f t="shared" si="18"/>
        <v>0.90832328106151983</v>
      </c>
      <c r="P149" s="172">
        <f>'[1]2019 Customer Sat'!I28</f>
        <v>80.78</v>
      </c>
      <c r="Q149" s="173">
        <f>'[1]2019 Customer Sat'!H28</f>
        <v>69.7</v>
      </c>
      <c r="R149" s="116">
        <f t="shared" si="19"/>
        <v>0.86283733597425105</v>
      </c>
      <c r="T149" s="172"/>
      <c r="U149" s="42"/>
      <c r="V149" s="173"/>
    </row>
    <row r="150" spans="1:22" x14ac:dyDescent="0.25">
      <c r="A150" s="11">
        <v>27</v>
      </c>
      <c r="B150" s="125">
        <v>1</v>
      </c>
      <c r="C150" s="11">
        <v>440</v>
      </c>
      <c r="D150" s="11" t="s">
        <v>107</v>
      </c>
      <c r="E150" s="175">
        <v>0.8</v>
      </c>
      <c r="F150" s="176">
        <v>0.67754371181799034</v>
      </c>
      <c r="G150" s="176">
        <v>0.69037576930397815</v>
      </c>
      <c r="H150" s="177">
        <f t="shared" si="17"/>
        <v>0.8629697116299726</v>
      </c>
      <c r="I150" s="175">
        <v>1.7175</v>
      </c>
      <c r="J150" s="176">
        <v>1.2203389830508475</v>
      </c>
      <c r="K150" s="176">
        <v>1.3614406779661017</v>
      </c>
      <c r="L150" s="177">
        <f t="shared" si="20"/>
        <v>0.79268743986381462</v>
      </c>
      <c r="M150" s="172">
        <f>'[1]2019 Customer Sat'!D29</f>
        <v>86</v>
      </c>
      <c r="N150" s="173">
        <f>'[1]2019 Customer Sat'!C29</f>
        <v>80.099999999999994</v>
      </c>
      <c r="O150" s="116">
        <f t="shared" si="18"/>
        <v>0.9313953488372092</v>
      </c>
      <c r="P150" s="172">
        <f>'[1]2019 Customer Sat'!I29</f>
        <v>84.9</v>
      </c>
      <c r="Q150" s="173">
        <f>'[1]2019 Customer Sat'!H29</f>
        <v>80.8</v>
      </c>
      <c r="R150" s="116">
        <f t="shared" si="19"/>
        <v>0.95170789163722014</v>
      </c>
      <c r="T150" s="172"/>
      <c r="U150" s="42"/>
      <c r="V150" s="173"/>
    </row>
    <row r="151" spans="1:22" x14ac:dyDescent="0.25">
      <c r="A151" s="11">
        <v>28</v>
      </c>
      <c r="B151" s="11">
        <v>2</v>
      </c>
      <c r="C151" s="11">
        <v>450</v>
      </c>
      <c r="D151" s="11" t="s">
        <v>108</v>
      </c>
      <c r="E151" s="175">
        <v>0.79389627670363727</v>
      </c>
      <c r="F151" s="176">
        <v>0.76043941106004098</v>
      </c>
      <c r="G151" s="176">
        <v>0.79077509651649025</v>
      </c>
      <c r="H151" s="177">
        <f t="shared" si="17"/>
        <v>0.99606852900216813</v>
      </c>
      <c r="I151" s="175">
        <v>1.6683442265795208</v>
      </c>
      <c r="J151" s="176">
        <v>1.5035971223021583</v>
      </c>
      <c r="K151" s="176">
        <v>1.6841007194244604</v>
      </c>
      <c r="L151" s="177">
        <f t="shared" si="20"/>
        <v>1.0094443895893379</v>
      </c>
      <c r="M151" s="172">
        <f>'[1]2019 Customer Sat'!D30</f>
        <v>84.4</v>
      </c>
      <c r="N151" s="173">
        <f>'[1]2019 Customer Sat'!C30</f>
        <v>80.599999999999994</v>
      </c>
      <c r="O151" s="116">
        <f t="shared" si="18"/>
        <v>0.95497630331753547</v>
      </c>
      <c r="P151" s="172">
        <f>'[1]2019 Customer Sat'!I30</f>
        <v>81.900000000000006</v>
      </c>
      <c r="Q151" s="173">
        <f>'[1]2019 Customer Sat'!H30</f>
        <v>82.6</v>
      </c>
      <c r="R151" s="116">
        <f t="shared" si="19"/>
        <v>1.0085470085470085</v>
      </c>
      <c r="T151" s="172"/>
      <c r="U151" s="42"/>
      <c r="V151" s="173"/>
    </row>
    <row r="152" spans="1:22" x14ac:dyDescent="0.25">
      <c r="A152" s="11">
        <v>29</v>
      </c>
      <c r="B152" s="11">
        <v>2</v>
      </c>
      <c r="C152" s="11">
        <v>460</v>
      </c>
      <c r="D152" s="11" t="s">
        <v>109</v>
      </c>
      <c r="E152" s="175">
        <v>0.8</v>
      </c>
      <c r="F152" s="176">
        <v>0.8144298688193744</v>
      </c>
      <c r="G152" s="176">
        <v>0.88012311762311757</v>
      </c>
      <c r="H152" s="177">
        <f t="shared" si="17"/>
        <v>1.1001538970288969</v>
      </c>
      <c r="I152" s="175">
        <v>1.75</v>
      </c>
      <c r="J152" s="176">
        <v>1.5</v>
      </c>
      <c r="K152" s="176">
        <v>1.7212499999999999</v>
      </c>
      <c r="L152" s="177">
        <f t="shared" si="20"/>
        <v>0.98357142857142854</v>
      </c>
      <c r="M152" s="172">
        <f>'[1]2019 Customer Sat'!D31</f>
        <v>89.4</v>
      </c>
      <c r="N152" s="173">
        <f>'[1]2019 Customer Sat'!C31</f>
        <v>89.6</v>
      </c>
      <c r="O152" s="116">
        <f t="shared" si="18"/>
        <v>1.0022371364653242</v>
      </c>
      <c r="P152" s="172">
        <f>'[1]2019 Customer Sat'!I31</f>
        <v>82.08</v>
      </c>
      <c r="Q152" s="173">
        <f>'[1]2019 Customer Sat'!H31</f>
        <v>69.5</v>
      </c>
      <c r="R152" s="116">
        <f t="shared" si="19"/>
        <v>0.84673489278752434</v>
      </c>
      <c r="T152" s="172"/>
      <c r="U152" s="42"/>
      <c r="V152" s="173"/>
    </row>
    <row r="153" spans="1:22" x14ac:dyDescent="0.25">
      <c r="A153" s="11">
        <v>30</v>
      </c>
      <c r="B153" s="11">
        <v>3</v>
      </c>
      <c r="C153" s="11">
        <v>470</v>
      </c>
      <c r="D153" s="11" t="s">
        <v>110</v>
      </c>
      <c r="E153" s="175">
        <v>0.8</v>
      </c>
      <c r="F153" s="176">
        <v>0.77481041872733269</v>
      </c>
      <c r="G153" s="176">
        <v>0.79871829584478271</v>
      </c>
      <c r="H153" s="177">
        <f t="shared" si="17"/>
        <v>0.99839786980597833</v>
      </c>
      <c r="I153" s="175">
        <v>1.5642291812978644</v>
      </c>
      <c r="J153" s="176">
        <v>1.3868613138686132</v>
      </c>
      <c r="K153" s="176">
        <v>1.5467518248175181</v>
      </c>
      <c r="L153" s="177">
        <f t="shared" si="20"/>
        <v>0.98882685690223149</v>
      </c>
      <c r="M153" s="172">
        <f>'[1]2019 Customer Sat'!D32</f>
        <v>82.44</v>
      </c>
      <c r="N153" s="173">
        <f>'[1]2019 Customer Sat'!C32</f>
        <v>80</v>
      </c>
      <c r="O153" s="116">
        <f t="shared" si="18"/>
        <v>0.97040271712760795</v>
      </c>
      <c r="P153" s="172">
        <f>'[1]2019 Customer Sat'!I32</f>
        <v>82.2</v>
      </c>
      <c r="Q153" s="173">
        <f>'[1]2019 Customer Sat'!H32</f>
        <v>82.5</v>
      </c>
      <c r="R153" s="116">
        <f t="shared" si="19"/>
        <v>1.0036496350364963</v>
      </c>
      <c r="T153" s="172"/>
      <c r="U153" s="42"/>
      <c r="V153" s="173"/>
    </row>
    <row r="154" spans="1:22" x14ac:dyDescent="0.25">
      <c r="A154" s="11">
        <v>31</v>
      </c>
      <c r="B154" s="11">
        <v>3</v>
      </c>
      <c r="C154" s="11">
        <v>480</v>
      </c>
      <c r="D154" s="11" t="s">
        <v>111</v>
      </c>
      <c r="E154" s="175">
        <v>0.8</v>
      </c>
      <c r="F154" s="176">
        <v>0.80557825963855101</v>
      </c>
      <c r="G154" s="176">
        <v>0.89165882618753745</v>
      </c>
      <c r="H154" s="177">
        <f t="shared" si="17"/>
        <v>1.1145735327344217</v>
      </c>
      <c r="I154" s="175">
        <v>1.560391037376073</v>
      </c>
      <c r="J154" s="176">
        <v>1.3186813186813187</v>
      </c>
      <c r="K154" s="176">
        <v>1.4879670329670329</v>
      </c>
      <c r="L154" s="177">
        <f t="shared" si="20"/>
        <v>0.9535859905150269</v>
      </c>
      <c r="M154" s="172">
        <f>'[1]2019 Customer Sat'!D33</f>
        <v>84.7</v>
      </c>
      <c r="N154" s="173">
        <f>'[1]2019 Customer Sat'!C33</f>
        <v>88</v>
      </c>
      <c r="O154" s="116">
        <f t="shared" si="18"/>
        <v>1.0389610389610389</v>
      </c>
      <c r="P154" s="172">
        <f>'[1]2019 Customer Sat'!I33</f>
        <v>85.5</v>
      </c>
      <c r="Q154" s="173">
        <f>'[1]2019 Customer Sat'!H33</f>
        <v>84.7</v>
      </c>
      <c r="R154" s="116">
        <f t="shared" si="19"/>
        <v>0.99064327485380121</v>
      </c>
      <c r="T154" s="172"/>
      <c r="U154" s="42"/>
      <c r="V154" s="173"/>
    </row>
    <row r="155" spans="1:22" x14ac:dyDescent="0.25">
      <c r="A155" s="11">
        <v>32</v>
      </c>
      <c r="B155" s="11">
        <v>6</v>
      </c>
      <c r="C155" s="11">
        <v>490</v>
      </c>
      <c r="D155" s="11" t="s">
        <v>112</v>
      </c>
      <c r="E155" s="175">
        <v>0.78900000000000003</v>
      </c>
      <c r="F155" s="176">
        <v>0.64852323113889143</v>
      </c>
      <c r="G155" s="176">
        <v>0.66080078682777432</v>
      </c>
      <c r="H155" s="177">
        <f t="shared" si="17"/>
        <v>0.83751684008589899</v>
      </c>
      <c r="I155" s="175">
        <v>1.5760000000000001</v>
      </c>
      <c r="J155" s="176">
        <v>1.32</v>
      </c>
      <c r="K155" s="176">
        <v>1.43208</v>
      </c>
      <c r="L155" s="177">
        <f t="shared" si="20"/>
        <v>0.9086802030456852</v>
      </c>
      <c r="M155" s="172">
        <f>'[1]2019 Customer Sat'!D34</f>
        <v>88.8</v>
      </c>
      <c r="N155" s="173">
        <f>'[1]2019 Customer Sat'!C34</f>
        <v>86.4</v>
      </c>
      <c r="O155" s="116">
        <f t="shared" si="18"/>
        <v>0.97297297297297303</v>
      </c>
      <c r="P155" s="172">
        <f>'[1]2019 Customer Sat'!I34</f>
        <v>82.3</v>
      </c>
      <c r="Q155" s="173">
        <f>'[1]2019 Customer Sat'!H34</f>
        <v>85.5</v>
      </c>
      <c r="R155" s="116">
        <f t="shared" si="19"/>
        <v>1.0388821385176186</v>
      </c>
      <c r="T155" s="172"/>
      <c r="U155" s="42"/>
      <c r="V155" s="173"/>
    </row>
    <row r="156" spans="1:22" x14ac:dyDescent="0.25">
      <c r="A156" s="11">
        <v>33</v>
      </c>
      <c r="B156" s="11">
        <v>6</v>
      </c>
      <c r="C156" s="11">
        <v>500</v>
      </c>
      <c r="D156" s="11" t="s">
        <v>113</v>
      </c>
      <c r="E156" s="175">
        <v>0.76910615362551826</v>
      </c>
      <c r="F156" s="176">
        <v>0.74389642736683703</v>
      </c>
      <c r="G156" s="176">
        <v>0.81017454767454766</v>
      </c>
      <c r="H156" s="177">
        <f t="shared" si="17"/>
        <v>1.0533975626842089</v>
      </c>
      <c r="I156" s="175">
        <v>1.5132112866372833</v>
      </c>
      <c r="J156" s="176">
        <v>1.4318181818181819</v>
      </c>
      <c r="K156" s="176">
        <v>1.5909090909090908</v>
      </c>
      <c r="L156" s="177">
        <f t="shared" si="20"/>
        <v>1.0513463023689644</v>
      </c>
      <c r="M156" s="172">
        <f>'[1]2019 Customer Sat'!D35</f>
        <v>80.5</v>
      </c>
      <c r="N156" s="173">
        <f>'[1]2019 Customer Sat'!C35</f>
        <v>70.599999999999994</v>
      </c>
      <c r="O156" s="116">
        <f t="shared" si="18"/>
        <v>0.87701863354037257</v>
      </c>
      <c r="P156" s="172">
        <f>'[1]2019 Customer Sat'!I35</f>
        <v>80.740000000000009</v>
      </c>
      <c r="Q156" s="173">
        <f>'[1]2019 Customer Sat'!H35</f>
        <v>82.4</v>
      </c>
      <c r="R156" s="116">
        <f t="shared" si="19"/>
        <v>1.0205598216497398</v>
      </c>
      <c r="T156" s="172"/>
      <c r="U156" s="42"/>
      <c r="V156" s="173"/>
    </row>
    <row r="157" spans="1:22" x14ac:dyDescent="0.25">
      <c r="A157" s="11">
        <v>34</v>
      </c>
      <c r="B157" s="11">
        <v>5</v>
      </c>
      <c r="C157" s="11">
        <v>510</v>
      </c>
      <c r="D157" s="11" t="s">
        <v>114</v>
      </c>
      <c r="E157" s="175">
        <v>0.8</v>
      </c>
      <c r="F157" s="176">
        <v>0.75019790602655767</v>
      </c>
      <c r="G157" s="176">
        <v>0.7914204736042022</v>
      </c>
      <c r="H157" s="177">
        <f t="shared" si="17"/>
        <v>0.98927559200525272</v>
      </c>
      <c r="I157" s="175">
        <v>1.5599151626062755</v>
      </c>
      <c r="J157" s="176">
        <v>1.3691588785046729</v>
      </c>
      <c r="K157" s="176">
        <v>1.5657476635514018</v>
      </c>
      <c r="L157" s="177">
        <f t="shared" si="20"/>
        <v>1.0037389859942007</v>
      </c>
      <c r="M157" s="172">
        <f>'[1]2019 Customer Sat'!D36</f>
        <v>82.34</v>
      </c>
      <c r="N157" s="173">
        <f>'[1]2019 Customer Sat'!C36</f>
        <v>79.400000000000006</v>
      </c>
      <c r="O157" s="116">
        <f t="shared" si="18"/>
        <v>0.96429438911829002</v>
      </c>
      <c r="P157" s="172">
        <f>'[1]2019 Customer Sat'!I36</f>
        <v>81.52</v>
      </c>
      <c r="Q157" s="173">
        <f>'[1]2019 Customer Sat'!H36</f>
        <v>82.2</v>
      </c>
      <c r="R157" s="116">
        <f t="shared" si="19"/>
        <v>1.0083415112855743</v>
      </c>
      <c r="T157" s="172"/>
      <c r="U157" s="42"/>
      <c r="V157" s="173"/>
    </row>
    <row r="158" spans="1:22" x14ac:dyDescent="0.25">
      <c r="A158" s="11">
        <v>35</v>
      </c>
      <c r="B158" s="11">
        <v>5</v>
      </c>
      <c r="C158" s="11">
        <v>520</v>
      </c>
      <c r="D158" s="11" t="s">
        <v>115</v>
      </c>
      <c r="E158" s="175">
        <v>0.8</v>
      </c>
      <c r="F158" s="176">
        <v>0.77895799978193625</v>
      </c>
      <c r="G158" s="176">
        <v>0.78680651712360372</v>
      </c>
      <c r="H158" s="177">
        <f t="shared" si="17"/>
        <v>0.98350814640450457</v>
      </c>
      <c r="I158" s="175">
        <v>1.5512503738738812</v>
      </c>
      <c r="J158" s="176">
        <v>1.1962616822429906</v>
      </c>
      <c r="K158" s="176">
        <v>1.3727102803738316</v>
      </c>
      <c r="L158" s="177">
        <f t="shared" si="20"/>
        <v>0.88490568865799013</v>
      </c>
      <c r="M158" s="172">
        <f>'[1]2019 Customer Sat'!D37</f>
        <v>81.28</v>
      </c>
      <c r="N158" s="173">
        <f>'[1]2019 Customer Sat'!C37</f>
        <v>77.5</v>
      </c>
      <c r="O158" s="116">
        <f t="shared" si="18"/>
        <v>0.953494094488189</v>
      </c>
      <c r="P158" s="172">
        <f>'[1]2019 Customer Sat'!I37</f>
        <v>80.8</v>
      </c>
      <c r="Q158" s="173">
        <f>'[1]2019 Customer Sat'!H37</f>
        <v>78.7</v>
      </c>
      <c r="R158" s="116">
        <f t="shared" si="19"/>
        <v>0.9740099009900991</v>
      </c>
      <c r="T158" s="172"/>
      <c r="U158" s="42"/>
      <c r="V158" s="173"/>
    </row>
    <row r="159" spans="1:22" x14ac:dyDescent="0.25">
      <c r="A159" s="11">
        <v>36</v>
      </c>
      <c r="B159" s="11">
        <v>5</v>
      </c>
      <c r="C159" s="11">
        <v>530</v>
      </c>
      <c r="D159" s="11" t="s">
        <v>116</v>
      </c>
      <c r="E159" s="175">
        <v>0.8</v>
      </c>
      <c r="F159" s="176">
        <v>0.72225230754419534</v>
      </c>
      <c r="G159" s="176">
        <v>0.74885165552873112</v>
      </c>
      <c r="H159" s="177">
        <f t="shared" si="17"/>
        <v>0.93606456941091387</v>
      </c>
      <c r="I159" s="175">
        <v>1.75</v>
      </c>
      <c r="J159" s="176">
        <v>1.3142857142857143</v>
      </c>
      <c r="K159" s="176">
        <v>1.4972142857142858</v>
      </c>
      <c r="L159" s="177">
        <f t="shared" si="20"/>
        <v>0.85555102040816333</v>
      </c>
      <c r="M159" s="172">
        <f>'[1]2019 Customer Sat'!D38</f>
        <v>82.06</v>
      </c>
      <c r="N159" s="173">
        <f>'[1]2019 Customer Sat'!C38</f>
        <v>73.3</v>
      </c>
      <c r="O159" s="116">
        <f t="shared" si="18"/>
        <v>0.8932488423105045</v>
      </c>
      <c r="P159" s="172">
        <f>'[1]2019 Customer Sat'!I38</f>
        <v>80.86</v>
      </c>
      <c r="Q159" s="173">
        <f>'[1]2019 Customer Sat'!H38</f>
        <v>78.5</v>
      </c>
      <c r="R159" s="116">
        <f t="shared" si="19"/>
        <v>0.97081375216423449</v>
      </c>
      <c r="T159" s="172"/>
      <c r="U159" s="42"/>
      <c r="V159" s="173"/>
    </row>
    <row r="160" spans="1:22" x14ac:dyDescent="0.25">
      <c r="A160" s="11">
        <v>37</v>
      </c>
      <c r="B160" s="11">
        <v>5</v>
      </c>
      <c r="C160" s="11">
        <v>540</v>
      </c>
      <c r="D160" s="11" t="s">
        <v>117</v>
      </c>
      <c r="E160" s="175">
        <v>0.76</v>
      </c>
      <c r="F160" s="176">
        <v>0.65647747759959874</v>
      </c>
      <c r="G160" s="176">
        <v>0.70991305566207485</v>
      </c>
      <c r="H160" s="177">
        <f t="shared" si="17"/>
        <v>0.9340961258711511</v>
      </c>
      <c r="I160" s="175">
        <v>1.5</v>
      </c>
      <c r="J160" s="176">
        <v>1.3734939759036144</v>
      </c>
      <c r="K160" s="176">
        <v>1.548433734939759</v>
      </c>
      <c r="L160" s="177">
        <f t="shared" si="20"/>
        <v>1.032289156626506</v>
      </c>
      <c r="M160" s="172">
        <f>'[1]2019 Customer Sat'!D39</f>
        <v>81.240000000000009</v>
      </c>
      <c r="N160" s="173">
        <f>'[1]2019 Customer Sat'!C39</f>
        <v>80.2</v>
      </c>
      <c r="O160" s="116">
        <f t="shared" si="18"/>
        <v>0.98719842442146721</v>
      </c>
      <c r="P160" s="172">
        <f>'[1]2019 Customer Sat'!I39</f>
        <v>81.94</v>
      </c>
      <c r="Q160" s="173">
        <f>'[1]2019 Customer Sat'!H39</f>
        <v>80.7</v>
      </c>
      <c r="R160" s="116">
        <f t="shared" si="19"/>
        <v>0.9848669758359776</v>
      </c>
      <c r="T160" s="172"/>
      <c r="U160" s="42"/>
      <c r="V160" s="173"/>
    </row>
    <row r="161" spans="1:24" x14ac:dyDescent="0.25">
      <c r="A161" s="11">
        <v>38</v>
      </c>
      <c r="B161" s="11">
        <v>3</v>
      </c>
      <c r="C161" s="11">
        <v>550</v>
      </c>
      <c r="D161" s="11" t="s">
        <v>118</v>
      </c>
      <c r="E161" s="175">
        <v>0.77647279320500651</v>
      </c>
      <c r="F161" s="176">
        <v>0.75551391756998365</v>
      </c>
      <c r="G161" s="176">
        <v>0.81119287214213243</v>
      </c>
      <c r="H161" s="177">
        <f t="shared" si="17"/>
        <v>1.0447151261975498</v>
      </c>
      <c r="I161" s="175">
        <v>1.5</v>
      </c>
      <c r="J161" s="176">
        <v>1.1666666666666667</v>
      </c>
      <c r="K161" s="176">
        <v>1.3166826923076922</v>
      </c>
      <c r="L161" s="177">
        <f t="shared" si="20"/>
        <v>0.87778846153846146</v>
      </c>
      <c r="M161" s="172">
        <f>'[1]2019 Customer Sat'!D40</f>
        <v>88.2</v>
      </c>
      <c r="N161" s="173">
        <f>'[1]2019 Customer Sat'!C40</f>
        <v>84.6</v>
      </c>
      <c r="O161" s="116">
        <f t="shared" si="18"/>
        <v>0.95918367346938771</v>
      </c>
      <c r="P161" s="172">
        <f>'[1]2019 Customer Sat'!I40</f>
        <v>85.1</v>
      </c>
      <c r="Q161" s="173">
        <f>'[1]2019 Customer Sat'!H40</f>
        <v>91.8</v>
      </c>
      <c r="R161" s="116">
        <f t="shared" si="19"/>
        <v>1.0787309048178613</v>
      </c>
      <c r="T161" s="172"/>
      <c r="U161" s="42"/>
      <c r="V161" s="173"/>
      <c r="X161" s="1" t="s">
        <v>177</v>
      </c>
    </row>
    <row r="162" spans="1:24" x14ac:dyDescent="0.25">
      <c r="A162" s="11">
        <v>39</v>
      </c>
      <c r="B162" s="11">
        <v>4</v>
      </c>
      <c r="C162" s="11">
        <v>560</v>
      </c>
      <c r="D162" s="11" t="s">
        <v>119</v>
      </c>
      <c r="E162" s="175">
        <v>0.8</v>
      </c>
      <c r="F162" s="176">
        <v>0.73938543100183796</v>
      </c>
      <c r="G162" s="176">
        <v>0.83061250498692318</v>
      </c>
      <c r="H162" s="177">
        <f t="shared" si="17"/>
        <v>1.038265631233654</v>
      </c>
      <c r="I162" s="175">
        <v>1.672512077294686</v>
      </c>
      <c r="J162" s="176">
        <v>1.3623188405797102</v>
      </c>
      <c r="K162" s="176">
        <v>1.5715760869565218</v>
      </c>
      <c r="L162" s="177">
        <f t="shared" si="20"/>
        <v>0.93965006787787764</v>
      </c>
      <c r="M162" s="172">
        <f>'[1]2019 Customer Sat'!D41</f>
        <v>82.7</v>
      </c>
      <c r="N162" s="173">
        <f>'[1]2019 Customer Sat'!C41</f>
        <v>83.5</v>
      </c>
      <c r="O162" s="116">
        <f t="shared" si="18"/>
        <v>1.0096735187424426</v>
      </c>
      <c r="P162" s="172">
        <f>'[1]2019 Customer Sat'!I41</f>
        <v>87.5</v>
      </c>
      <c r="Q162" s="173">
        <f>'[1]2019 Customer Sat'!H41</f>
        <v>83.9</v>
      </c>
      <c r="R162" s="116">
        <f t="shared" si="19"/>
        <v>0.95885714285714296</v>
      </c>
      <c r="T162" s="172"/>
      <c r="U162" s="42"/>
      <c r="V162" s="173"/>
    </row>
    <row r="163" spans="1:24" ht="15.75" thickBot="1" x14ac:dyDescent="0.3">
      <c r="A163" s="49">
        <v>40</v>
      </c>
      <c r="B163" s="49">
        <v>1</v>
      </c>
      <c r="C163" s="49">
        <v>570</v>
      </c>
      <c r="D163" s="49" t="s">
        <v>120</v>
      </c>
      <c r="E163" s="178" t="s">
        <v>121</v>
      </c>
      <c r="F163" s="179" t="s">
        <v>121</v>
      </c>
      <c r="G163" s="179" t="s">
        <v>121</v>
      </c>
      <c r="H163" s="180" t="s">
        <v>121</v>
      </c>
      <c r="I163" s="179" t="s">
        <v>121</v>
      </c>
      <c r="J163" s="179" t="s">
        <v>121</v>
      </c>
      <c r="K163" s="179" t="s">
        <v>121</v>
      </c>
      <c r="L163" s="180" t="s">
        <v>121</v>
      </c>
      <c r="M163" s="181" t="s">
        <v>121</v>
      </c>
      <c r="N163" s="182" t="s">
        <v>121</v>
      </c>
      <c r="O163" s="135" t="s">
        <v>121</v>
      </c>
      <c r="P163" s="183" t="s">
        <v>121</v>
      </c>
      <c r="Q163" s="182" t="s">
        <v>121</v>
      </c>
      <c r="R163" s="135" t="s">
        <v>121</v>
      </c>
      <c r="T163" s="83"/>
      <c r="U163" s="42"/>
      <c r="V163" s="173"/>
    </row>
    <row r="164" spans="1:24" ht="16.5" thickTop="1" thickBot="1" x14ac:dyDescent="0.3">
      <c r="I164" s="1"/>
      <c r="M164" s="88"/>
      <c r="N164" s="37"/>
      <c r="Q164" s="16"/>
      <c r="R164" s="184"/>
      <c r="S164" s="1"/>
      <c r="U164" s="16"/>
      <c r="X164" s="172"/>
    </row>
    <row r="165" spans="1:24" ht="31.5" customHeight="1" thickTop="1" thickBot="1" x14ac:dyDescent="0.3">
      <c r="A165" s="204" t="s">
        <v>62</v>
      </c>
      <c r="B165" s="206" t="s">
        <v>63</v>
      </c>
      <c r="C165" s="208" t="s">
        <v>64</v>
      </c>
      <c r="D165" s="210" t="s">
        <v>65</v>
      </c>
      <c r="E165" s="212" t="s">
        <v>46</v>
      </c>
      <c r="F165" s="213"/>
      <c r="G165" s="213"/>
      <c r="H165" s="214"/>
      <c r="I165" s="212" t="s">
        <v>38</v>
      </c>
      <c r="J165" s="213"/>
      <c r="K165" s="213"/>
      <c r="L165" s="214"/>
      <c r="M165" s="202" t="s">
        <v>167</v>
      </c>
      <c r="N165" s="203"/>
      <c r="O165" s="203"/>
      <c r="P165" s="203"/>
      <c r="Q165" s="203"/>
      <c r="R165" s="203"/>
      <c r="S165" s="143"/>
      <c r="T165" s="143"/>
      <c r="U165" s="143"/>
      <c r="V165" s="143"/>
    </row>
    <row r="166" spans="1:24" ht="61.5" thickTop="1" thickBot="1" x14ac:dyDescent="0.3">
      <c r="A166" s="205"/>
      <c r="B166" s="207"/>
      <c r="C166" s="209"/>
      <c r="D166" s="211"/>
      <c r="E166" s="146" t="s">
        <v>168</v>
      </c>
      <c r="F166" s="92" t="s">
        <v>169</v>
      </c>
      <c r="G166" s="93" t="s">
        <v>170</v>
      </c>
      <c r="H166" s="145" t="s">
        <v>127</v>
      </c>
      <c r="I166" s="146" t="s">
        <v>168</v>
      </c>
      <c r="J166" s="92" t="s">
        <v>169</v>
      </c>
      <c r="K166" s="93" t="s">
        <v>170</v>
      </c>
      <c r="L166" s="145" t="s">
        <v>127</v>
      </c>
      <c r="M166" s="185" t="s">
        <v>178</v>
      </c>
      <c r="N166" s="164" t="s">
        <v>179</v>
      </c>
      <c r="O166" s="186" t="s">
        <v>173</v>
      </c>
      <c r="P166" s="92" t="s">
        <v>180</v>
      </c>
      <c r="Q166" s="164" t="s">
        <v>181</v>
      </c>
      <c r="R166" s="187" t="s">
        <v>173</v>
      </c>
      <c r="S166" s="10"/>
      <c r="T166" s="166"/>
      <c r="U166" s="167"/>
      <c r="V166" s="168"/>
    </row>
    <row r="167" spans="1:24" ht="15.75" thickTop="1" x14ac:dyDescent="0.25">
      <c r="A167" s="12">
        <v>41</v>
      </c>
      <c r="B167" s="12">
        <v>2</v>
      </c>
      <c r="C167" s="12">
        <v>580</v>
      </c>
      <c r="D167" s="30" t="s">
        <v>129</v>
      </c>
      <c r="E167" s="169">
        <v>0.76</v>
      </c>
      <c r="F167" s="170">
        <v>0.89560336323923151</v>
      </c>
      <c r="G167" s="170">
        <v>0.95374831668284732</v>
      </c>
      <c r="H167" s="171">
        <f>G167/E167</f>
        <v>1.2549319956353253</v>
      </c>
      <c r="I167" s="175">
        <v>1.5563013695028272</v>
      </c>
      <c r="J167" s="176">
        <v>1.6538461538461537</v>
      </c>
      <c r="K167" s="176">
        <v>1.8977884615384615</v>
      </c>
      <c r="L167" s="177">
        <f t="shared" ref="L167:L202" si="21">K167/I167</f>
        <v>1.2194222139280935</v>
      </c>
      <c r="M167" s="188">
        <f>'[1]2019 Customer Sat'!D43</f>
        <v>82.52</v>
      </c>
      <c r="N167" s="173">
        <f>'[1]2019 Customer Sat'!C43</f>
        <v>83.9</v>
      </c>
      <c r="O167" s="189">
        <f>N167/M167</f>
        <v>1.0167232186136694</v>
      </c>
      <c r="P167" s="172">
        <f>'[1]2019 Customer Sat'!I43</f>
        <v>81.240000000000009</v>
      </c>
      <c r="Q167" s="173">
        <f>'[1]2019 Customer Sat'!H43</f>
        <v>82.2</v>
      </c>
      <c r="R167" s="37">
        <f>Q167/P167</f>
        <v>1.0118168389955686</v>
      </c>
      <c r="S167" s="10"/>
      <c r="T167" s="172"/>
      <c r="U167" s="42"/>
      <c r="V167" s="173"/>
    </row>
    <row r="168" spans="1:24" x14ac:dyDescent="0.25">
      <c r="A168" s="11">
        <v>42</v>
      </c>
      <c r="B168" s="11">
        <v>1</v>
      </c>
      <c r="C168" s="11">
        <v>590</v>
      </c>
      <c r="D168" s="30" t="s">
        <v>130</v>
      </c>
      <c r="E168" s="175">
        <v>0.8</v>
      </c>
      <c r="F168" s="176">
        <v>0.7364218439746435</v>
      </c>
      <c r="G168" s="176">
        <v>0.80117366312184779</v>
      </c>
      <c r="H168" s="177">
        <f t="shared" ref="H168:H202" si="22">G168/E168</f>
        <v>1.0014670789023097</v>
      </c>
      <c r="I168" s="175">
        <v>1.5327037665948795</v>
      </c>
      <c r="J168" s="176">
        <v>1.2</v>
      </c>
      <c r="K168" s="176">
        <v>1.398857142857143</v>
      </c>
      <c r="L168" s="177">
        <f t="shared" si="21"/>
        <v>0.91267286826397254</v>
      </c>
      <c r="M168" s="188">
        <f>'[1]2019 Customer Sat'!D44</f>
        <v>82.64</v>
      </c>
      <c r="N168" s="173">
        <f>'[1]2019 Customer Sat'!C44</f>
        <v>77.8</v>
      </c>
      <c r="O168" s="189">
        <f t="shared" ref="O168:O198" si="23">N168/M168</f>
        <v>0.94143272023233293</v>
      </c>
      <c r="P168" s="172">
        <f>'[1]2019 Customer Sat'!I44</f>
        <v>81.92</v>
      </c>
      <c r="Q168" s="173">
        <f>'[1]2019 Customer Sat'!H44</f>
        <v>83.6</v>
      </c>
      <c r="R168" s="37">
        <f t="shared" ref="R168:R198" si="24">Q168/P168</f>
        <v>1.0205078125</v>
      </c>
      <c r="S168" s="10"/>
      <c r="T168" s="172"/>
      <c r="U168" s="42"/>
      <c r="V168" s="173"/>
    </row>
    <row r="169" spans="1:24" x14ac:dyDescent="0.25">
      <c r="A169" s="11">
        <v>43</v>
      </c>
      <c r="B169" s="11">
        <v>5</v>
      </c>
      <c r="C169" s="11">
        <v>600</v>
      </c>
      <c r="D169" s="30" t="s">
        <v>131</v>
      </c>
      <c r="E169" s="175">
        <v>0.8</v>
      </c>
      <c r="F169" s="176">
        <v>0.81686879541500357</v>
      </c>
      <c r="G169" s="176">
        <v>0.81287865005003179</v>
      </c>
      <c r="H169" s="177">
        <f t="shared" si="22"/>
        <v>1.0160983125625396</v>
      </c>
      <c r="I169" s="175">
        <v>1.6095107033639142</v>
      </c>
      <c r="J169" s="176">
        <v>1.2883720930232558</v>
      </c>
      <c r="K169" s="176">
        <v>1.4677325581395348</v>
      </c>
      <c r="L169" s="177">
        <f t="shared" si="21"/>
        <v>0.91191226940705661</v>
      </c>
      <c r="M169" s="188">
        <f>'[1]2019 Customer Sat'!D45</f>
        <v>83.5</v>
      </c>
      <c r="N169" s="173">
        <f>'[1]2019 Customer Sat'!C45</f>
        <v>84.9</v>
      </c>
      <c r="O169" s="189">
        <f t="shared" si="23"/>
        <v>1.0167664670658683</v>
      </c>
      <c r="P169" s="172">
        <f>'[1]2019 Customer Sat'!I45</f>
        <v>82</v>
      </c>
      <c r="Q169" s="173">
        <f>'[1]2019 Customer Sat'!H45</f>
        <v>83.2</v>
      </c>
      <c r="R169" s="37">
        <f t="shared" si="24"/>
        <v>1.0146341463414634</v>
      </c>
      <c r="S169" s="10"/>
      <c r="T169" s="172"/>
      <c r="U169" s="42"/>
      <c r="V169" s="173"/>
    </row>
    <row r="170" spans="1:24" x14ac:dyDescent="0.25">
      <c r="A170" s="11">
        <v>44</v>
      </c>
      <c r="B170" s="11">
        <v>5</v>
      </c>
      <c r="C170" s="11">
        <v>610</v>
      </c>
      <c r="D170" s="30" t="s">
        <v>132</v>
      </c>
      <c r="E170" s="175">
        <v>0.78172231651563595</v>
      </c>
      <c r="F170" s="176">
        <v>0.72158983563196677</v>
      </c>
      <c r="G170" s="176">
        <v>0.7377934561045898</v>
      </c>
      <c r="H170" s="177">
        <f t="shared" si="22"/>
        <v>0.94380503219244161</v>
      </c>
      <c r="I170" s="175">
        <v>1.75</v>
      </c>
      <c r="J170" s="176">
        <v>1.4928571428571429</v>
      </c>
      <c r="K170" s="176">
        <v>1.6966607142857144</v>
      </c>
      <c r="L170" s="177">
        <f t="shared" si="21"/>
        <v>0.96952040816326535</v>
      </c>
      <c r="M170" s="188">
        <f>'[1]2019 Customer Sat'!D46</f>
        <v>86.9</v>
      </c>
      <c r="N170" s="173">
        <f>'[1]2019 Customer Sat'!C46</f>
        <v>85.4</v>
      </c>
      <c r="O170" s="189">
        <f t="shared" si="23"/>
        <v>0.98273878020713468</v>
      </c>
      <c r="P170" s="172">
        <f>'[1]2019 Customer Sat'!I46</f>
        <v>82.6</v>
      </c>
      <c r="Q170" s="173">
        <f>'[1]2019 Customer Sat'!H46</f>
        <v>81.5</v>
      </c>
      <c r="R170" s="37">
        <f t="shared" si="24"/>
        <v>0.9866828087167071</v>
      </c>
      <c r="S170" s="10"/>
      <c r="T170" s="172"/>
      <c r="U170" s="42"/>
      <c r="V170" s="173"/>
    </row>
    <row r="171" spans="1:24" x14ac:dyDescent="0.25">
      <c r="A171" s="11">
        <v>45</v>
      </c>
      <c r="B171" s="11">
        <v>3</v>
      </c>
      <c r="C171" s="11">
        <v>620</v>
      </c>
      <c r="D171" s="30" t="s">
        <v>133</v>
      </c>
      <c r="E171" s="175">
        <v>0.8</v>
      </c>
      <c r="F171" s="176">
        <v>0.79843248645521014</v>
      </c>
      <c r="G171" s="176">
        <v>0.82994936677672104</v>
      </c>
      <c r="H171" s="177">
        <f t="shared" si="22"/>
        <v>1.0374367084709013</v>
      </c>
      <c r="I171" s="175">
        <v>1.5253818292729422</v>
      </c>
      <c r="J171" s="176">
        <v>1.1100000000000001</v>
      </c>
      <c r="K171" s="176">
        <v>1.2393000000000001</v>
      </c>
      <c r="L171" s="177">
        <f t="shared" si="21"/>
        <v>0.81245231601500056</v>
      </c>
      <c r="M171" s="188">
        <f>'[1]2019 Customer Sat'!D47</f>
        <v>88.2</v>
      </c>
      <c r="N171" s="173">
        <f>'[1]2019 Customer Sat'!C47</f>
        <v>93.2</v>
      </c>
      <c r="O171" s="189">
        <f t="shared" si="23"/>
        <v>1.0566893424036281</v>
      </c>
      <c r="P171" s="172">
        <f>'[1]2019 Customer Sat'!I47</f>
        <v>88.5</v>
      </c>
      <c r="Q171" s="173">
        <f>'[1]2019 Customer Sat'!H47</f>
        <v>89.5</v>
      </c>
      <c r="R171" s="37">
        <f t="shared" si="24"/>
        <v>1.0112994350282485</v>
      </c>
      <c r="S171" s="10"/>
      <c r="T171" s="172"/>
      <c r="U171" s="42"/>
      <c r="V171" s="173"/>
    </row>
    <row r="172" spans="1:24" x14ac:dyDescent="0.25">
      <c r="A172" s="11">
        <v>46</v>
      </c>
      <c r="B172" s="11">
        <v>5</v>
      </c>
      <c r="C172" s="11">
        <v>630</v>
      </c>
      <c r="D172" s="30" t="s">
        <v>134</v>
      </c>
      <c r="E172" s="175">
        <v>0.8</v>
      </c>
      <c r="F172" s="176">
        <v>0.80373668460255865</v>
      </c>
      <c r="G172" s="176">
        <v>0.8681377595269878</v>
      </c>
      <c r="H172" s="177">
        <f t="shared" si="22"/>
        <v>1.0851721994087347</v>
      </c>
      <c r="I172" s="175">
        <v>1.5643657864921936</v>
      </c>
      <c r="J172" s="176">
        <v>1.462962962962963</v>
      </c>
      <c r="K172" s="176">
        <v>1.67875</v>
      </c>
      <c r="L172" s="177">
        <f t="shared" si="21"/>
        <v>1.0731185854967413</v>
      </c>
      <c r="M172" s="188">
        <f>'[1]2019 Customer Sat'!D48</f>
        <v>89.4</v>
      </c>
      <c r="N172" s="173">
        <f>'[1]2019 Customer Sat'!C48</f>
        <v>85.1</v>
      </c>
      <c r="O172" s="189">
        <f t="shared" si="23"/>
        <v>0.95190156599552556</v>
      </c>
      <c r="P172" s="172">
        <f>'[1]2019 Customer Sat'!I48</f>
        <v>83.4</v>
      </c>
      <c r="Q172" s="173">
        <f>'[1]2019 Customer Sat'!H48</f>
        <v>80.2</v>
      </c>
      <c r="R172" s="37">
        <f t="shared" si="24"/>
        <v>0.9616306954436451</v>
      </c>
      <c r="S172" s="10"/>
      <c r="T172" s="172"/>
      <c r="U172" s="42"/>
      <c r="V172" s="173"/>
    </row>
    <row r="173" spans="1:24" x14ac:dyDescent="0.25">
      <c r="A173" s="11">
        <v>47</v>
      </c>
      <c r="B173" s="11">
        <v>5</v>
      </c>
      <c r="C173" s="11">
        <v>640</v>
      </c>
      <c r="D173" s="30" t="s">
        <v>135</v>
      </c>
      <c r="E173" s="175">
        <v>0.76</v>
      </c>
      <c r="F173" s="176">
        <v>0.75191348718543427</v>
      </c>
      <c r="G173" s="176">
        <v>0.75233034239480379</v>
      </c>
      <c r="H173" s="177">
        <f t="shared" si="22"/>
        <v>0.98990834525632077</v>
      </c>
      <c r="I173" s="175">
        <v>1.5707407407407408</v>
      </c>
      <c r="J173" s="176">
        <v>1.3636363636363635</v>
      </c>
      <c r="K173" s="176">
        <v>1.2778977272727272</v>
      </c>
      <c r="L173" s="177">
        <f t="shared" si="21"/>
        <v>0.81356374997320524</v>
      </c>
      <c r="M173" s="188">
        <f>'[1]2019 Customer Sat'!D49</f>
        <v>80.38</v>
      </c>
      <c r="N173" s="173">
        <f>'[1]2019 Customer Sat'!C49</f>
        <v>84</v>
      </c>
      <c r="O173" s="189">
        <f t="shared" si="23"/>
        <v>1.045036078626524</v>
      </c>
      <c r="P173" s="172">
        <f>'[1]2019 Customer Sat'!I49</f>
        <v>81.16</v>
      </c>
      <c r="Q173" s="173">
        <f>'[1]2019 Customer Sat'!H49</f>
        <v>73.400000000000006</v>
      </c>
      <c r="R173" s="37">
        <f t="shared" si="24"/>
        <v>0.90438639724001979</v>
      </c>
      <c r="S173" s="10"/>
      <c r="T173" s="172"/>
      <c r="U173" s="42"/>
      <c r="V173" s="173"/>
    </row>
    <row r="174" spans="1:24" x14ac:dyDescent="0.25">
      <c r="A174" s="11">
        <v>48</v>
      </c>
      <c r="B174" s="11">
        <v>5</v>
      </c>
      <c r="C174" s="11">
        <v>650</v>
      </c>
      <c r="D174" s="30" t="s">
        <v>136</v>
      </c>
      <c r="E174" s="175">
        <v>0.8</v>
      </c>
      <c r="F174" s="176">
        <v>0.72817739810060433</v>
      </c>
      <c r="G174" s="176">
        <v>0.76654667795972142</v>
      </c>
      <c r="H174" s="177">
        <f t="shared" si="22"/>
        <v>0.95818334744965172</v>
      </c>
      <c r="I174" s="175">
        <v>1.75</v>
      </c>
      <c r="J174" s="176">
        <v>1.6538461538461537</v>
      </c>
      <c r="K174" s="176">
        <v>1.8757211538461538</v>
      </c>
      <c r="L174" s="177">
        <f t="shared" si="21"/>
        <v>1.0718406593406593</v>
      </c>
      <c r="M174" s="188">
        <f>'[1]2019 Customer Sat'!D50</f>
        <v>82.460000000000008</v>
      </c>
      <c r="N174" s="173">
        <f>'[1]2019 Customer Sat'!C50</f>
        <v>76.7</v>
      </c>
      <c r="O174" s="189">
        <f t="shared" si="23"/>
        <v>0.93014795052146493</v>
      </c>
      <c r="P174" s="172">
        <f>'[1]2019 Customer Sat'!I50</f>
        <v>81.960000000000008</v>
      </c>
      <c r="Q174" s="173">
        <f>'[1]2019 Customer Sat'!H50</f>
        <v>81.5</v>
      </c>
      <c r="R174" s="37">
        <f t="shared" si="24"/>
        <v>0.99438750610053672</v>
      </c>
      <c r="S174" s="10"/>
      <c r="T174" s="172"/>
      <c r="U174" s="42"/>
      <c r="V174" s="173"/>
    </row>
    <row r="175" spans="1:24" x14ac:dyDescent="0.25">
      <c r="A175" s="11">
        <v>49</v>
      </c>
      <c r="B175" s="11">
        <v>6</v>
      </c>
      <c r="C175" s="11">
        <v>660</v>
      </c>
      <c r="D175" s="30" t="s">
        <v>137</v>
      </c>
      <c r="E175" s="175">
        <v>0.8</v>
      </c>
      <c r="F175" s="176">
        <v>0.82249954007481452</v>
      </c>
      <c r="G175" s="176">
        <v>0.92737551935093399</v>
      </c>
      <c r="H175" s="177">
        <f t="shared" si="22"/>
        <v>1.1592193991886675</v>
      </c>
      <c r="I175" s="175">
        <v>1.7142105263157894</v>
      </c>
      <c r="J175" s="176">
        <v>1.4615384615384615</v>
      </c>
      <c r="K175" s="176">
        <v>1.6771153846153846</v>
      </c>
      <c r="L175" s="177">
        <f t="shared" si="21"/>
        <v>0.97836021822819486</v>
      </c>
      <c r="M175" s="188">
        <f>'[1]2019 Customer Sat'!D51</f>
        <v>80.740000000000009</v>
      </c>
      <c r="N175" s="173">
        <f>'[1]2019 Customer Sat'!C51</f>
        <v>79.099999999999994</v>
      </c>
      <c r="O175" s="189">
        <f t="shared" si="23"/>
        <v>0.97968788704483512</v>
      </c>
      <c r="P175" s="172">
        <f>'[1]2019 Customer Sat'!I51</f>
        <v>86.1</v>
      </c>
      <c r="Q175" s="173">
        <f>'[1]2019 Customer Sat'!H51</f>
        <v>85.3</v>
      </c>
      <c r="R175" s="37">
        <f t="shared" si="24"/>
        <v>0.99070847851335664</v>
      </c>
      <c r="S175" s="10"/>
      <c r="T175" s="172"/>
      <c r="U175" s="42"/>
      <c r="V175" s="173"/>
    </row>
    <row r="176" spans="1:24" x14ac:dyDescent="0.25">
      <c r="A176" s="11">
        <v>50</v>
      </c>
      <c r="B176" s="11">
        <v>1</v>
      </c>
      <c r="C176" s="11">
        <v>670</v>
      </c>
      <c r="D176" s="30" t="s">
        <v>138</v>
      </c>
      <c r="E176" s="175">
        <v>0.7820001446503938</v>
      </c>
      <c r="F176" s="176">
        <v>0.73460805897048997</v>
      </c>
      <c r="G176" s="176">
        <v>0.75786574536574536</v>
      </c>
      <c r="H176" s="177">
        <f t="shared" si="22"/>
        <v>0.96913760253146997</v>
      </c>
      <c r="I176" s="175">
        <v>1.5881395348837211</v>
      </c>
      <c r="J176" s="176">
        <v>1.5227272727272727</v>
      </c>
      <c r="K176" s="176">
        <v>1.6430113636363637</v>
      </c>
      <c r="L176" s="177">
        <f t="shared" si="21"/>
        <v>1.0345510123936688</v>
      </c>
      <c r="M176" s="188">
        <f>'[1]2019 Customer Sat'!D52</f>
        <v>81.28</v>
      </c>
      <c r="N176" s="173">
        <f>'[1]2019 Customer Sat'!C52</f>
        <v>74</v>
      </c>
      <c r="O176" s="189">
        <f t="shared" si="23"/>
        <v>0.91043307086614167</v>
      </c>
      <c r="P176" s="172">
        <f>'[1]2019 Customer Sat'!I52</f>
        <v>80.92</v>
      </c>
      <c r="Q176" s="173">
        <f>'[1]2019 Customer Sat'!H52</f>
        <v>82.2</v>
      </c>
      <c r="R176" s="37">
        <f t="shared" si="24"/>
        <v>1.0158180919426594</v>
      </c>
      <c r="S176" s="10"/>
      <c r="T176" s="172"/>
      <c r="U176" s="42"/>
      <c r="V176" s="173"/>
    </row>
    <row r="177" spans="1:22" x14ac:dyDescent="0.25">
      <c r="A177" s="11">
        <v>51</v>
      </c>
      <c r="B177" s="11">
        <v>1</v>
      </c>
      <c r="C177" s="11">
        <v>680</v>
      </c>
      <c r="D177" s="30" t="s">
        <v>139</v>
      </c>
      <c r="E177" s="175">
        <v>0.77883874543012721</v>
      </c>
      <c r="F177" s="176">
        <v>0.81834503239740819</v>
      </c>
      <c r="G177" s="176">
        <v>0.89663094285759093</v>
      </c>
      <c r="H177" s="177">
        <f t="shared" si="22"/>
        <v>1.1512408032068446</v>
      </c>
      <c r="I177" s="175">
        <v>1.6371428571428572</v>
      </c>
      <c r="J177" s="176">
        <v>1.6540880503144655</v>
      </c>
      <c r="K177" s="176">
        <v>1.8980660377358491</v>
      </c>
      <c r="L177" s="177">
        <f t="shared" si="21"/>
        <v>1.1593771609206758</v>
      </c>
      <c r="M177" s="188">
        <f>'[1]2019 Customer Sat'!D53</f>
        <v>82.26</v>
      </c>
      <c r="N177" s="173">
        <f>'[1]2019 Customer Sat'!C53</f>
        <v>83.4</v>
      </c>
      <c r="O177" s="189">
        <f t="shared" si="23"/>
        <v>1.013858497447119</v>
      </c>
      <c r="P177" s="172">
        <f>'[1]2019 Customer Sat'!I53</f>
        <v>81.88</v>
      </c>
      <c r="Q177" s="173">
        <f>'[1]2019 Customer Sat'!H53</f>
        <v>82.7</v>
      </c>
      <c r="R177" s="37">
        <f t="shared" si="24"/>
        <v>1.0100146555935516</v>
      </c>
      <c r="S177" s="10"/>
      <c r="T177" s="172"/>
      <c r="U177" s="42"/>
      <c r="V177" s="173"/>
    </row>
    <row r="178" spans="1:22" x14ac:dyDescent="0.25">
      <c r="A178" s="11">
        <v>52</v>
      </c>
      <c r="B178" s="11">
        <v>4</v>
      </c>
      <c r="C178" s="11">
        <v>690</v>
      </c>
      <c r="D178" s="30" t="s">
        <v>140</v>
      </c>
      <c r="E178" s="175">
        <v>0.8</v>
      </c>
      <c r="F178" s="176">
        <v>0.79405127164845191</v>
      </c>
      <c r="G178" s="176">
        <v>0.82062778650928569</v>
      </c>
      <c r="H178" s="177">
        <f t="shared" si="22"/>
        <v>1.025784733136607</v>
      </c>
      <c r="I178" s="175">
        <v>1.5157070325249749</v>
      </c>
      <c r="J178" s="176">
        <v>1.4615384615384615</v>
      </c>
      <c r="K178" s="176">
        <v>1.559423076923077</v>
      </c>
      <c r="L178" s="177">
        <f t="shared" si="21"/>
        <v>1.0288420146242092</v>
      </c>
      <c r="M178" s="188">
        <f>'[1]2019 Customer Sat'!D54</f>
        <v>90</v>
      </c>
      <c r="N178" s="173">
        <f>'[1]2019 Customer Sat'!C54</f>
        <v>86</v>
      </c>
      <c r="O178" s="189">
        <f t="shared" si="23"/>
        <v>0.9555555555555556</v>
      </c>
      <c r="P178" s="172">
        <f>'[1]2019 Customer Sat'!I54</f>
        <v>88.6</v>
      </c>
      <c r="Q178" s="173">
        <f>'[1]2019 Customer Sat'!H54</f>
        <v>89.4</v>
      </c>
      <c r="R178" s="37">
        <f t="shared" si="24"/>
        <v>1.0090293453724606</v>
      </c>
      <c r="S178" s="10"/>
      <c r="T178" s="172"/>
      <c r="U178" s="42"/>
      <c r="V178" s="173"/>
    </row>
    <row r="179" spans="1:22" x14ac:dyDescent="0.25">
      <c r="A179" s="11">
        <v>53</v>
      </c>
      <c r="B179" s="11">
        <v>1</v>
      </c>
      <c r="C179" s="11">
        <v>700</v>
      </c>
      <c r="D179" s="30" t="s">
        <v>141</v>
      </c>
      <c r="E179" s="175">
        <v>0.8</v>
      </c>
      <c r="F179" s="176">
        <v>0.7744289596454893</v>
      </c>
      <c r="G179" s="176">
        <v>0.7968406767155054</v>
      </c>
      <c r="H179" s="177">
        <f t="shared" si="22"/>
        <v>0.99605084589438175</v>
      </c>
      <c r="I179" s="175">
        <v>1.7177076411960133</v>
      </c>
      <c r="J179" s="176">
        <v>1.4261168384879725</v>
      </c>
      <c r="K179" s="176">
        <v>1.624639175257732</v>
      </c>
      <c r="L179" s="177">
        <f t="shared" si="21"/>
        <v>0.94581821509888664</v>
      </c>
      <c r="M179" s="188">
        <f>'[1]2019 Customer Sat'!D55</f>
        <v>88.2</v>
      </c>
      <c r="N179" s="173">
        <f>'[1]2019 Customer Sat'!C55</f>
        <v>84.4</v>
      </c>
      <c r="O179" s="189">
        <f t="shared" si="23"/>
        <v>0.95691609977324266</v>
      </c>
      <c r="P179" s="172">
        <f>'[1]2019 Customer Sat'!I55</f>
        <v>87.2</v>
      </c>
      <c r="Q179" s="173">
        <f>'[1]2019 Customer Sat'!H55</f>
        <v>78.8</v>
      </c>
      <c r="R179" s="37">
        <f t="shared" si="24"/>
        <v>0.90366972477064211</v>
      </c>
      <c r="S179" s="10"/>
      <c r="T179" s="172"/>
      <c r="U179" s="42"/>
      <c r="V179" s="173"/>
    </row>
    <row r="180" spans="1:22" x14ac:dyDescent="0.25">
      <c r="A180" s="11">
        <v>54</v>
      </c>
      <c r="B180" s="11">
        <v>3</v>
      </c>
      <c r="C180" s="11">
        <v>710</v>
      </c>
      <c r="D180" s="30" t="s">
        <v>142</v>
      </c>
      <c r="E180" s="175">
        <v>0.76570968087499813</v>
      </c>
      <c r="F180" s="176">
        <v>0.66620449317630059</v>
      </c>
      <c r="G180" s="176">
        <v>0.72309542650060776</v>
      </c>
      <c r="H180" s="177">
        <f t="shared" si="22"/>
        <v>0.9443467211676182</v>
      </c>
      <c r="I180" s="175">
        <v>1.5612660233261504</v>
      </c>
      <c r="J180" s="176">
        <v>1.3317757009345794</v>
      </c>
      <c r="K180" s="176">
        <v>1.4960397196261683</v>
      </c>
      <c r="L180" s="177">
        <f t="shared" si="21"/>
        <v>0.95822217179810087</v>
      </c>
      <c r="M180" s="188">
        <f>'[1]2019 Customer Sat'!D56</f>
        <v>86.9</v>
      </c>
      <c r="N180" s="173">
        <f>'[1]2019 Customer Sat'!C56</f>
        <v>86.4</v>
      </c>
      <c r="O180" s="189">
        <f t="shared" si="23"/>
        <v>0.99424626006904493</v>
      </c>
      <c r="P180" s="172">
        <f>'[1]2019 Customer Sat'!I56</f>
        <v>87</v>
      </c>
      <c r="Q180" s="173">
        <f>'[1]2019 Customer Sat'!H56</f>
        <v>86</v>
      </c>
      <c r="R180" s="37">
        <f t="shared" si="24"/>
        <v>0.9885057471264368</v>
      </c>
      <c r="S180" s="10"/>
      <c r="T180" s="172"/>
      <c r="U180" s="42"/>
      <c r="V180" s="173"/>
    </row>
    <row r="181" spans="1:22" x14ac:dyDescent="0.25">
      <c r="A181" s="11">
        <v>55</v>
      </c>
      <c r="B181" s="11">
        <v>4</v>
      </c>
      <c r="C181" s="11">
        <v>720</v>
      </c>
      <c r="D181" s="30" t="s">
        <v>143</v>
      </c>
      <c r="E181" s="175">
        <v>0.77562590625989891</v>
      </c>
      <c r="F181" s="176">
        <v>0.64588472751738057</v>
      </c>
      <c r="G181" s="176">
        <v>0.70971661558396248</v>
      </c>
      <c r="H181" s="177">
        <f t="shared" si="22"/>
        <v>0.91502438205841552</v>
      </c>
      <c r="I181" s="175">
        <v>1.5341573394770238</v>
      </c>
      <c r="J181" s="176">
        <v>1.6122448979591837</v>
      </c>
      <c r="K181" s="176">
        <v>1.8299319727891157</v>
      </c>
      <c r="L181" s="177">
        <f t="shared" si="21"/>
        <v>1.1927928939889034</v>
      </c>
      <c r="M181" s="188">
        <f>'[1]2019 Customer Sat'!D57</f>
        <v>81.260000000000005</v>
      </c>
      <c r="N181" s="173">
        <f>'[1]2019 Customer Sat'!C57</f>
        <v>61.2</v>
      </c>
      <c r="O181" s="189">
        <f t="shared" si="23"/>
        <v>0.7531380753138075</v>
      </c>
      <c r="P181" s="172">
        <f>'[1]2019 Customer Sat'!I57</f>
        <v>81.16</v>
      </c>
      <c r="Q181" s="173">
        <f>'[1]2019 Customer Sat'!H57</f>
        <v>74.7</v>
      </c>
      <c r="R181" s="37">
        <f t="shared" si="24"/>
        <v>0.9204041399704288</v>
      </c>
      <c r="S181" s="10"/>
      <c r="T181" s="172"/>
      <c r="U181" s="42"/>
      <c r="V181" s="173"/>
    </row>
    <row r="182" spans="1:22" x14ac:dyDescent="0.25">
      <c r="A182" s="11">
        <v>56</v>
      </c>
      <c r="B182" s="11">
        <v>5</v>
      </c>
      <c r="C182" s="11">
        <v>730</v>
      </c>
      <c r="D182" s="30" t="s">
        <v>144</v>
      </c>
      <c r="E182" s="175">
        <v>0.77803999021057879</v>
      </c>
      <c r="F182" s="176">
        <v>0.69720782079913679</v>
      </c>
      <c r="G182" s="176">
        <v>0.73098003082698348</v>
      </c>
      <c r="H182" s="177">
        <f t="shared" si="22"/>
        <v>0.93951472935104741</v>
      </c>
      <c r="I182" s="175">
        <v>1.55768214876176</v>
      </c>
      <c r="J182" s="176">
        <v>1.3033333333333332</v>
      </c>
      <c r="K182" s="176">
        <v>1.3961249999999998</v>
      </c>
      <c r="L182" s="177">
        <f t="shared" si="21"/>
        <v>0.89628362314469223</v>
      </c>
      <c r="M182" s="188">
        <f>'[1]2019 Customer Sat'!D58</f>
        <v>82.56</v>
      </c>
      <c r="N182" s="173">
        <f>'[1]2019 Customer Sat'!C58</f>
        <v>81.900000000000006</v>
      </c>
      <c r="O182" s="189">
        <f t="shared" si="23"/>
        <v>0.99200581395348841</v>
      </c>
      <c r="P182" s="172">
        <f>'[1]2019 Customer Sat'!I58</f>
        <v>81.62</v>
      </c>
      <c r="Q182" s="173">
        <f>'[1]2019 Customer Sat'!H58</f>
        <v>83.5</v>
      </c>
      <c r="R182" s="37">
        <f t="shared" si="24"/>
        <v>1.0230335702033815</v>
      </c>
      <c r="S182" s="10"/>
      <c r="T182" s="172"/>
      <c r="U182" s="42"/>
      <c r="V182" s="173"/>
    </row>
    <row r="183" spans="1:22" x14ac:dyDescent="0.25">
      <c r="A183" s="11">
        <v>57</v>
      </c>
      <c r="B183" s="11">
        <v>4</v>
      </c>
      <c r="C183" s="11">
        <v>740</v>
      </c>
      <c r="D183" s="30" t="s">
        <v>145</v>
      </c>
      <c r="E183" s="175">
        <v>0.78395848942549196</v>
      </c>
      <c r="F183" s="176">
        <v>0.65286193855437047</v>
      </c>
      <c r="G183" s="176">
        <v>0.67114257586286774</v>
      </c>
      <c r="H183" s="177">
        <f t="shared" si="22"/>
        <v>0.85609453168202942</v>
      </c>
      <c r="I183" s="175">
        <v>1.5103945519192525</v>
      </c>
      <c r="J183" s="176">
        <v>1.1515151515151516</v>
      </c>
      <c r="K183" s="176">
        <v>1.3126704545454546</v>
      </c>
      <c r="L183" s="177">
        <f t="shared" si="21"/>
        <v>0.8690910946927406</v>
      </c>
      <c r="M183" s="188">
        <f>'[1]2019 Customer Sat'!D59</f>
        <v>87</v>
      </c>
      <c r="N183" s="173">
        <f>'[1]2019 Customer Sat'!C59</f>
        <v>85</v>
      </c>
      <c r="O183" s="189">
        <f t="shared" si="23"/>
        <v>0.97701149425287359</v>
      </c>
      <c r="P183" s="172">
        <f>'[1]2019 Customer Sat'!I59</f>
        <v>86.9</v>
      </c>
      <c r="Q183" s="173">
        <f>'[1]2019 Customer Sat'!H59</f>
        <v>89.2</v>
      </c>
      <c r="R183" s="37">
        <f t="shared" si="24"/>
        <v>1.0264672036823934</v>
      </c>
      <c r="S183" s="10"/>
      <c r="T183" s="172"/>
      <c r="U183" s="42"/>
      <c r="V183" s="173"/>
    </row>
    <row r="184" spans="1:22" x14ac:dyDescent="0.25">
      <c r="A184" s="11">
        <v>58</v>
      </c>
      <c r="B184" s="11">
        <v>6</v>
      </c>
      <c r="C184" s="11">
        <v>750</v>
      </c>
      <c r="D184" s="30" t="s">
        <v>146</v>
      </c>
      <c r="E184" s="175">
        <v>0.77961686634513583</v>
      </c>
      <c r="F184" s="176">
        <v>0.84785569491954893</v>
      </c>
      <c r="G184" s="176">
        <v>0.89897537032871688</v>
      </c>
      <c r="H184" s="177">
        <f t="shared" si="22"/>
        <v>1.1530989247874239</v>
      </c>
      <c r="I184" s="175">
        <v>1.5014059256584844</v>
      </c>
      <c r="J184" s="176">
        <v>1.5263157894736843</v>
      </c>
      <c r="K184" s="176">
        <v>1.7363486842105262</v>
      </c>
      <c r="L184" s="177">
        <f t="shared" si="21"/>
        <v>1.1564818378141148</v>
      </c>
      <c r="M184" s="188">
        <f>'[1]2019 Customer Sat'!D60</f>
        <v>79.900000000000006</v>
      </c>
      <c r="N184" s="173">
        <f>'[1]2019 Customer Sat'!C60</f>
        <v>67.400000000000006</v>
      </c>
      <c r="O184" s="189">
        <f t="shared" si="23"/>
        <v>0.84355444305381733</v>
      </c>
      <c r="P184" s="172">
        <f>'[1]2019 Customer Sat'!I60</f>
        <v>81.260000000000005</v>
      </c>
      <c r="Q184" s="173">
        <f>'[1]2019 Customer Sat'!H60</f>
        <v>76.7</v>
      </c>
      <c r="R184" s="37">
        <f t="shared" si="24"/>
        <v>0.94388382968250062</v>
      </c>
      <c r="S184" s="10"/>
      <c r="T184" s="172"/>
      <c r="U184" s="42"/>
      <c r="V184" s="173"/>
    </row>
    <row r="185" spans="1:22" x14ac:dyDescent="0.25">
      <c r="A185" s="11">
        <v>59</v>
      </c>
      <c r="B185" s="11">
        <v>2</v>
      </c>
      <c r="C185" s="11">
        <v>760</v>
      </c>
      <c r="D185" s="30" t="s">
        <v>147</v>
      </c>
      <c r="E185" s="175">
        <v>0.8</v>
      </c>
      <c r="F185" s="176">
        <v>0.78080536540753265</v>
      </c>
      <c r="G185" s="176">
        <v>0.79368704262031231</v>
      </c>
      <c r="H185" s="177">
        <f t="shared" si="22"/>
        <v>0.99210880327539031</v>
      </c>
      <c r="I185" s="175">
        <v>1.6530886850152904</v>
      </c>
      <c r="J185" s="176">
        <v>1.5296803652968036</v>
      </c>
      <c r="K185" s="176">
        <v>1.742208904109589</v>
      </c>
      <c r="L185" s="177">
        <f t="shared" si="21"/>
        <v>1.0539113357330094</v>
      </c>
      <c r="M185" s="188">
        <f>'[1]2019 Customer Sat'!D61</f>
        <v>83.4</v>
      </c>
      <c r="N185" s="173">
        <f>'[1]2019 Customer Sat'!C61</f>
        <v>78.099999999999994</v>
      </c>
      <c r="O185" s="189">
        <f t="shared" si="23"/>
        <v>0.93645083932853701</v>
      </c>
      <c r="P185" s="172">
        <f>'[1]2019 Customer Sat'!I61</f>
        <v>82.100000000000009</v>
      </c>
      <c r="Q185" s="173">
        <f>'[1]2019 Customer Sat'!H61</f>
        <v>84.3</v>
      </c>
      <c r="R185" s="37">
        <f t="shared" si="24"/>
        <v>1.0267965895249693</v>
      </c>
      <c r="S185" s="10"/>
      <c r="T185" s="172"/>
      <c r="U185" s="42"/>
      <c r="V185" s="173"/>
    </row>
    <row r="186" spans="1:22" x14ac:dyDescent="0.25">
      <c r="A186" s="11">
        <v>60</v>
      </c>
      <c r="B186" s="11">
        <v>1</v>
      </c>
      <c r="C186" s="11">
        <v>770</v>
      </c>
      <c r="D186" s="30" t="s">
        <v>182</v>
      </c>
      <c r="E186" s="175">
        <v>0.78900000000000003</v>
      </c>
      <c r="F186" s="176">
        <v>0.77141769018375705</v>
      </c>
      <c r="G186" s="176">
        <v>0.83197111188689121</v>
      </c>
      <c r="H186" s="177">
        <f t="shared" si="22"/>
        <v>1.0544627527083539</v>
      </c>
      <c r="I186" s="175">
        <v>1.5760000000000001</v>
      </c>
      <c r="J186" s="176">
        <v>1.2857142857142858</v>
      </c>
      <c r="K186" s="176">
        <v>1.4651116071428569</v>
      </c>
      <c r="L186" s="177">
        <f t="shared" si="21"/>
        <v>0.92963934463379239</v>
      </c>
      <c r="M186" s="188">
        <f>'[1]2019 Customer Sat'!D62</f>
        <v>81.7</v>
      </c>
      <c r="N186" s="173" t="s">
        <v>121</v>
      </c>
      <c r="O186" s="189" t="s">
        <v>121</v>
      </c>
      <c r="P186" s="172">
        <f>'[1]2019 Customer Sat'!I62</f>
        <v>82.2</v>
      </c>
      <c r="Q186" s="173" t="s">
        <v>121</v>
      </c>
      <c r="R186" s="37" t="s">
        <v>121</v>
      </c>
      <c r="S186" s="10"/>
      <c r="T186" s="172"/>
      <c r="U186" s="42"/>
      <c r="V186" s="173"/>
    </row>
    <row r="187" spans="1:22" x14ac:dyDescent="0.25">
      <c r="A187" s="11">
        <v>61</v>
      </c>
      <c r="B187" s="11">
        <v>1</v>
      </c>
      <c r="C187" s="11">
        <v>780</v>
      </c>
      <c r="D187" s="17" t="s">
        <v>149</v>
      </c>
      <c r="E187" s="175">
        <v>0.76</v>
      </c>
      <c r="F187" s="176">
        <v>0.42073653168380926</v>
      </c>
      <c r="G187" s="176">
        <v>0.4958898024956615</v>
      </c>
      <c r="H187" s="177">
        <f t="shared" si="22"/>
        <v>0.65248658223113354</v>
      </c>
      <c r="I187" s="175">
        <v>1.5</v>
      </c>
      <c r="J187" s="176">
        <v>0.8666666666666667</v>
      </c>
      <c r="K187" s="176">
        <v>1</v>
      </c>
      <c r="L187" s="177">
        <f t="shared" si="21"/>
        <v>0.66666666666666663</v>
      </c>
      <c r="M187" s="188">
        <f>'[1]2019 Customer Sat'!D63</f>
        <v>86.2</v>
      </c>
      <c r="N187" s="173">
        <f>'[1]2019 Customer Sat'!C63</f>
        <v>88.3</v>
      </c>
      <c r="O187" s="189">
        <f t="shared" si="23"/>
        <v>1.0243619489559164</v>
      </c>
      <c r="P187" s="172">
        <f>'[1]2019 Customer Sat'!I63</f>
        <v>79.240000000000009</v>
      </c>
      <c r="Q187" s="173">
        <f>'[1]2019 Customer Sat'!H63</f>
        <v>76.5</v>
      </c>
      <c r="R187" s="37">
        <f t="shared" si="24"/>
        <v>0.96542150429076212</v>
      </c>
      <c r="S187" s="10"/>
      <c r="T187" s="172"/>
      <c r="U187" s="42"/>
      <c r="V187" s="173"/>
    </row>
    <row r="188" spans="1:22" x14ac:dyDescent="0.25">
      <c r="A188" s="11">
        <v>62</v>
      </c>
      <c r="B188" s="11">
        <v>3</v>
      </c>
      <c r="C188" s="11">
        <v>790</v>
      </c>
      <c r="D188" s="30" t="s">
        <v>150</v>
      </c>
      <c r="E188" s="175">
        <v>0.8</v>
      </c>
      <c r="F188" s="176">
        <v>0.80300784386387503</v>
      </c>
      <c r="G188" s="176">
        <v>0.84520102912960049</v>
      </c>
      <c r="H188" s="177">
        <f t="shared" si="22"/>
        <v>1.0565012864120005</v>
      </c>
      <c r="I188" s="175">
        <v>1.75</v>
      </c>
      <c r="J188" s="176">
        <v>1.6696428571428572</v>
      </c>
      <c r="K188" s="176">
        <v>1.9159151785714286</v>
      </c>
      <c r="L188" s="177">
        <f t="shared" si="21"/>
        <v>1.0948086734693878</v>
      </c>
      <c r="M188" s="188">
        <f>'[1]2019 Customer Sat'!D64</f>
        <v>82.600000000000009</v>
      </c>
      <c r="N188" s="173">
        <f>'[1]2019 Customer Sat'!C64</f>
        <v>82.9</v>
      </c>
      <c r="O188" s="189">
        <f t="shared" si="23"/>
        <v>1.0036319612590798</v>
      </c>
      <c r="P188" s="172">
        <f>'[1]2019 Customer Sat'!I64</f>
        <v>86.9</v>
      </c>
      <c r="Q188" s="173">
        <f>'[1]2019 Customer Sat'!H64</f>
        <v>84.1</v>
      </c>
      <c r="R188" s="37">
        <f t="shared" si="24"/>
        <v>0.96777905638665118</v>
      </c>
      <c r="S188" s="10"/>
      <c r="T188" s="172"/>
      <c r="U188" s="42"/>
      <c r="V188" s="173"/>
    </row>
    <row r="189" spans="1:22" x14ac:dyDescent="0.25">
      <c r="A189" s="11">
        <v>63</v>
      </c>
      <c r="B189" s="11">
        <v>4</v>
      </c>
      <c r="C189" s="11">
        <v>800</v>
      </c>
      <c r="D189" s="30" t="s">
        <v>151</v>
      </c>
      <c r="E189" s="175">
        <v>0.78900000000000003</v>
      </c>
      <c r="F189" s="176">
        <v>0.59280669218324589</v>
      </c>
      <c r="G189" s="176">
        <v>0.64572242129511126</v>
      </c>
      <c r="H189" s="177">
        <f t="shared" si="22"/>
        <v>0.81840611064019164</v>
      </c>
      <c r="I189" s="175">
        <v>1.5760000000000001</v>
      </c>
      <c r="J189" s="176">
        <v>0.98113207547169812</v>
      </c>
      <c r="K189" s="176">
        <v>1.1383647798742138</v>
      </c>
      <c r="L189" s="177">
        <f t="shared" si="21"/>
        <v>0.72231267758516104</v>
      </c>
      <c r="M189" s="188">
        <f>'[1]2019 Customer Sat'!D65</f>
        <v>85</v>
      </c>
      <c r="N189" s="173">
        <f>'[1]2019 Customer Sat'!C65</f>
        <v>80.599999999999994</v>
      </c>
      <c r="O189" s="189">
        <f t="shared" si="23"/>
        <v>0.94823529411764695</v>
      </c>
      <c r="P189" s="172">
        <f>'[1]2019 Customer Sat'!I65</f>
        <v>85.2</v>
      </c>
      <c r="Q189" s="173">
        <f>'[1]2019 Customer Sat'!H65</f>
        <v>76.400000000000006</v>
      </c>
      <c r="R189" s="37">
        <f t="shared" si="24"/>
        <v>0.89671361502347424</v>
      </c>
      <c r="S189" s="10"/>
      <c r="T189" s="172"/>
      <c r="U189" s="42"/>
      <c r="V189" s="173"/>
    </row>
    <row r="190" spans="1:22" x14ac:dyDescent="0.25">
      <c r="A190" s="11">
        <v>64</v>
      </c>
      <c r="B190" s="11">
        <v>3</v>
      </c>
      <c r="C190" s="11">
        <v>810</v>
      </c>
      <c r="D190" s="30" t="s">
        <v>152</v>
      </c>
      <c r="E190" s="175">
        <v>0.76778813980073268</v>
      </c>
      <c r="F190" s="176">
        <v>0.61877782274382842</v>
      </c>
      <c r="G190" s="176">
        <v>0.69643450350979275</v>
      </c>
      <c r="H190" s="177">
        <f t="shared" si="22"/>
        <v>0.90706598266878846</v>
      </c>
      <c r="I190" s="175">
        <v>1.5741767068273091</v>
      </c>
      <c r="J190" s="176">
        <v>1.1796407185628743</v>
      </c>
      <c r="K190" s="176">
        <v>1.3467664670658681</v>
      </c>
      <c r="L190" s="177">
        <f t="shared" si="21"/>
        <v>0.85553703165905859</v>
      </c>
      <c r="M190" s="188">
        <f>'[1]2019 Customer Sat'!D66</f>
        <v>82.48</v>
      </c>
      <c r="N190" s="173">
        <f>'[1]2019 Customer Sat'!C66</f>
        <v>86.3</v>
      </c>
      <c r="O190" s="189">
        <f t="shared" si="23"/>
        <v>1.0463142580019398</v>
      </c>
      <c r="P190" s="172">
        <f>'[1]2019 Customer Sat'!I66</f>
        <v>83.4</v>
      </c>
      <c r="Q190" s="173">
        <f>'[1]2019 Customer Sat'!H66</f>
        <v>83.5</v>
      </c>
      <c r="R190" s="37">
        <f t="shared" si="24"/>
        <v>1.0011990407673861</v>
      </c>
      <c r="S190" s="10"/>
      <c r="T190" s="172"/>
      <c r="U190" s="42"/>
      <c r="V190" s="173"/>
    </row>
    <row r="191" spans="1:22" x14ac:dyDescent="0.25">
      <c r="A191" s="11">
        <v>65</v>
      </c>
      <c r="B191" s="11">
        <v>4</v>
      </c>
      <c r="C191" s="11">
        <v>820</v>
      </c>
      <c r="D191" s="30" t="s">
        <v>153</v>
      </c>
      <c r="E191" s="175">
        <v>0.79694481648335291</v>
      </c>
      <c r="F191" s="176">
        <v>0.82799942263279447</v>
      </c>
      <c r="G191" s="176">
        <v>0.81863137821384424</v>
      </c>
      <c r="H191" s="177">
        <f t="shared" si="22"/>
        <v>1.0272121247066852</v>
      </c>
      <c r="I191" s="175">
        <v>1.5633759295679275</v>
      </c>
      <c r="J191" s="176">
        <v>1.4273127753303965</v>
      </c>
      <c r="K191" s="176">
        <v>1.5291574889867841</v>
      </c>
      <c r="L191" s="177">
        <f t="shared" si="21"/>
        <v>0.97811246806735697</v>
      </c>
      <c r="M191" s="188">
        <f>'[1]2019 Customer Sat'!D67</f>
        <v>83.4</v>
      </c>
      <c r="N191" s="173">
        <f>'[1]2019 Customer Sat'!C67</f>
        <v>82.4</v>
      </c>
      <c r="O191" s="189">
        <f t="shared" si="23"/>
        <v>0.98800959232613905</v>
      </c>
      <c r="P191" s="172">
        <f>'[1]2019 Customer Sat'!I67</f>
        <v>82.8</v>
      </c>
      <c r="Q191" s="173">
        <f>'[1]2019 Customer Sat'!H67</f>
        <v>85.2</v>
      </c>
      <c r="R191" s="37">
        <f t="shared" si="24"/>
        <v>1.0289855072463769</v>
      </c>
      <c r="S191" s="10"/>
      <c r="T191" s="172"/>
      <c r="U191" s="42"/>
      <c r="V191" s="173"/>
    </row>
    <row r="192" spans="1:22" x14ac:dyDescent="0.25">
      <c r="A192" s="11">
        <v>66</v>
      </c>
      <c r="B192" s="11">
        <v>4</v>
      </c>
      <c r="C192" s="11">
        <v>830</v>
      </c>
      <c r="D192" s="30" t="s">
        <v>154</v>
      </c>
      <c r="E192" s="175">
        <v>0.76</v>
      </c>
      <c r="F192" s="176">
        <v>0.67799259366132836</v>
      </c>
      <c r="G192" s="176">
        <v>0.71899350649350646</v>
      </c>
      <c r="H192" s="177">
        <f t="shared" si="22"/>
        <v>0.94604408749145585</v>
      </c>
      <c r="I192" s="175">
        <v>1.5614424353335483</v>
      </c>
      <c r="J192" s="176">
        <v>1.7818181818181817</v>
      </c>
      <c r="K192" s="176">
        <v>1.9611818181818181</v>
      </c>
      <c r="L192" s="177">
        <f t="shared" si="21"/>
        <v>1.2560064808043208</v>
      </c>
      <c r="M192" s="188">
        <f>'[1]2019 Customer Sat'!D68</f>
        <v>80.820000000000007</v>
      </c>
      <c r="N192" s="173">
        <f>'[1]2019 Customer Sat'!C68</f>
        <v>81.8</v>
      </c>
      <c r="O192" s="189">
        <f t="shared" si="23"/>
        <v>1.0121257114575599</v>
      </c>
      <c r="P192" s="172">
        <f>'[1]2019 Customer Sat'!I68</f>
        <v>81.42</v>
      </c>
      <c r="Q192" s="173">
        <f>'[1]2019 Customer Sat'!H68</f>
        <v>86.6</v>
      </c>
      <c r="R192" s="37">
        <f t="shared" si="24"/>
        <v>1.0636207320068778</v>
      </c>
      <c r="S192" s="10"/>
      <c r="T192" s="172"/>
      <c r="U192" s="42"/>
      <c r="V192" s="173"/>
    </row>
    <row r="193" spans="1:25" x14ac:dyDescent="0.25">
      <c r="A193" s="11">
        <v>67</v>
      </c>
      <c r="B193" s="11">
        <v>1</v>
      </c>
      <c r="C193" s="11">
        <v>840</v>
      </c>
      <c r="D193" s="30" t="s">
        <v>155</v>
      </c>
      <c r="E193" s="175">
        <v>0.8</v>
      </c>
      <c r="F193" s="176">
        <v>0.74017559509836139</v>
      </c>
      <c r="G193" s="176">
        <v>0.6752681153165595</v>
      </c>
      <c r="H193" s="177">
        <f t="shared" si="22"/>
        <v>0.84408514414569935</v>
      </c>
      <c r="I193" s="175">
        <v>1.5474651626062754</v>
      </c>
      <c r="J193" s="176">
        <v>1.5862068965517242</v>
      </c>
      <c r="K193" s="176">
        <v>1.7806034482758621</v>
      </c>
      <c r="L193" s="177">
        <f t="shared" si="21"/>
        <v>1.1506581804251605</v>
      </c>
      <c r="M193" s="188">
        <f>'[1]2019 Customer Sat'!D69</f>
        <v>81.820000000000007</v>
      </c>
      <c r="N193" s="173">
        <f>'[1]2019 Customer Sat'!C69</f>
        <v>69</v>
      </c>
      <c r="O193" s="189">
        <f t="shared" si="23"/>
        <v>0.84331459300904421</v>
      </c>
      <c r="P193" s="172">
        <f>'[1]2019 Customer Sat'!I69</f>
        <v>80.78</v>
      </c>
      <c r="Q193" s="173">
        <f>'[1]2019 Customer Sat'!H69</f>
        <v>73.3</v>
      </c>
      <c r="R193" s="37">
        <f t="shared" si="24"/>
        <v>0.90740282248081205</v>
      </c>
      <c r="S193" s="10"/>
      <c r="T193" s="172"/>
      <c r="U193" s="42"/>
      <c r="V193" s="173"/>
    </row>
    <row r="194" spans="1:25" x14ac:dyDescent="0.25">
      <c r="A194" s="11">
        <v>68</v>
      </c>
      <c r="B194" s="11">
        <v>2</v>
      </c>
      <c r="C194" s="11">
        <v>850</v>
      </c>
      <c r="D194" s="30" t="s">
        <v>156</v>
      </c>
      <c r="E194" s="175">
        <v>0.77795557648728797</v>
      </c>
      <c r="F194" s="176">
        <v>0.66742814421000163</v>
      </c>
      <c r="G194" s="176">
        <v>0.78913156879893664</v>
      </c>
      <c r="H194" s="177">
        <f t="shared" si="22"/>
        <v>1.0143658489628826</v>
      </c>
      <c r="I194" s="175">
        <v>1.5596002850168216</v>
      </c>
      <c r="J194" s="176">
        <v>1.2640449438202248</v>
      </c>
      <c r="K194" s="176">
        <v>1.4698314606741574</v>
      </c>
      <c r="L194" s="177">
        <f t="shared" si="21"/>
        <v>0.9424411336641324</v>
      </c>
      <c r="M194" s="188">
        <f>'[1]2019 Customer Sat'!D70</f>
        <v>85.2</v>
      </c>
      <c r="N194" s="173">
        <f>'[1]2019 Customer Sat'!C70</f>
        <v>88.8</v>
      </c>
      <c r="O194" s="189">
        <f t="shared" si="23"/>
        <v>1.0422535211267605</v>
      </c>
      <c r="P194" s="172">
        <f>'[1]2019 Customer Sat'!I70</f>
        <v>83.5</v>
      </c>
      <c r="Q194" s="173">
        <f>'[1]2019 Customer Sat'!H70</f>
        <v>83.2</v>
      </c>
      <c r="R194" s="37">
        <f t="shared" si="24"/>
        <v>0.99640718562874253</v>
      </c>
      <c r="S194" s="10"/>
      <c r="T194" s="172"/>
      <c r="U194" s="42"/>
      <c r="V194" s="173"/>
    </row>
    <row r="195" spans="1:25" x14ac:dyDescent="0.25">
      <c r="A195" s="11">
        <v>69</v>
      </c>
      <c r="B195" s="11">
        <v>6</v>
      </c>
      <c r="C195" s="11">
        <v>860</v>
      </c>
      <c r="D195" s="30" t="s">
        <v>157</v>
      </c>
      <c r="E195" s="175">
        <v>0.77413650964439984</v>
      </c>
      <c r="F195" s="176">
        <v>0.72328635928307561</v>
      </c>
      <c r="G195" s="176">
        <v>0.80900410012947777</v>
      </c>
      <c r="H195" s="177">
        <f t="shared" si="22"/>
        <v>1.0450406227463609</v>
      </c>
      <c r="I195" s="175">
        <v>1.573859649122807</v>
      </c>
      <c r="J195" s="176">
        <v>1.4411764705882353</v>
      </c>
      <c r="K195" s="176">
        <v>1.6537500000000001</v>
      </c>
      <c r="L195" s="177">
        <f t="shared" si="21"/>
        <v>1.050760784750864</v>
      </c>
      <c r="M195" s="188">
        <f>'[1]2019 Customer Sat'!D71</f>
        <v>84.2</v>
      </c>
      <c r="N195" s="173">
        <f>'[1]2019 Customer Sat'!C71</f>
        <v>67.599999999999994</v>
      </c>
      <c r="O195" s="189">
        <f t="shared" si="23"/>
        <v>0.80285035629453672</v>
      </c>
      <c r="P195" s="172">
        <f>'[1]2019 Customer Sat'!I71</f>
        <v>84.3</v>
      </c>
      <c r="Q195" s="173">
        <f>'[1]2019 Customer Sat'!H71</f>
        <v>76.2</v>
      </c>
      <c r="R195" s="37">
        <f t="shared" si="24"/>
        <v>0.90391459074733105</v>
      </c>
      <c r="S195" s="10"/>
      <c r="T195" s="172"/>
      <c r="U195" s="42"/>
      <c r="V195" s="173"/>
    </row>
    <row r="196" spans="1:25" x14ac:dyDescent="0.25">
      <c r="A196" s="11">
        <v>70</v>
      </c>
      <c r="B196" s="11">
        <v>2</v>
      </c>
      <c r="C196" s="11">
        <v>870</v>
      </c>
      <c r="D196" s="30" t="s">
        <v>158</v>
      </c>
      <c r="E196" s="175">
        <v>0.8</v>
      </c>
      <c r="F196" s="176">
        <v>0.79520146520146517</v>
      </c>
      <c r="G196" s="176">
        <v>0.84239010989010987</v>
      </c>
      <c r="H196" s="177">
        <f t="shared" si="22"/>
        <v>1.0529876373626372</v>
      </c>
      <c r="I196" s="175">
        <v>1.5471362152378545</v>
      </c>
      <c r="J196" s="176">
        <v>1.3333333333333333</v>
      </c>
      <c r="K196" s="176">
        <v>1.4535</v>
      </c>
      <c r="L196" s="177">
        <f t="shared" si="21"/>
        <v>0.9394777174009471</v>
      </c>
      <c r="M196" s="188">
        <f>'[1]2019 Customer Sat'!D72</f>
        <v>87.5</v>
      </c>
      <c r="N196" s="173">
        <f>'[1]2019 Customer Sat'!C72</f>
        <v>84.2</v>
      </c>
      <c r="O196" s="189">
        <f t="shared" si="23"/>
        <v>0.9622857142857143</v>
      </c>
      <c r="P196" s="172">
        <f>'[1]2019 Customer Sat'!I72</f>
        <v>87.9</v>
      </c>
      <c r="Q196" s="173">
        <f>'[1]2019 Customer Sat'!H72</f>
        <v>88.2</v>
      </c>
      <c r="R196" s="37">
        <f t="shared" si="24"/>
        <v>1.0034129692832765</v>
      </c>
      <c r="S196" s="10"/>
      <c r="T196" s="172"/>
      <c r="U196" s="42"/>
      <c r="V196" s="173"/>
    </row>
    <row r="197" spans="1:25" x14ac:dyDescent="0.25">
      <c r="A197" s="11">
        <v>71</v>
      </c>
      <c r="B197" s="11">
        <v>5</v>
      </c>
      <c r="C197" s="11">
        <v>880</v>
      </c>
      <c r="D197" s="30" t="s">
        <v>159</v>
      </c>
      <c r="E197" s="175">
        <v>0.78673280894368003</v>
      </c>
      <c r="F197" s="176">
        <v>0.68350465457097442</v>
      </c>
      <c r="G197" s="176">
        <v>0.71084382555273939</v>
      </c>
      <c r="H197" s="177">
        <f t="shared" si="22"/>
        <v>0.90353906367164949</v>
      </c>
      <c r="I197" s="175">
        <v>1.5682685916333887</v>
      </c>
      <c r="J197" s="176">
        <v>1.2142857142857142</v>
      </c>
      <c r="K197" s="176">
        <v>1.3606071428571429</v>
      </c>
      <c r="L197" s="177">
        <f t="shared" si="21"/>
        <v>0.86758553357243384</v>
      </c>
      <c r="M197" s="188">
        <f>'[1]2019 Customer Sat'!D73</f>
        <v>84.3</v>
      </c>
      <c r="N197" s="173">
        <f>'[1]2019 Customer Sat'!C73</f>
        <v>82.1</v>
      </c>
      <c r="O197" s="189">
        <f t="shared" si="23"/>
        <v>0.9739027283511269</v>
      </c>
      <c r="P197" s="172">
        <f>'[1]2019 Customer Sat'!I73</f>
        <v>82.6</v>
      </c>
      <c r="Q197" s="173">
        <f>'[1]2019 Customer Sat'!H73</f>
        <v>83.8</v>
      </c>
      <c r="R197" s="37">
        <f t="shared" si="24"/>
        <v>1.0145278450363195</v>
      </c>
      <c r="S197" s="10"/>
      <c r="T197" s="172"/>
      <c r="U197" s="42"/>
      <c r="V197" s="173"/>
    </row>
    <row r="198" spans="1:25" x14ac:dyDescent="0.25">
      <c r="A198" s="11">
        <v>72</v>
      </c>
      <c r="B198" s="11">
        <v>4</v>
      </c>
      <c r="C198" s="11">
        <v>890</v>
      </c>
      <c r="D198" s="30" t="s">
        <v>160</v>
      </c>
      <c r="E198" s="175">
        <v>0.76136102798663807</v>
      </c>
      <c r="F198" s="176">
        <v>0.73239830129637906</v>
      </c>
      <c r="G198" s="176">
        <v>0.65263552543879133</v>
      </c>
      <c r="H198" s="177">
        <f t="shared" si="22"/>
        <v>0.85719586562584749</v>
      </c>
      <c r="I198" s="175">
        <v>1.5085601238465856</v>
      </c>
      <c r="J198" s="176">
        <v>1.3409090909090908</v>
      </c>
      <c r="K198" s="176">
        <v>1.4865340909090909</v>
      </c>
      <c r="L198" s="177">
        <f t="shared" si="21"/>
        <v>0.98539930057190439</v>
      </c>
      <c r="M198" s="188">
        <f>'[1]2019 Customer Sat'!D74</f>
        <v>80.64</v>
      </c>
      <c r="N198" s="173">
        <f>'[1]2019 Customer Sat'!C74</f>
        <v>70.5</v>
      </c>
      <c r="O198" s="189">
        <f t="shared" si="23"/>
        <v>0.87425595238095233</v>
      </c>
      <c r="P198" s="172">
        <f>'[1]2019 Customer Sat'!I74</f>
        <v>81.38</v>
      </c>
      <c r="Q198" s="173">
        <f>'[1]2019 Customer Sat'!H74</f>
        <v>84.6</v>
      </c>
      <c r="R198" s="37">
        <f t="shared" si="24"/>
        <v>1.0395674612927008</v>
      </c>
      <c r="S198" s="10"/>
      <c r="T198" s="172"/>
      <c r="U198" s="42"/>
      <c r="V198" s="173"/>
    </row>
    <row r="199" spans="1:25" x14ac:dyDescent="0.25">
      <c r="A199" s="11">
        <v>73</v>
      </c>
      <c r="B199" s="11">
        <v>6</v>
      </c>
      <c r="C199" s="153">
        <v>900</v>
      </c>
      <c r="D199" s="30" t="s">
        <v>183</v>
      </c>
      <c r="E199" s="175">
        <v>0.76</v>
      </c>
      <c r="F199" s="176">
        <v>0.12650718626410726</v>
      </c>
      <c r="G199" s="190">
        <v>0.13300000000000001</v>
      </c>
      <c r="H199" s="177">
        <f t="shared" si="22"/>
        <v>0.17500000000000002</v>
      </c>
      <c r="I199" s="175">
        <v>1.5</v>
      </c>
      <c r="J199" s="176">
        <v>0.98449612403100772</v>
      </c>
      <c r="K199" s="176">
        <v>1.085232558139535</v>
      </c>
      <c r="L199" s="177">
        <f t="shared" si="21"/>
        <v>0.7234883720930233</v>
      </c>
      <c r="M199" s="188" t="s">
        <v>121</v>
      </c>
      <c r="N199" s="173" t="s">
        <v>121</v>
      </c>
      <c r="O199" s="189" t="s">
        <v>121</v>
      </c>
      <c r="P199" s="191" t="s">
        <v>121</v>
      </c>
      <c r="Q199" s="172" t="s">
        <v>121</v>
      </c>
      <c r="R199" s="37" t="s">
        <v>121</v>
      </c>
      <c r="S199" s="10"/>
      <c r="T199" s="172"/>
      <c r="U199" s="42"/>
      <c r="V199" s="173"/>
    </row>
    <row r="200" spans="1:25" x14ac:dyDescent="0.25">
      <c r="A200" s="11">
        <v>74</v>
      </c>
      <c r="B200" s="11">
        <v>6</v>
      </c>
      <c r="C200" s="11">
        <v>910</v>
      </c>
      <c r="D200" s="30" t="s">
        <v>184</v>
      </c>
      <c r="E200" s="175">
        <v>0.77499735384054014</v>
      </c>
      <c r="F200" s="176">
        <v>0.70159183144006076</v>
      </c>
      <c r="G200" s="176">
        <v>0.80717663618219182</v>
      </c>
      <c r="H200" s="177">
        <f t="shared" si="22"/>
        <v>1.0415217964063819</v>
      </c>
      <c r="I200" s="175">
        <v>1.5</v>
      </c>
      <c r="J200" s="176">
        <v>1.1707317073170731</v>
      </c>
      <c r="K200" s="176">
        <v>1.3154268292682927</v>
      </c>
      <c r="L200" s="177">
        <f t="shared" si="21"/>
        <v>0.87695121951219512</v>
      </c>
      <c r="M200" s="188" t="s">
        <v>121</v>
      </c>
      <c r="N200" s="173" t="s">
        <v>121</v>
      </c>
      <c r="O200" s="189" t="s">
        <v>121</v>
      </c>
      <c r="P200" s="191" t="s">
        <v>121</v>
      </c>
      <c r="Q200" s="172" t="s">
        <v>121</v>
      </c>
      <c r="R200" s="37" t="s">
        <v>121</v>
      </c>
      <c r="S200" s="10"/>
      <c r="T200" s="172"/>
      <c r="U200" s="42"/>
      <c r="V200" s="173"/>
    </row>
    <row r="201" spans="1:25" x14ac:dyDescent="0.25">
      <c r="A201" s="11">
        <v>75</v>
      </c>
      <c r="B201" s="11">
        <v>6</v>
      </c>
      <c r="C201" s="11">
        <v>920</v>
      </c>
      <c r="D201" s="30" t="s">
        <v>185</v>
      </c>
      <c r="E201" s="175">
        <v>0.76</v>
      </c>
      <c r="F201" s="176">
        <v>0.72362046555594939</v>
      </c>
      <c r="G201" s="176">
        <v>0.1771382291543582</v>
      </c>
      <c r="H201" s="177">
        <f t="shared" si="22"/>
        <v>0.23307661730836604</v>
      </c>
      <c r="I201" s="175">
        <v>1.5</v>
      </c>
      <c r="J201" s="176">
        <v>1.3225806451612903</v>
      </c>
      <c r="K201" s="176">
        <v>0.70330645161290328</v>
      </c>
      <c r="L201" s="177">
        <f t="shared" si="21"/>
        <v>0.46887096774193554</v>
      </c>
      <c r="M201" s="188" t="s">
        <v>121</v>
      </c>
      <c r="N201" s="173" t="s">
        <v>121</v>
      </c>
      <c r="O201" s="189" t="s">
        <v>121</v>
      </c>
      <c r="P201" s="191" t="s">
        <v>121</v>
      </c>
      <c r="Q201" s="172" t="s">
        <v>121</v>
      </c>
      <c r="R201" s="37" t="s">
        <v>121</v>
      </c>
      <c r="S201" s="10"/>
      <c r="T201" s="172"/>
      <c r="U201" s="42"/>
      <c r="V201" s="173"/>
    </row>
    <row r="202" spans="1:25" ht="15.75" thickBot="1" x14ac:dyDescent="0.3">
      <c r="A202" s="49">
        <v>76</v>
      </c>
      <c r="B202" s="49">
        <v>1</v>
      </c>
      <c r="C202" s="49">
        <v>930</v>
      </c>
      <c r="D202" s="47" t="s">
        <v>186</v>
      </c>
      <c r="E202" s="178">
        <v>0.78433914394992787</v>
      </c>
      <c r="F202" s="179">
        <v>0.85174719649673047</v>
      </c>
      <c r="G202" s="179">
        <v>0.87499551095327399</v>
      </c>
      <c r="H202" s="180">
        <f t="shared" si="22"/>
        <v>1.1155831220494761</v>
      </c>
      <c r="I202" s="178">
        <v>1.5125246864157993</v>
      </c>
      <c r="J202" s="179">
        <v>1.28125</v>
      </c>
      <c r="K202" s="179">
        <v>1.4523046875000001</v>
      </c>
      <c r="L202" s="180">
        <f t="shared" si="21"/>
        <v>0.96018577451552123</v>
      </c>
      <c r="M202" s="192" t="s">
        <v>121</v>
      </c>
      <c r="N202" s="182" t="s">
        <v>121</v>
      </c>
      <c r="O202" s="189" t="s">
        <v>121</v>
      </c>
      <c r="P202" s="193" t="s">
        <v>121</v>
      </c>
      <c r="Q202" s="183" t="s">
        <v>121</v>
      </c>
      <c r="R202" s="154" t="s">
        <v>121</v>
      </c>
      <c r="S202" s="10"/>
      <c r="T202" s="172"/>
      <c r="U202" s="42"/>
      <c r="V202" s="173"/>
    </row>
    <row r="203" spans="1:25" ht="15.75" thickTop="1" x14ac:dyDescent="0.25">
      <c r="H203" s="16"/>
      <c r="I203" s="46"/>
      <c r="L203" s="45"/>
      <c r="M203" s="16"/>
      <c r="N203" s="46"/>
      <c r="O203" s="194"/>
      <c r="Q203" s="16"/>
      <c r="R203" s="46"/>
      <c r="S203" s="46"/>
      <c r="T203" s="16"/>
      <c r="U203" s="42"/>
      <c r="V203" s="173"/>
    </row>
    <row r="204" spans="1:25" x14ac:dyDescent="0.25">
      <c r="H204" s="45"/>
      <c r="J204" s="46"/>
      <c r="K204" s="46"/>
      <c r="M204" s="45"/>
      <c r="N204" s="1"/>
      <c r="O204" s="45"/>
      <c r="P204" s="45"/>
      <c r="Q204" s="16"/>
      <c r="T204" s="16"/>
      <c r="U204" s="42"/>
      <c r="V204" s="173"/>
      <c r="W204" s="46"/>
    </row>
    <row r="205" spans="1:25" x14ac:dyDescent="0.25">
      <c r="D205" s="195"/>
      <c r="E205" s="195"/>
      <c r="F205" s="195"/>
      <c r="G205" s="42"/>
      <c r="H205" s="42"/>
      <c r="I205" s="42"/>
      <c r="J205" s="42"/>
      <c r="K205" s="42"/>
      <c r="L205" s="42"/>
      <c r="M205" s="42"/>
      <c r="N205" s="83"/>
      <c r="O205" s="42"/>
      <c r="P205" s="42"/>
      <c r="T205" s="16"/>
      <c r="U205" s="42"/>
      <c r="V205" s="173"/>
      <c r="W205" s="46"/>
      <c r="X205" s="46"/>
      <c r="Y205" s="46"/>
    </row>
    <row r="206" spans="1:25" x14ac:dyDescent="0.25">
      <c r="D206" s="195"/>
      <c r="E206" s="195"/>
      <c r="F206" s="195"/>
      <c r="G206" s="42"/>
      <c r="H206" s="42"/>
      <c r="I206" s="83"/>
      <c r="J206" s="195"/>
      <c r="K206" s="195"/>
      <c r="L206" s="42"/>
      <c r="M206" s="196"/>
      <c r="N206" s="196"/>
      <c r="O206" s="197"/>
      <c r="P206" s="197"/>
      <c r="T206" s="16"/>
      <c r="U206" s="42"/>
      <c r="V206" s="173"/>
      <c r="W206" s="46"/>
      <c r="X206" s="46"/>
      <c r="Y206" s="46"/>
    </row>
    <row r="207" spans="1:25" x14ac:dyDescent="0.25">
      <c r="D207" s="195"/>
      <c r="E207" s="195"/>
      <c r="F207" s="195"/>
      <c r="G207" s="42"/>
      <c r="H207" s="42"/>
      <c r="I207" s="83"/>
      <c r="J207" s="195"/>
      <c r="K207" s="195"/>
      <c r="L207" s="195"/>
      <c r="M207" s="37"/>
      <c r="N207" s="37"/>
      <c r="O207" s="42"/>
      <c r="P207" s="42"/>
      <c r="R207" s="45"/>
      <c r="T207" s="46"/>
      <c r="V207" s="45"/>
      <c r="W207" s="46"/>
      <c r="X207" s="46"/>
      <c r="Y207" s="46"/>
    </row>
    <row r="208" spans="1:25" x14ac:dyDescent="0.25">
      <c r="D208" s="198"/>
      <c r="E208" s="198"/>
      <c r="F208" s="198"/>
      <c r="J208" s="199"/>
      <c r="K208" s="199"/>
      <c r="L208" s="199"/>
      <c r="M208" s="37"/>
      <c r="N208" s="37"/>
      <c r="O208" s="42"/>
      <c r="P208" s="42"/>
      <c r="R208" s="45"/>
      <c r="T208" s="46"/>
      <c r="V208" s="45"/>
      <c r="W208" s="46"/>
      <c r="X208" s="46"/>
      <c r="Y208" s="46"/>
    </row>
    <row r="209" spans="4:25" x14ac:dyDescent="0.25">
      <c r="D209" s="162"/>
      <c r="E209" s="162"/>
      <c r="F209" s="162"/>
      <c r="J209" s="83"/>
      <c r="K209" s="83"/>
      <c r="L209" s="83"/>
      <c r="M209" s="42"/>
      <c r="N209" s="42"/>
      <c r="O209" s="42"/>
      <c r="P209" s="42"/>
      <c r="R209" s="45"/>
      <c r="T209" s="46"/>
      <c r="V209" s="45"/>
      <c r="W209" s="46"/>
      <c r="X209" s="46"/>
      <c r="Y209" s="46"/>
    </row>
    <row r="210" spans="4:25" x14ac:dyDescent="0.25">
      <c r="J210" s="83"/>
      <c r="K210" s="83"/>
      <c r="L210" s="83"/>
      <c r="M210" s="42"/>
      <c r="N210" s="42"/>
      <c r="O210" s="42"/>
      <c r="P210" s="42"/>
      <c r="R210" s="45"/>
      <c r="T210" s="46"/>
      <c r="V210" s="45"/>
      <c r="W210" s="46"/>
      <c r="X210" s="46"/>
      <c r="Y210" s="46"/>
    </row>
    <row r="211" spans="4:25" x14ac:dyDescent="0.25">
      <c r="D211" s="200"/>
      <c r="E211" s="200"/>
      <c r="F211" s="200"/>
      <c r="J211" s="83"/>
      <c r="K211" s="83"/>
      <c r="L211" s="42"/>
      <c r="M211" s="42"/>
      <c r="N211" s="83"/>
      <c r="O211" s="42"/>
      <c r="P211" s="42"/>
      <c r="R211" s="45"/>
      <c r="T211" s="46"/>
      <c r="V211" s="45"/>
      <c r="W211" s="46"/>
      <c r="X211" s="46"/>
      <c r="Y211" s="46"/>
    </row>
    <row r="212" spans="4:25" x14ac:dyDescent="0.25">
      <c r="D212" s="162"/>
      <c r="E212" s="162"/>
      <c r="F212" s="162"/>
      <c r="J212" s="83"/>
      <c r="K212" s="83"/>
      <c r="L212" s="83"/>
      <c r="M212" s="42"/>
      <c r="N212" s="42"/>
      <c r="O212" s="42"/>
      <c r="P212" s="42"/>
      <c r="R212" s="45"/>
      <c r="T212" s="46"/>
      <c r="V212" s="45"/>
      <c r="W212" s="46"/>
      <c r="X212" s="46"/>
      <c r="Y212" s="46"/>
    </row>
    <row r="213" spans="4:25" x14ac:dyDescent="0.25">
      <c r="D213" s="200"/>
      <c r="E213" s="200"/>
      <c r="F213" s="200"/>
      <c r="J213" s="83"/>
      <c r="K213" s="83"/>
      <c r="L213" s="83"/>
      <c r="M213" s="42"/>
      <c r="N213" s="42"/>
      <c r="O213" s="42"/>
      <c r="P213" s="42"/>
      <c r="R213" s="45"/>
      <c r="T213" s="46"/>
      <c r="V213" s="45"/>
      <c r="W213" s="46"/>
      <c r="X213" s="46"/>
      <c r="Y213" s="46"/>
    </row>
    <row r="214" spans="4:25" x14ac:dyDescent="0.25">
      <c r="D214" s="200"/>
      <c r="E214" s="200"/>
      <c r="F214" s="200"/>
      <c r="J214" s="83"/>
      <c r="K214" s="83"/>
      <c r="L214" s="83"/>
      <c r="M214" s="42"/>
      <c r="N214" s="42"/>
      <c r="O214" s="42"/>
      <c r="P214" s="42"/>
      <c r="R214" s="45"/>
      <c r="T214" s="46"/>
      <c r="V214" s="45"/>
      <c r="W214" s="46"/>
      <c r="X214" s="46"/>
      <c r="Y214" s="46"/>
    </row>
    <row r="215" spans="4:25" x14ac:dyDescent="0.25">
      <c r="D215" s="200"/>
      <c r="E215" s="200"/>
      <c r="F215" s="200"/>
      <c r="J215" s="83"/>
      <c r="K215" s="83"/>
      <c r="L215" s="83"/>
      <c r="M215" s="42"/>
      <c r="N215" s="42"/>
      <c r="O215" s="42"/>
      <c r="P215" s="42"/>
      <c r="R215" s="45"/>
      <c r="T215" s="46"/>
      <c r="V215" s="45"/>
      <c r="W215" s="46"/>
      <c r="X215" s="46"/>
      <c r="Y215" s="46"/>
    </row>
    <row r="216" spans="4:25" x14ac:dyDescent="0.25">
      <c r="D216" s="200"/>
      <c r="E216" s="200"/>
      <c r="F216" s="200"/>
      <c r="J216" s="83"/>
      <c r="K216" s="83"/>
      <c r="L216" s="83"/>
      <c r="M216" s="83"/>
      <c r="N216" s="83"/>
      <c r="O216" s="42"/>
      <c r="P216" s="42"/>
      <c r="R216" s="45"/>
      <c r="T216" s="46"/>
      <c r="V216" s="45"/>
      <c r="W216" s="46"/>
      <c r="X216" s="46"/>
      <c r="Y216" s="46"/>
    </row>
    <row r="217" spans="4:25" x14ac:dyDescent="0.25">
      <c r="D217" s="198"/>
      <c r="E217" s="198"/>
      <c r="F217" s="198"/>
      <c r="G217" s="198"/>
      <c r="H217" s="198"/>
      <c r="I217" s="201"/>
      <c r="J217" s="42"/>
      <c r="K217" s="42"/>
      <c r="L217" s="42"/>
      <c r="M217" s="83"/>
      <c r="N217" s="83"/>
      <c r="O217" s="42"/>
      <c r="P217" s="42"/>
      <c r="R217" s="45"/>
      <c r="T217" s="46"/>
      <c r="V217" s="45"/>
      <c r="W217" s="46"/>
      <c r="X217" s="46"/>
      <c r="Y217" s="46"/>
    </row>
    <row r="218" spans="4:25" x14ac:dyDescent="0.25">
      <c r="M218" s="42"/>
      <c r="N218" s="42"/>
      <c r="O218" s="42"/>
      <c r="P218" s="42"/>
      <c r="R218" s="45"/>
      <c r="T218" s="46"/>
      <c r="V218" s="45"/>
      <c r="W218" s="46"/>
      <c r="X218" s="46"/>
      <c r="Y218" s="46"/>
    </row>
    <row r="219" spans="4:25" x14ac:dyDescent="0.25">
      <c r="M219" s="42"/>
      <c r="N219" s="42"/>
      <c r="O219" s="42"/>
      <c r="P219" s="42"/>
      <c r="R219" s="45"/>
      <c r="T219" s="46"/>
      <c r="V219" s="45"/>
      <c r="W219" s="46"/>
      <c r="X219" s="46"/>
      <c r="Y219" s="46"/>
    </row>
    <row r="220" spans="4:25" x14ac:dyDescent="0.25">
      <c r="J220" s="83"/>
      <c r="K220" s="83"/>
      <c r="L220" s="83"/>
      <c r="M220" s="42"/>
      <c r="N220" s="42"/>
      <c r="O220" s="42"/>
      <c r="P220" s="42"/>
      <c r="R220" s="45"/>
      <c r="T220" s="46"/>
      <c r="V220" s="45"/>
      <c r="W220" s="46"/>
      <c r="X220" s="46"/>
      <c r="Y220" s="46"/>
    </row>
    <row r="221" spans="4:25" x14ac:dyDescent="0.25">
      <c r="H221" s="45"/>
      <c r="J221" s="46"/>
      <c r="K221" s="46"/>
      <c r="M221" s="45"/>
      <c r="O221" s="46"/>
      <c r="P221" s="46"/>
      <c r="R221" s="45"/>
      <c r="T221" s="46"/>
      <c r="V221" s="45"/>
      <c r="W221" s="46"/>
      <c r="X221" s="46"/>
      <c r="Y221" s="46"/>
    </row>
    <row r="222" spans="4:25" x14ac:dyDescent="0.25">
      <c r="H222" s="45"/>
      <c r="J222" s="46"/>
      <c r="K222" s="46"/>
      <c r="M222" s="45"/>
      <c r="O222" s="46"/>
      <c r="P222" s="46"/>
      <c r="R222" s="45"/>
      <c r="T222" s="46"/>
      <c r="V222" s="45"/>
      <c r="W222" s="46"/>
      <c r="X222" s="46"/>
      <c r="Y222" s="46"/>
    </row>
    <row r="223" spans="4:25" x14ac:dyDescent="0.25">
      <c r="H223" s="45"/>
      <c r="J223" s="46"/>
      <c r="K223" s="46"/>
      <c r="M223" s="45"/>
      <c r="O223" s="46"/>
      <c r="P223" s="46"/>
      <c r="R223" s="45"/>
      <c r="T223" s="46"/>
      <c r="V223" s="45"/>
      <c r="W223" s="46"/>
      <c r="X223" s="46"/>
      <c r="Y223" s="46"/>
    </row>
    <row r="224" spans="4:25" x14ac:dyDescent="0.25">
      <c r="H224" s="45"/>
      <c r="J224" s="46"/>
      <c r="K224" s="46"/>
      <c r="M224" s="45"/>
      <c r="O224" s="46"/>
      <c r="P224" s="46"/>
      <c r="R224" s="45"/>
      <c r="T224" s="46"/>
      <c r="V224" s="45"/>
      <c r="W224" s="46"/>
      <c r="X224" s="46"/>
      <c r="Y224" s="46"/>
    </row>
    <row r="225" spans="8:25" x14ac:dyDescent="0.25">
      <c r="H225" s="45"/>
      <c r="J225" s="46"/>
      <c r="K225" s="46"/>
      <c r="M225" s="45"/>
      <c r="O225" s="46"/>
      <c r="P225" s="46"/>
      <c r="R225" s="45"/>
      <c r="T225" s="46"/>
      <c r="V225" s="45"/>
      <c r="W225" s="46"/>
      <c r="X225" s="46"/>
      <c r="Y225" s="46"/>
    </row>
    <row r="226" spans="8:25" x14ac:dyDescent="0.25">
      <c r="H226" s="45"/>
      <c r="J226" s="46"/>
      <c r="K226" s="46"/>
      <c r="M226" s="45"/>
      <c r="O226" s="46"/>
      <c r="P226" s="46"/>
      <c r="R226" s="45"/>
      <c r="T226" s="46"/>
      <c r="V226" s="45"/>
      <c r="W226" s="46"/>
      <c r="X226" s="46"/>
      <c r="Y226" s="46"/>
    </row>
    <row r="227" spans="8:25" x14ac:dyDescent="0.25">
      <c r="H227" s="45"/>
      <c r="J227" s="46"/>
      <c r="K227" s="46"/>
      <c r="M227" s="45"/>
      <c r="O227" s="46"/>
      <c r="P227" s="46"/>
      <c r="R227" s="45"/>
      <c r="T227" s="46"/>
      <c r="V227" s="45"/>
      <c r="W227" s="46"/>
      <c r="X227" s="46"/>
      <c r="Y227" s="46"/>
    </row>
    <row r="228" spans="8:25" x14ac:dyDescent="0.25">
      <c r="H228" s="45"/>
      <c r="J228" s="46"/>
      <c r="K228" s="46"/>
      <c r="M228" s="45"/>
      <c r="O228" s="46"/>
      <c r="P228" s="46"/>
      <c r="R228" s="45"/>
      <c r="T228" s="46"/>
      <c r="V228" s="45"/>
      <c r="W228" s="46"/>
      <c r="X228" s="46"/>
      <c r="Y228" s="46"/>
    </row>
    <row r="229" spans="8:25" x14ac:dyDescent="0.25">
      <c r="H229" s="45"/>
      <c r="J229" s="46"/>
      <c r="K229" s="46"/>
      <c r="M229" s="45"/>
      <c r="O229" s="46"/>
      <c r="P229" s="46"/>
      <c r="R229" s="45"/>
      <c r="T229" s="46"/>
      <c r="V229" s="45"/>
      <c r="W229" s="46"/>
      <c r="X229" s="46"/>
      <c r="Y229" s="46"/>
    </row>
    <row r="230" spans="8:25" x14ac:dyDescent="0.25">
      <c r="H230" s="45"/>
      <c r="J230" s="46"/>
      <c r="K230" s="46"/>
      <c r="M230" s="45"/>
      <c r="O230" s="46"/>
      <c r="P230" s="46"/>
      <c r="R230" s="45"/>
      <c r="T230" s="46"/>
      <c r="V230" s="45"/>
      <c r="W230" s="46"/>
      <c r="X230" s="46"/>
      <c r="Y230" s="46"/>
    </row>
    <row r="231" spans="8:25" x14ac:dyDescent="0.25">
      <c r="H231" s="45"/>
      <c r="J231" s="46"/>
      <c r="K231" s="46"/>
      <c r="M231" s="45"/>
      <c r="O231" s="46"/>
      <c r="P231" s="46"/>
      <c r="R231" s="45"/>
      <c r="T231" s="46"/>
      <c r="V231" s="45"/>
      <c r="W231" s="46"/>
      <c r="X231" s="46"/>
      <c r="Y231" s="46"/>
    </row>
    <row r="232" spans="8:25" x14ac:dyDescent="0.25">
      <c r="H232" s="45"/>
      <c r="J232" s="46"/>
      <c r="K232" s="46"/>
      <c r="M232" s="45"/>
      <c r="O232" s="46"/>
      <c r="P232" s="46"/>
      <c r="R232" s="45"/>
      <c r="T232" s="46"/>
      <c r="V232" s="45"/>
      <c r="W232" s="46"/>
      <c r="X232" s="46"/>
      <c r="Y232" s="46"/>
    </row>
    <row r="233" spans="8:25" x14ac:dyDescent="0.25">
      <c r="H233" s="45"/>
      <c r="J233" s="46"/>
      <c r="K233" s="46"/>
      <c r="M233" s="45"/>
      <c r="O233" s="46"/>
      <c r="P233" s="46"/>
      <c r="R233" s="45"/>
      <c r="T233" s="46"/>
      <c r="V233" s="45"/>
      <c r="W233" s="46"/>
      <c r="X233" s="46"/>
      <c r="Y233" s="46"/>
    </row>
    <row r="234" spans="8:25" x14ac:dyDescent="0.25">
      <c r="H234" s="45"/>
      <c r="J234" s="46"/>
      <c r="K234" s="46"/>
      <c r="M234" s="45"/>
      <c r="O234" s="46"/>
      <c r="P234" s="46"/>
      <c r="R234" s="45"/>
      <c r="T234" s="46"/>
      <c r="V234" s="45"/>
      <c r="W234" s="46"/>
      <c r="X234" s="46"/>
      <c r="Y234" s="46"/>
    </row>
    <row r="235" spans="8:25" x14ac:dyDescent="0.25">
      <c r="H235" s="45"/>
      <c r="J235" s="46"/>
      <c r="K235" s="46"/>
      <c r="M235" s="45"/>
      <c r="O235" s="46"/>
      <c r="P235" s="46"/>
      <c r="R235" s="45"/>
      <c r="T235" s="46"/>
      <c r="V235" s="45"/>
      <c r="W235" s="46"/>
      <c r="X235" s="46"/>
      <c r="Y235" s="46"/>
    </row>
    <row r="236" spans="8:25" x14ac:dyDescent="0.25">
      <c r="H236" s="45"/>
      <c r="J236" s="46"/>
      <c r="K236" s="46"/>
      <c r="M236" s="45"/>
      <c r="O236" s="46"/>
      <c r="P236" s="46"/>
      <c r="R236" s="45"/>
      <c r="T236" s="46"/>
      <c r="V236" s="45"/>
      <c r="W236" s="46"/>
      <c r="X236" s="46"/>
      <c r="Y236" s="46"/>
    </row>
    <row r="237" spans="8:25" x14ac:dyDescent="0.25">
      <c r="H237" s="45"/>
      <c r="J237" s="46"/>
      <c r="K237" s="46"/>
      <c r="M237" s="45"/>
      <c r="O237" s="46"/>
      <c r="P237" s="46"/>
      <c r="R237" s="45"/>
      <c r="T237" s="46"/>
      <c r="V237" s="45"/>
      <c r="W237" s="46"/>
      <c r="X237" s="46"/>
      <c r="Y237" s="46"/>
    </row>
    <row r="238" spans="8:25" x14ac:dyDescent="0.25">
      <c r="H238" s="45"/>
      <c r="J238" s="46"/>
      <c r="K238" s="46"/>
      <c r="M238" s="45"/>
      <c r="O238" s="46"/>
      <c r="P238" s="46"/>
      <c r="R238" s="45"/>
      <c r="T238" s="46"/>
      <c r="V238" s="45"/>
      <c r="W238" s="46"/>
      <c r="X238" s="46"/>
      <c r="Y238" s="46"/>
    </row>
    <row r="239" spans="8:25" x14ac:dyDescent="0.25">
      <c r="H239" s="45"/>
      <c r="J239" s="46"/>
      <c r="K239" s="46"/>
      <c r="M239" s="45"/>
      <c r="O239" s="46"/>
      <c r="P239" s="46"/>
      <c r="R239" s="45"/>
      <c r="T239" s="46"/>
      <c r="V239" s="45"/>
      <c r="W239" s="46"/>
      <c r="X239" s="46"/>
      <c r="Y239" s="46"/>
    </row>
    <row r="240" spans="8:25" x14ac:dyDescent="0.25">
      <c r="H240" s="45"/>
      <c r="J240" s="46"/>
      <c r="K240" s="46"/>
      <c r="M240" s="45"/>
      <c r="O240" s="46"/>
      <c r="P240" s="46"/>
      <c r="R240" s="45"/>
      <c r="T240" s="46"/>
      <c r="V240" s="45"/>
      <c r="W240" s="46"/>
      <c r="X240" s="46"/>
      <c r="Y240" s="46"/>
    </row>
    <row r="241" spans="8:25" x14ac:dyDescent="0.25">
      <c r="H241" s="45"/>
      <c r="J241" s="46"/>
      <c r="K241" s="46"/>
      <c r="M241" s="45"/>
      <c r="O241" s="46"/>
      <c r="P241" s="46"/>
      <c r="R241" s="45"/>
      <c r="T241" s="46"/>
      <c r="V241" s="45"/>
      <c r="W241" s="46"/>
      <c r="X241" s="46"/>
      <c r="Y241" s="46"/>
    </row>
    <row r="242" spans="8:25" x14ac:dyDescent="0.25">
      <c r="H242" s="45"/>
      <c r="J242" s="46"/>
      <c r="K242" s="46"/>
      <c r="M242" s="45"/>
      <c r="O242" s="46"/>
      <c r="P242" s="46"/>
      <c r="R242" s="45"/>
      <c r="T242" s="46"/>
      <c r="V242" s="45"/>
      <c r="W242" s="46"/>
      <c r="X242" s="46"/>
      <c r="Y242" s="46"/>
    </row>
    <row r="243" spans="8:25" x14ac:dyDescent="0.25">
      <c r="H243" s="45"/>
      <c r="J243" s="46"/>
      <c r="K243" s="46"/>
      <c r="M243" s="45"/>
      <c r="O243" s="46"/>
      <c r="P243" s="46"/>
      <c r="R243" s="45"/>
      <c r="T243" s="46"/>
      <c r="V243" s="45"/>
      <c r="W243" s="46"/>
      <c r="X243" s="46"/>
      <c r="Y243" s="46"/>
    </row>
    <row r="244" spans="8:25" x14ac:dyDescent="0.25">
      <c r="H244" s="45"/>
      <c r="J244" s="46"/>
      <c r="K244" s="46"/>
      <c r="M244" s="45"/>
      <c r="O244" s="46"/>
      <c r="P244" s="46"/>
      <c r="R244" s="45"/>
      <c r="T244" s="46"/>
      <c r="V244" s="45"/>
      <c r="W244" s="46"/>
      <c r="X244" s="46"/>
      <c r="Y244" s="46"/>
    </row>
    <row r="245" spans="8:25" x14ac:dyDescent="0.25">
      <c r="H245" s="45"/>
      <c r="J245" s="46"/>
      <c r="K245" s="46"/>
      <c r="M245" s="45"/>
      <c r="O245" s="46"/>
      <c r="P245" s="46"/>
      <c r="R245" s="45"/>
      <c r="T245" s="46"/>
      <c r="V245" s="45"/>
      <c r="W245" s="46"/>
      <c r="X245" s="46"/>
      <c r="Y245" s="46"/>
    </row>
    <row r="246" spans="8:25" x14ac:dyDescent="0.25">
      <c r="H246" s="45"/>
      <c r="J246" s="46"/>
      <c r="K246" s="46"/>
      <c r="M246" s="45"/>
      <c r="O246" s="46"/>
      <c r="P246" s="46"/>
      <c r="R246" s="45"/>
      <c r="T246" s="46"/>
      <c r="V246" s="45"/>
      <c r="W246" s="46"/>
      <c r="X246" s="46"/>
      <c r="Y246" s="46"/>
    </row>
    <row r="247" spans="8:25" x14ac:dyDescent="0.25">
      <c r="H247" s="45"/>
      <c r="J247" s="46"/>
      <c r="K247" s="46"/>
      <c r="M247" s="45"/>
      <c r="O247" s="46"/>
      <c r="P247" s="46"/>
      <c r="R247" s="45"/>
      <c r="T247" s="46"/>
      <c r="V247" s="45"/>
      <c r="W247" s="46"/>
      <c r="X247" s="46"/>
      <c r="Y247" s="46"/>
    </row>
    <row r="248" spans="8:25" x14ac:dyDescent="0.25">
      <c r="H248" s="45"/>
      <c r="J248" s="46"/>
      <c r="K248" s="46"/>
      <c r="M248" s="45"/>
      <c r="O248" s="46"/>
      <c r="P248" s="46"/>
      <c r="R248" s="45"/>
      <c r="T248" s="46"/>
      <c r="V248" s="45"/>
      <c r="W248" s="46"/>
      <c r="X248" s="46"/>
      <c r="Y248" s="46"/>
    </row>
    <row r="249" spans="8:25" x14ac:dyDescent="0.25">
      <c r="H249" s="45"/>
      <c r="J249" s="46"/>
      <c r="K249" s="46"/>
      <c r="M249" s="45"/>
      <c r="O249" s="46"/>
      <c r="P249" s="46"/>
      <c r="R249" s="45"/>
      <c r="T249" s="46"/>
      <c r="V249" s="45"/>
      <c r="W249" s="46"/>
      <c r="X249" s="46"/>
      <c r="Y249" s="46"/>
    </row>
    <row r="250" spans="8:25" x14ac:dyDescent="0.25">
      <c r="H250" s="45"/>
      <c r="J250" s="46"/>
      <c r="K250" s="46"/>
      <c r="M250" s="45"/>
      <c r="O250" s="46"/>
      <c r="P250" s="46"/>
      <c r="R250" s="45"/>
      <c r="T250" s="46"/>
      <c r="V250" s="45"/>
      <c r="W250" s="46"/>
      <c r="X250" s="46"/>
      <c r="Y250" s="46"/>
    </row>
    <row r="251" spans="8:25" x14ac:dyDescent="0.25">
      <c r="H251" s="45"/>
      <c r="J251" s="46"/>
      <c r="K251" s="46"/>
      <c r="M251" s="45"/>
      <c r="O251" s="46"/>
      <c r="P251" s="46"/>
      <c r="R251" s="45"/>
      <c r="T251" s="46"/>
      <c r="V251" s="45"/>
      <c r="W251" s="46"/>
      <c r="X251" s="46"/>
      <c r="Y251" s="46"/>
    </row>
    <row r="252" spans="8:25" x14ac:dyDescent="0.25">
      <c r="H252" s="45"/>
      <c r="J252" s="46"/>
      <c r="K252" s="46"/>
      <c r="M252" s="45"/>
      <c r="O252" s="46"/>
      <c r="P252" s="46"/>
      <c r="R252" s="45"/>
      <c r="T252" s="46"/>
      <c r="V252" s="45"/>
      <c r="W252" s="46"/>
      <c r="X252" s="46"/>
      <c r="Y252" s="46"/>
    </row>
    <row r="253" spans="8:25" x14ac:dyDescent="0.25">
      <c r="H253" s="45"/>
      <c r="J253" s="46"/>
      <c r="K253" s="46"/>
      <c r="M253" s="45"/>
      <c r="O253" s="46"/>
      <c r="P253" s="46"/>
      <c r="R253" s="45"/>
      <c r="T253" s="46"/>
      <c r="V253" s="45"/>
      <c r="W253" s="46"/>
      <c r="X253" s="46"/>
      <c r="Y253" s="46"/>
    </row>
    <row r="254" spans="8:25" x14ac:dyDescent="0.25">
      <c r="R254" s="45"/>
      <c r="T254" s="46"/>
      <c r="V254" s="45"/>
      <c r="W254" s="46"/>
      <c r="X254" s="46"/>
      <c r="Y254" s="46"/>
    </row>
    <row r="255" spans="8:25" x14ac:dyDescent="0.25">
      <c r="R255" s="45"/>
      <c r="T255" s="46"/>
      <c r="V255" s="45"/>
      <c r="W255" s="46"/>
      <c r="X255" s="46"/>
      <c r="Y255" s="46"/>
    </row>
    <row r="256" spans="8:25" x14ac:dyDescent="0.25">
      <c r="R256" s="45"/>
      <c r="T256" s="46"/>
      <c r="V256" s="45"/>
      <c r="W256" s="46"/>
      <c r="X256" s="46"/>
      <c r="Y256" s="46"/>
    </row>
    <row r="257" spans="9:25" x14ac:dyDescent="0.25">
      <c r="R257" s="45"/>
      <c r="T257" s="46"/>
      <c r="V257" s="45"/>
      <c r="W257" s="46"/>
      <c r="X257" s="46"/>
      <c r="Y257" s="46"/>
    </row>
    <row r="258" spans="9:25" x14ac:dyDescent="0.25">
      <c r="R258" s="45"/>
      <c r="T258" s="46"/>
      <c r="V258" s="45"/>
      <c r="W258" s="46"/>
      <c r="X258" s="46"/>
      <c r="Y258" s="46"/>
    </row>
    <row r="259" spans="9:25" x14ac:dyDescent="0.25">
      <c r="R259" s="45"/>
      <c r="T259" s="46"/>
      <c r="V259" s="45"/>
      <c r="W259" s="46"/>
      <c r="X259" s="46"/>
      <c r="Y259" s="46"/>
    </row>
    <row r="260" spans="9:25" x14ac:dyDescent="0.25">
      <c r="I260" s="1"/>
      <c r="N260" s="1"/>
      <c r="R260" s="45"/>
      <c r="T260" s="46"/>
      <c r="V260" s="45"/>
      <c r="W260" s="46"/>
      <c r="X260" s="46"/>
      <c r="Y260" s="46"/>
    </row>
    <row r="261" spans="9:25" x14ac:dyDescent="0.25">
      <c r="I261" s="1"/>
      <c r="N261" s="1"/>
      <c r="R261" s="45"/>
      <c r="T261" s="46"/>
      <c r="V261" s="45"/>
      <c r="W261" s="46"/>
      <c r="X261" s="46"/>
      <c r="Y261" s="46"/>
    </row>
    <row r="262" spans="9:25" x14ac:dyDescent="0.25">
      <c r="I262" s="1"/>
      <c r="N262" s="1"/>
      <c r="R262" s="45"/>
      <c r="T262" s="46"/>
      <c r="V262" s="45"/>
      <c r="W262" s="46"/>
      <c r="X262" s="46"/>
      <c r="Y262" s="46"/>
    </row>
    <row r="263" spans="9:25" x14ac:dyDescent="0.25">
      <c r="I263" s="1"/>
      <c r="N263" s="1"/>
      <c r="R263" s="45"/>
      <c r="T263" s="46"/>
      <c r="V263" s="45"/>
      <c r="W263" s="46"/>
      <c r="X263" s="46"/>
      <c r="Y263" s="46"/>
    </row>
    <row r="264" spans="9:25" x14ac:dyDescent="0.25">
      <c r="I264" s="1"/>
      <c r="N264" s="1"/>
      <c r="R264" s="45"/>
      <c r="T264" s="46"/>
      <c r="V264" s="45"/>
      <c r="W264" s="46"/>
      <c r="X264" s="46"/>
      <c r="Y264" s="46"/>
    </row>
    <row r="265" spans="9:25" x14ac:dyDescent="0.25">
      <c r="I265" s="1"/>
      <c r="N265" s="1"/>
      <c r="R265" s="45"/>
      <c r="T265" s="46"/>
      <c r="V265" s="45"/>
      <c r="W265" s="46"/>
      <c r="X265" s="46"/>
      <c r="Y265" s="46"/>
    </row>
  </sheetData>
  <mergeCells count="52">
    <mergeCell ref="L10:M10"/>
    <mergeCell ref="D1:X1"/>
    <mergeCell ref="D3:I3"/>
    <mergeCell ref="J3:O3"/>
    <mergeCell ref="T3:W3"/>
    <mergeCell ref="J4:N4"/>
    <mergeCell ref="P4:T4"/>
    <mergeCell ref="L5:M5"/>
    <mergeCell ref="L6:N6"/>
    <mergeCell ref="L7:N7"/>
    <mergeCell ref="L8:M8"/>
    <mergeCell ref="L9:N9"/>
    <mergeCell ref="L11:N11"/>
    <mergeCell ref="L12:M12"/>
    <mergeCell ref="L13:N13"/>
    <mergeCell ref="J16:N16"/>
    <mergeCell ref="P19:T19"/>
    <mergeCell ref="X38:Y38"/>
    <mergeCell ref="A81:A82"/>
    <mergeCell ref="B81:B82"/>
    <mergeCell ref="C81:C82"/>
    <mergeCell ref="D81:D82"/>
    <mergeCell ref="E81:E82"/>
    <mergeCell ref="A38:A39"/>
    <mergeCell ref="B38:B39"/>
    <mergeCell ref="C38:C39"/>
    <mergeCell ref="D38:D39"/>
    <mergeCell ref="E38:E39"/>
    <mergeCell ref="L119:M119"/>
    <mergeCell ref="G38:J38"/>
    <mergeCell ref="K38:O38"/>
    <mergeCell ref="P38:T38"/>
    <mergeCell ref="U38:W38"/>
    <mergeCell ref="G81:J81"/>
    <mergeCell ref="L81:O81"/>
    <mergeCell ref="P81:T81"/>
    <mergeCell ref="U81:W81"/>
    <mergeCell ref="X81:Y81"/>
    <mergeCell ref="M122:R122"/>
    <mergeCell ref="A165:A166"/>
    <mergeCell ref="B165:B166"/>
    <mergeCell ref="C165:C166"/>
    <mergeCell ref="D165:D166"/>
    <mergeCell ref="E165:H165"/>
    <mergeCell ref="I165:L165"/>
    <mergeCell ref="M165:R165"/>
    <mergeCell ref="A122:A123"/>
    <mergeCell ref="B122:B123"/>
    <mergeCell ref="C122:C123"/>
    <mergeCell ref="D122:D123"/>
    <mergeCell ref="E122:H122"/>
    <mergeCell ref="I122:L122"/>
  </mergeCells>
  <conditionalFormatting sqref="E83:E118 E40:E79">
    <cfRule type="containsText" dxfId="22" priority="14" stopIfTrue="1" operator="containsText" text="N/A">
      <formula>NOT(ISERROR(SEARCH("N/A",E40)))</formula>
    </cfRule>
    <cfRule type="cellIs" dxfId="21" priority="15" stopIfTrue="1" operator="lessThan">
      <formula>0.8</formula>
    </cfRule>
    <cfRule type="cellIs" dxfId="20" priority="16" stopIfTrue="1" operator="between">
      <formula>0.8</formula>
      <formula>1</formula>
    </cfRule>
    <cfRule type="cellIs" dxfId="19" priority="17" stopIfTrue="1" operator="greaterThan">
      <formula>1</formula>
    </cfRule>
  </conditionalFormatting>
  <conditionalFormatting sqref="J83:J118 J40:J79 W40:W79 W83:W118 O40:O79 T40:T79 O83:O118 T83:T118">
    <cfRule type="cellIs" dxfId="18" priority="13" stopIfTrue="1" operator="lessThan">
      <formula>0.8</formula>
    </cfRule>
  </conditionalFormatting>
  <conditionalFormatting sqref="H124:H163 L124:L163 L167:L202 H167:H202">
    <cfRule type="cellIs" dxfId="17" priority="12" operator="lessThan">
      <formula>0.8</formula>
    </cfRule>
  </conditionalFormatting>
  <conditionalFormatting sqref="R40:R78 R83:R118">
    <cfRule type="cellIs" dxfId="16" priority="18" stopIfTrue="1" operator="lessThan">
      <formula>#REF!</formula>
    </cfRule>
  </conditionalFormatting>
  <conditionalFormatting sqref="Q124:Q162">
    <cfRule type="expression" dxfId="15" priority="11">
      <formula>"&gt;65"</formula>
    </cfRule>
  </conditionalFormatting>
  <conditionalFormatting sqref="R40:R78">
    <cfRule type="cellIs" dxfId="14" priority="8" operator="lessThan">
      <formula>2467</formula>
    </cfRule>
  </conditionalFormatting>
  <conditionalFormatting sqref="R83:R118">
    <cfRule type="cellIs" dxfId="13" priority="1" operator="lessThan">
      <formula>$G$16</formula>
    </cfRule>
    <cfRule type="cellIs" dxfId="12" priority="7" operator="lessThan">
      <formula>2467</formula>
    </cfRule>
  </conditionalFormatting>
  <conditionalFormatting sqref="H40:H79 H83:H118">
    <cfRule type="cellIs" dxfId="11" priority="19" stopIfTrue="1" operator="lessThan">
      <formula>$G$8</formula>
    </cfRule>
  </conditionalFormatting>
  <conditionalFormatting sqref="V40:V79 V83:V118">
    <cfRule type="cellIs" dxfId="10" priority="20" stopIfTrue="1" operator="lessThan">
      <formula>$G$28</formula>
    </cfRule>
  </conditionalFormatting>
  <conditionalFormatting sqref="M40:M79 M83:M118">
    <cfRule type="cellIs" dxfId="9" priority="21" stopIfTrue="1" operator="lessThan">
      <formula>$G$12</formula>
    </cfRule>
  </conditionalFormatting>
  <conditionalFormatting sqref="I163">
    <cfRule type="cellIs" dxfId="8" priority="22" operator="lessThan">
      <formula>$G$20</formula>
    </cfRule>
  </conditionalFormatting>
  <conditionalFormatting sqref="G124:G163 G167:G202">
    <cfRule type="cellIs" dxfId="7" priority="23" operator="lessThan">
      <formula>$G$24</formula>
    </cfRule>
  </conditionalFormatting>
  <conditionalFormatting sqref="Q167">
    <cfRule type="expression" dxfId="6" priority="6">
      <formula>"&gt;65"</formula>
    </cfRule>
  </conditionalFormatting>
  <conditionalFormatting sqref="Q168:Q198">
    <cfRule type="expression" dxfId="5" priority="5">
      <formula>"&gt;65"</formula>
    </cfRule>
  </conditionalFormatting>
  <conditionalFormatting sqref="N124:N163 N167:N202">
    <cfRule type="cellIs" dxfId="4" priority="10" operator="lessThan">
      <formula>#REF!</formula>
    </cfRule>
  </conditionalFormatting>
  <conditionalFormatting sqref="Q124:Q163 Q167:Q202">
    <cfRule type="cellIs" dxfId="3" priority="9" operator="lessThan">
      <formula>#REF!</formula>
    </cfRule>
  </conditionalFormatting>
  <conditionalFormatting sqref="K124:K163">
    <cfRule type="cellIs" dxfId="2" priority="4" operator="lessThan">
      <formula>$G$20</formula>
    </cfRule>
  </conditionalFormatting>
  <conditionalFormatting sqref="K167:K202">
    <cfRule type="cellIs" dxfId="1" priority="3" operator="lessThan">
      <formula>$G$20</formula>
    </cfRule>
  </conditionalFormatting>
  <conditionalFormatting sqref="R74">
    <cfRule type="cellIs" dxfId="0" priority="2" operator="lessThan">
      <formula>$G$16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 Pudlin</dc:creator>
  <cp:lastModifiedBy>Michi McNeace</cp:lastModifiedBy>
  <dcterms:created xsi:type="dcterms:W3CDTF">2021-02-12T15:29:16Z</dcterms:created>
  <dcterms:modified xsi:type="dcterms:W3CDTF">2021-02-12T16:48:56Z</dcterms:modified>
</cp:coreProperties>
</file>