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S:\Performance_Management_Unit\2_Raw_Data\3_Public_Disclosure_Data\14_FY2024\Q1\"/>
    </mc:Choice>
  </mc:AlternateContent>
  <xr:revisionPtr revIDLastSave="0" documentId="13_ncr:1_{756D782A-B020-4115-9152-A342E38C42EE}" xr6:coauthVersionLast="47" xr6:coauthVersionMax="47" xr10:uidLastSave="{00000000-0000-0000-0000-000000000000}"/>
  <bookViews>
    <workbookView xWindow="-120" yWindow="-120" windowWidth="29040" windowHeight="15720" xr2:uid="{9BE0B81A-2322-4B92-8C76-7EAA2A431705}"/>
  </bookViews>
  <sheets>
    <sheet name="CW-1_Disclosure_Data_FY2024_Q1" sheetId="1" r:id="rId1"/>
  </sheets>
  <definedNames>
    <definedName name="_xlnm._FilterDatabase" localSheetId="0" hidden="1">'CW-1_Disclosure_Data_FY2024_Q1'!$A$1:$DG$847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V845" i="1" l="1"/>
  <c r="BU845" i="1"/>
  <c r="BC845" i="1"/>
  <c r="BV844" i="1"/>
  <c r="BU844" i="1"/>
  <c r="BC844" i="1"/>
  <c r="BV847" i="1"/>
  <c r="BU847" i="1"/>
  <c r="BC847" i="1"/>
  <c r="BV843" i="1"/>
  <c r="BU843" i="1"/>
  <c r="BC843" i="1"/>
  <c r="BV842" i="1"/>
  <c r="BU842" i="1"/>
  <c r="BC842" i="1"/>
  <c r="BV846" i="1"/>
  <c r="BU846" i="1"/>
  <c r="BC846" i="1"/>
  <c r="BV832" i="1"/>
  <c r="BU832" i="1"/>
  <c r="BC832" i="1"/>
  <c r="BV841" i="1"/>
  <c r="BU841" i="1"/>
  <c r="BC841" i="1"/>
  <c r="BV834" i="1"/>
  <c r="BU834" i="1"/>
  <c r="BC834" i="1"/>
  <c r="BV831" i="1"/>
  <c r="BU831" i="1"/>
  <c r="BC831" i="1"/>
  <c r="BV830" i="1"/>
  <c r="BU830" i="1"/>
  <c r="BC830" i="1"/>
  <c r="BV833" i="1"/>
  <c r="BU833" i="1"/>
  <c r="BC833" i="1"/>
  <c r="BV829" i="1"/>
  <c r="BU829" i="1"/>
  <c r="BC829" i="1"/>
  <c r="BV840" i="1"/>
  <c r="BU840" i="1"/>
  <c r="BC840" i="1"/>
  <c r="BV839" i="1"/>
  <c r="BU839" i="1"/>
  <c r="BC839" i="1"/>
  <c r="BV838" i="1"/>
  <c r="BU838" i="1"/>
  <c r="BC838" i="1"/>
  <c r="BV837" i="1"/>
  <c r="BU837" i="1"/>
  <c r="BC837" i="1"/>
  <c r="BV836" i="1"/>
  <c r="BU836" i="1"/>
  <c r="BC836" i="1"/>
  <c r="BV835" i="1"/>
  <c r="BU835" i="1"/>
  <c r="BC835" i="1"/>
  <c r="BV828" i="1"/>
  <c r="BU828" i="1"/>
  <c r="BC828" i="1"/>
  <c r="BV826" i="1"/>
  <c r="BU826" i="1"/>
  <c r="BC826" i="1"/>
  <c r="BV827" i="1"/>
  <c r="BU827" i="1"/>
  <c r="BC827" i="1"/>
  <c r="BV824" i="1"/>
  <c r="BU824" i="1"/>
  <c r="BC824" i="1"/>
  <c r="BV820" i="1"/>
  <c r="BU820" i="1"/>
  <c r="BC820" i="1"/>
  <c r="BV819" i="1"/>
  <c r="BU819" i="1"/>
  <c r="BC819" i="1"/>
  <c r="BV823" i="1"/>
  <c r="BU823" i="1"/>
  <c r="BC823" i="1"/>
  <c r="BV822" i="1"/>
  <c r="BU822" i="1"/>
  <c r="BC822" i="1"/>
  <c r="BV821" i="1"/>
  <c r="BU821" i="1"/>
  <c r="BC821" i="1"/>
  <c r="BV818" i="1"/>
  <c r="BU818" i="1"/>
  <c r="BC818" i="1"/>
  <c r="BV825" i="1"/>
  <c r="BU825" i="1"/>
  <c r="BC825" i="1"/>
  <c r="BV817" i="1"/>
  <c r="BU817" i="1"/>
  <c r="BC817" i="1"/>
  <c r="BV816" i="1"/>
  <c r="BU816" i="1"/>
  <c r="BC816" i="1"/>
  <c r="BV815" i="1"/>
  <c r="BU815" i="1"/>
  <c r="BC815" i="1"/>
  <c r="BV814" i="1"/>
  <c r="BU814" i="1"/>
  <c r="BC814" i="1"/>
  <c r="BV813" i="1"/>
  <c r="BU813" i="1"/>
  <c r="BC813" i="1"/>
  <c r="BV812" i="1"/>
  <c r="BU812" i="1"/>
  <c r="BC812" i="1"/>
  <c r="BV811" i="1"/>
  <c r="BU811" i="1"/>
  <c r="BC811" i="1"/>
  <c r="BV810" i="1"/>
  <c r="BU810" i="1"/>
  <c r="BC810" i="1"/>
  <c r="BV809" i="1"/>
  <c r="BU809" i="1"/>
  <c r="BC809" i="1"/>
  <c r="BV808" i="1"/>
  <c r="BU808" i="1"/>
  <c r="BC808" i="1"/>
  <c r="BV806" i="1"/>
  <c r="BU806" i="1"/>
  <c r="BC806" i="1"/>
  <c r="BV805" i="1"/>
  <c r="BU805" i="1"/>
  <c r="BC805" i="1"/>
  <c r="BV807" i="1"/>
  <c r="BU807" i="1"/>
  <c r="BC807" i="1"/>
  <c r="BV804" i="1"/>
  <c r="BU804" i="1"/>
  <c r="BC804" i="1"/>
  <c r="BV803" i="1"/>
  <c r="BU803" i="1"/>
  <c r="BC803" i="1"/>
  <c r="BV796" i="1"/>
  <c r="BU796" i="1"/>
  <c r="BC796" i="1"/>
  <c r="BV802" i="1"/>
  <c r="BU802" i="1"/>
  <c r="BC802" i="1"/>
  <c r="BV801" i="1"/>
  <c r="BU801" i="1"/>
  <c r="BC801" i="1"/>
  <c r="BV795" i="1"/>
  <c r="BU795" i="1"/>
  <c r="BC795" i="1"/>
  <c r="BV799" i="1"/>
  <c r="BU799" i="1"/>
  <c r="BC799" i="1"/>
  <c r="BV798" i="1"/>
  <c r="BU798" i="1"/>
  <c r="BC798" i="1"/>
  <c r="BV794" i="1"/>
  <c r="BU794" i="1"/>
  <c r="BC794" i="1"/>
  <c r="BV793" i="1"/>
  <c r="BU793" i="1"/>
  <c r="BC793" i="1"/>
  <c r="BV792" i="1"/>
  <c r="BU792" i="1"/>
  <c r="BC792" i="1"/>
  <c r="BV791" i="1"/>
  <c r="BU791" i="1"/>
  <c r="BC791" i="1"/>
  <c r="BV797" i="1"/>
  <c r="BU797" i="1"/>
  <c r="BC797" i="1"/>
  <c r="BV800" i="1"/>
  <c r="BU800" i="1"/>
  <c r="BC800" i="1"/>
  <c r="BV790" i="1"/>
  <c r="BU790" i="1"/>
  <c r="BC790" i="1"/>
  <c r="BV789" i="1"/>
  <c r="BU789" i="1"/>
  <c r="BC789" i="1"/>
  <c r="BV784" i="1"/>
  <c r="BU784" i="1"/>
  <c r="BC784" i="1"/>
  <c r="BV788" i="1"/>
  <c r="BU788" i="1"/>
  <c r="BC788" i="1"/>
  <c r="BV787" i="1"/>
  <c r="BU787" i="1"/>
  <c r="BC787" i="1"/>
  <c r="BV783" i="1"/>
  <c r="BU783" i="1"/>
  <c r="BC783" i="1"/>
  <c r="BV786" i="1"/>
  <c r="BU786" i="1"/>
  <c r="BC786" i="1"/>
  <c r="BV782" i="1"/>
  <c r="BU782" i="1"/>
  <c r="BC782" i="1"/>
  <c r="BV781" i="1"/>
  <c r="BU781" i="1"/>
  <c r="BC781" i="1"/>
  <c r="BV780" i="1"/>
  <c r="BU780" i="1"/>
  <c r="BC780" i="1"/>
  <c r="BV779" i="1"/>
  <c r="BU779" i="1"/>
  <c r="BC779" i="1"/>
  <c r="BV785" i="1"/>
  <c r="BU785" i="1"/>
  <c r="BC785" i="1"/>
  <c r="BV778" i="1"/>
  <c r="BU778" i="1"/>
  <c r="BC778" i="1"/>
  <c r="BV777" i="1"/>
  <c r="BU777" i="1"/>
  <c r="BC777" i="1"/>
  <c r="BV776" i="1"/>
  <c r="BU776" i="1"/>
  <c r="BC776" i="1"/>
  <c r="BV774" i="1"/>
  <c r="BU774" i="1"/>
  <c r="BC774" i="1"/>
  <c r="BV773" i="1"/>
  <c r="BU773" i="1"/>
  <c r="BC773" i="1"/>
  <c r="BV775" i="1"/>
  <c r="BU775" i="1"/>
  <c r="BC775" i="1"/>
  <c r="BV772" i="1"/>
  <c r="BU772" i="1"/>
  <c r="BC772" i="1"/>
  <c r="BV771" i="1"/>
  <c r="BU771" i="1"/>
  <c r="BC771" i="1"/>
  <c r="BV770" i="1"/>
  <c r="BU770" i="1"/>
  <c r="BC770" i="1"/>
  <c r="BV769" i="1"/>
  <c r="BU769" i="1"/>
  <c r="BC769" i="1"/>
  <c r="BV767" i="1"/>
  <c r="BU767" i="1"/>
  <c r="BC767" i="1"/>
  <c r="BV766" i="1"/>
  <c r="BU766" i="1"/>
  <c r="BC766" i="1"/>
  <c r="BV768" i="1"/>
  <c r="BU768" i="1"/>
  <c r="BC768" i="1"/>
  <c r="BV765" i="1"/>
  <c r="BU765" i="1"/>
  <c r="BC765" i="1"/>
  <c r="BV762" i="1"/>
  <c r="BU762" i="1"/>
  <c r="BC762" i="1"/>
  <c r="BV764" i="1"/>
  <c r="BU764" i="1"/>
  <c r="BC764" i="1"/>
  <c r="BV761" i="1"/>
  <c r="BU761" i="1"/>
  <c r="BC761" i="1"/>
  <c r="BV763" i="1"/>
  <c r="BU763" i="1"/>
  <c r="BC763" i="1"/>
  <c r="BV760" i="1"/>
  <c r="BU760" i="1"/>
  <c r="BC760" i="1"/>
  <c r="BV759" i="1"/>
  <c r="BU759" i="1"/>
  <c r="BC759" i="1"/>
  <c r="BV757" i="1"/>
  <c r="BU757" i="1"/>
  <c r="BC757" i="1"/>
  <c r="BV756" i="1"/>
  <c r="BU756" i="1"/>
  <c r="BC756" i="1"/>
  <c r="BV755" i="1"/>
  <c r="BU755" i="1"/>
  <c r="BC755" i="1"/>
  <c r="BV751" i="1"/>
  <c r="BU751" i="1"/>
  <c r="BC751" i="1"/>
  <c r="BV758" i="1"/>
  <c r="BU758" i="1"/>
  <c r="BC758" i="1"/>
  <c r="BV750" i="1"/>
  <c r="BU750" i="1"/>
  <c r="BC750" i="1"/>
  <c r="BV754" i="1"/>
  <c r="BU754" i="1"/>
  <c r="BC754" i="1"/>
  <c r="BV749" i="1"/>
  <c r="BU749" i="1"/>
  <c r="BC749" i="1"/>
  <c r="BV753" i="1"/>
  <c r="BU753" i="1"/>
  <c r="BC753" i="1"/>
  <c r="BV748" i="1"/>
  <c r="BU748" i="1"/>
  <c r="BC748" i="1"/>
  <c r="BV752" i="1"/>
  <c r="BU752" i="1"/>
  <c r="BC752" i="1"/>
  <c r="BV744" i="1"/>
  <c r="BU744" i="1"/>
  <c r="BC744" i="1"/>
  <c r="BV741" i="1"/>
  <c r="BU741" i="1"/>
  <c r="BC741" i="1"/>
  <c r="BV740" i="1"/>
  <c r="BU740" i="1"/>
  <c r="BC740" i="1"/>
  <c r="BV743" i="1"/>
  <c r="BU743" i="1"/>
  <c r="BC743" i="1"/>
  <c r="BV747" i="1"/>
  <c r="BU747" i="1"/>
  <c r="BC747" i="1"/>
  <c r="BV746" i="1"/>
  <c r="BU746" i="1"/>
  <c r="BC746" i="1"/>
  <c r="BV739" i="1"/>
  <c r="BU739" i="1"/>
  <c r="BC739" i="1"/>
  <c r="BV745" i="1"/>
  <c r="BU745" i="1"/>
  <c r="BC745" i="1"/>
  <c r="BV742" i="1"/>
  <c r="BU742" i="1"/>
  <c r="BC742" i="1"/>
  <c r="BV738" i="1"/>
  <c r="BU738" i="1"/>
  <c r="BC738" i="1"/>
  <c r="BV734" i="1"/>
  <c r="BU734" i="1"/>
  <c r="BC734" i="1"/>
  <c r="BV724" i="1"/>
  <c r="BU724" i="1"/>
  <c r="BC724" i="1"/>
  <c r="BV733" i="1"/>
  <c r="BU733" i="1"/>
  <c r="BC733" i="1"/>
  <c r="BV723" i="1"/>
  <c r="BU723" i="1"/>
  <c r="BC723" i="1"/>
  <c r="BV722" i="1"/>
  <c r="BU722" i="1"/>
  <c r="BC722" i="1"/>
  <c r="BV732" i="1"/>
  <c r="BU732" i="1"/>
  <c r="BC732" i="1"/>
  <c r="BV731" i="1"/>
  <c r="BU731" i="1"/>
  <c r="BC731" i="1"/>
  <c r="BV735" i="1"/>
  <c r="BU735" i="1"/>
  <c r="BC735" i="1"/>
  <c r="BV721" i="1"/>
  <c r="BU721" i="1"/>
  <c r="BC721" i="1"/>
  <c r="BV730" i="1"/>
  <c r="BU730" i="1"/>
  <c r="BC730" i="1"/>
  <c r="BV729" i="1"/>
  <c r="BU729" i="1"/>
  <c r="BC729" i="1"/>
  <c r="BV737" i="1"/>
  <c r="BU737" i="1"/>
  <c r="BC737" i="1"/>
  <c r="BV728" i="1"/>
  <c r="BU728" i="1"/>
  <c r="BC728" i="1"/>
  <c r="BV727" i="1"/>
  <c r="BU727" i="1"/>
  <c r="BC727" i="1"/>
  <c r="BV720" i="1"/>
  <c r="BU720" i="1"/>
  <c r="BC720" i="1"/>
  <c r="BV719" i="1"/>
  <c r="BU719" i="1"/>
  <c r="BC719" i="1"/>
  <c r="BV726" i="1"/>
  <c r="BU726" i="1"/>
  <c r="BC726" i="1"/>
  <c r="BV718" i="1"/>
  <c r="BU718" i="1"/>
  <c r="BC718" i="1"/>
  <c r="BV725" i="1"/>
  <c r="BU725" i="1"/>
  <c r="BC725" i="1"/>
  <c r="BV736" i="1"/>
  <c r="BU736" i="1"/>
  <c r="BC736" i="1"/>
  <c r="BV716" i="1"/>
  <c r="BU716" i="1"/>
  <c r="BC716" i="1"/>
  <c r="BV713" i="1"/>
  <c r="BU713" i="1"/>
  <c r="BC713" i="1"/>
  <c r="BV712" i="1"/>
  <c r="BU712" i="1"/>
  <c r="BC712" i="1"/>
  <c r="BV717" i="1"/>
  <c r="BU717" i="1"/>
  <c r="BC717" i="1"/>
  <c r="BV711" i="1"/>
  <c r="BU711" i="1"/>
  <c r="BC711" i="1"/>
  <c r="BV710" i="1"/>
  <c r="BU710" i="1"/>
  <c r="BC710" i="1"/>
  <c r="BV709" i="1"/>
  <c r="BU709" i="1"/>
  <c r="BC709" i="1"/>
  <c r="BV715" i="1"/>
  <c r="BU715" i="1"/>
  <c r="BC715" i="1"/>
  <c r="BV708" i="1"/>
  <c r="BU708" i="1"/>
  <c r="BC708" i="1"/>
  <c r="BV707" i="1"/>
  <c r="BU707" i="1"/>
  <c r="BC707" i="1"/>
  <c r="BV714" i="1"/>
  <c r="BU714" i="1"/>
  <c r="BC714" i="1"/>
  <c r="BV705" i="1"/>
  <c r="BU705" i="1"/>
  <c r="BC705" i="1"/>
  <c r="BV706" i="1"/>
  <c r="BU706" i="1"/>
  <c r="BC706" i="1"/>
  <c r="BV704" i="1"/>
  <c r="BU704" i="1"/>
  <c r="BC704" i="1"/>
  <c r="BV703" i="1"/>
  <c r="BU703" i="1"/>
  <c r="BC703" i="1"/>
  <c r="BV702" i="1"/>
  <c r="BU702" i="1"/>
  <c r="BC702" i="1"/>
  <c r="BV699" i="1"/>
  <c r="BU699" i="1"/>
  <c r="BC699" i="1"/>
  <c r="BV698" i="1"/>
  <c r="BU698" i="1"/>
  <c r="BC698" i="1"/>
  <c r="BV701" i="1"/>
  <c r="BU701" i="1"/>
  <c r="BC701" i="1"/>
  <c r="BV697" i="1"/>
  <c r="BU697" i="1"/>
  <c r="BC697" i="1"/>
  <c r="BV700" i="1"/>
  <c r="BU700" i="1"/>
  <c r="BC700" i="1"/>
  <c r="BV696" i="1"/>
  <c r="BU696" i="1"/>
  <c r="BC696" i="1"/>
  <c r="BV695" i="1"/>
  <c r="BU695" i="1"/>
  <c r="BC695" i="1"/>
  <c r="BV694" i="1"/>
  <c r="BU694" i="1"/>
  <c r="BC694" i="1"/>
  <c r="BV693" i="1"/>
  <c r="BU693" i="1"/>
  <c r="BC693" i="1"/>
  <c r="BV692" i="1"/>
  <c r="BU692" i="1"/>
  <c r="BC692" i="1"/>
  <c r="BV691" i="1"/>
  <c r="BU691" i="1"/>
  <c r="BC691" i="1"/>
  <c r="BV690" i="1"/>
  <c r="BU690" i="1"/>
  <c r="BC690" i="1"/>
  <c r="BV687" i="1"/>
  <c r="BU687" i="1"/>
  <c r="BC687" i="1"/>
  <c r="BV689" i="1"/>
  <c r="BU689" i="1"/>
  <c r="BC689" i="1"/>
  <c r="BV685" i="1"/>
  <c r="BU685" i="1"/>
  <c r="BC685" i="1"/>
  <c r="BV684" i="1"/>
  <c r="BU684" i="1"/>
  <c r="BC684" i="1"/>
  <c r="BV686" i="1"/>
  <c r="BU686" i="1"/>
  <c r="BC686" i="1"/>
  <c r="BV683" i="1"/>
  <c r="BU683" i="1"/>
  <c r="BC683" i="1"/>
  <c r="BV682" i="1"/>
  <c r="BU682" i="1"/>
  <c r="BC682" i="1"/>
  <c r="BV681" i="1"/>
  <c r="BU681" i="1"/>
  <c r="BC681" i="1"/>
  <c r="BV688" i="1"/>
  <c r="BU688" i="1"/>
  <c r="BC688" i="1"/>
  <c r="BV680" i="1"/>
  <c r="BU680" i="1"/>
  <c r="BC680" i="1"/>
  <c r="BV667" i="1"/>
  <c r="BU667" i="1"/>
  <c r="BC667" i="1"/>
  <c r="BV673" i="1"/>
  <c r="BU673" i="1"/>
  <c r="BC673" i="1"/>
  <c r="BV666" i="1"/>
  <c r="BU666" i="1"/>
  <c r="BC666" i="1"/>
  <c r="BV672" i="1"/>
  <c r="BU672" i="1"/>
  <c r="BC672" i="1"/>
  <c r="BV671" i="1"/>
  <c r="BU671" i="1"/>
  <c r="BC671" i="1"/>
  <c r="BV679" i="1"/>
  <c r="BU679" i="1"/>
  <c r="BC679" i="1"/>
  <c r="BV665" i="1"/>
  <c r="BU665" i="1"/>
  <c r="BC665" i="1"/>
  <c r="BV664" i="1"/>
  <c r="BU664" i="1"/>
  <c r="BC664" i="1"/>
  <c r="BV670" i="1"/>
  <c r="BU670" i="1"/>
  <c r="BC670" i="1"/>
  <c r="BV663" i="1"/>
  <c r="BU663" i="1"/>
  <c r="BC663" i="1"/>
  <c r="BV675" i="1"/>
  <c r="BU675" i="1"/>
  <c r="BC675" i="1"/>
  <c r="BV669" i="1"/>
  <c r="BU669" i="1"/>
  <c r="BC669" i="1"/>
  <c r="BV662" i="1"/>
  <c r="BU662" i="1"/>
  <c r="BC662" i="1"/>
  <c r="BV678" i="1"/>
  <c r="BU678" i="1"/>
  <c r="BC678" i="1"/>
  <c r="BV661" i="1"/>
  <c r="BU661" i="1"/>
  <c r="BC661" i="1"/>
  <c r="BV677" i="1"/>
  <c r="BU677" i="1"/>
  <c r="BC677" i="1"/>
  <c r="BV676" i="1"/>
  <c r="BU676" i="1"/>
  <c r="BC676" i="1"/>
  <c r="BV674" i="1"/>
  <c r="BU674" i="1"/>
  <c r="BC674" i="1"/>
  <c r="BV668" i="1"/>
  <c r="BU668" i="1"/>
  <c r="BC668" i="1"/>
  <c r="BV658" i="1"/>
  <c r="BU658" i="1"/>
  <c r="BC658" i="1"/>
  <c r="BV660" i="1"/>
  <c r="BU660" i="1"/>
  <c r="BC660" i="1"/>
  <c r="BV657" i="1"/>
  <c r="BU657" i="1"/>
  <c r="BC657" i="1"/>
  <c r="BV656" i="1"/>
  <c r="BU656" i="1"/>
  <c r="BC656" i="1"/>
  <c r="BV659" i="1"/>
  <c r="BU659" i="1"/>
  <c r="BC659" i="1"/>
  <c r="BV655" i="1"/>
  <c r="BU655" i="1"/>
  <c r="BC655" i="1"/>
  <c r="BV654" i="1"/>
  <c r="BU654" i="1"/>
  <c r="BC654" i="1"/>
  <c r="BV653" i="1"/>
  <c r="BU653" i="1"/>
  <c r="BC653" i="1"/>
  <c r="BV647" i="1"/>
  <c r="BU647" i="1"/>
  <c r="BC647" i="1"/>
  <c r="BV646" i="1"/>
  <c r="BU646" i="1"/>
  <c r="BC646" i="1"/>
  <c r="BV645" i="1"/>
  <c r="BU645" i="1"/>
  <c r="BC645" i="1"/>
  <c r="BV652" i="1"/>
  <c r="BU652" i="1"/>
  <c r="BC652" i="1"/>
  <c r="BV650" i="1"/>
  <c r="BU650" i="1"/>
  <c r="BC650" i="1"/>
  <c r="BV644" i="1"/>
  <c r="BU644" i="1"/>
  <c r="BC644" i="1"/>
  <c r="BV643" i="1"/>
  <c r="BU643" i="1"/>
  <c r="BC643" i="1"/>
  <c r="BV649" i="1"/>
  <c r="BU649" i="1"/>
  <c r="BC649" i="1"/>
  <c r="BV642" i="1"/>
  <c r="BU642" i="1"/>
  <c r="BC642" i="1"/>
  <c r="BV641" i="1"/>
  <c r="BU641" i="1"/>
  <c r="BC641" i="1"/>
  <c r="BV648" i="1"/>
  <c r="BU648" i="1"/>
  <c r="BC648" i="1"/>
  <c r="BV640" i="1"/>
  <c r="BU640" i="1"/>
  <c r="BC640" i="1"/>
  <c r="BV639" i="1"/>
  <c r="BU639" i="1"/>
  <c r="BC639" i="1"/>
  <c r="BV651" i="1"/>
  <c r="BU651" i="1"/>
  <c r="BC651" i="1"/>
  <c r="BV638" i="1"/>
  <c r="BU638" i="1"/>
  <c r="BC638" i="1"/>
  <c r="BV637" i="1"/>
  <c r="BU637" i="1"/>
  <c r="BC637" i="1"/>
  <c r="BV635" i="1"/>
  <c r="BU635" i="1"/>
  <c r="BC635" i="1"/>
  <c r="BV634" i="1"/>
  <c r="BU634" i="1"/>
  <c r="BC634" i="1"/>
  <c r="BV633" i="1"/>
  <c r="BU633" i="1"/>
  <c r="BC633" i="1"/>
  <c r="BV632" i="1"/>
  <c r="BU632" i="1"/>
  <c r="BC632" i="1"/>
  <c r="BV631" i="1"/>
  <c r="BU631" i="1"/>
  <c r="BC631" i="1"/>
  <c r="BV636" i="1"/>
  <c r="BU636" i="1"/>
  <c r="BC636" i="1"/>
  <c r="BV630" i="1"/>
  <c r="BU630" i="1"/>
  <c r="BC630" i="1"/>
  <c r="BV629" i="1"/>
  <c r="BU629" i="1"/>
  <c r="BC629" i="1"/>
  <c r="BV621" i="1"/>
  <c r="BU621" i="1"/>
  <c r="BC621" i="1"/>
  <c r="BV628" i="1"/>
  <c r="BU628" i="1"/>
  <c r="BC628" i="1"/>
  <c r="BV627" i="1"/>
  <c r="BU627" i="1"/>
  <c r="BC627" i="1"/>
  <c r="BV620" i="1"/>
  <c r="BU620" i="1"/>
  <c r="BC620" i="1"/>
  <c r="BV626" i="1"/>
  <c r="BU626" i="1"/>
  <c r="BC626" i="1"/>
  <c r="BV619" i="1"/>
  <c r="BU619" i="1"/>
  <c r="BC619" i="1"/>
  <c r="BV618" i="1"/>
  <c r="BU618" i="1"/>
  <c r="BC618" i="1"/>
  <c r="BV625" i="1"/>
  <c r="BU625" i="1"/>
  <c r="BC625" i="1"/>
  <c r="BV624" i="1"/>
  <c r="BU624" i="1"/>
  <c r="BC624" i="1"/>
  <c r="BV617" i="1"/>
  <c r="BU617" i="1"/>
  <c r="BC617" i="1"/>
  <c r="BV623" i="1"/>
  <c r="BU623" i="1"/>
  <c r="BC623" i="1"/>
  <c r="BV616" i="1"/>
  <c r="BU616" i="1"/>
  <c r="BC616" i="1"/>
  <c r="BV615" i="1"/>
  <c r="BU615" i="1"/>
  <c r="BC615" i="1"/>
  <c r="BV622" i="1"/>
  <c r="BU622" i="1"/>
  <c r="BC622" i="1"/>
  <c r="BV614" i="1"/>
  <c r="BU614" i="1"/>
  <c r="BC614" i="1"/>
  <c r="BV613" i="1"/>
  <c r="BU613" i="1"/>
  <c r="BC613" i="1"/>
  <c r="BV612" i="1"/>
  <c r="BU612" i="1"/>
  <c r="BC612" i="1"/>
  <c r="BV606" i="1"/>
  <c r="BU606" i="1"/>
  <c r="BC606" i="1"/>
  <c r="BV605" i="1"/>
  <c r="BU605" i="1"/>
  <c r="BC605" i="1"/>
  <c r="BV604" i="1"/>
  <c r="BU604" i="1"/>
  <c r="BC604" i="1"/>
  <c r="BV603" i="1"/>
  <c r="BU603" i="1"/>
  <c r="BC603" i="1"/>
  <c r="BV602" i="1"/>
  <c r="BU602" i="1"/>
  <c r="BC602" i="1"/>
  <c r="BV611" i="1"/>
  <c r="BU611" i="1"/>
  <c r="BC611" i="1"/>
  <c r="BV601" i="1"/>
  <c r="BU601" i="1"/>
  <c r="BC601" i="1"/>
  <c r="BV600" i="1"/>
  <c r="BU600" i="1"/>
  <c r="BC600" i="1"/>
  <c r="BV599" i="1"/>
  <c r="BU599" i="1"/>
  <c r="BC599" i="1"/>
  <c r="BV610" i="1"/>
  <c r="BU610" i="1"/>
  <c r="BC610" i="1"/>
  <c r="BV608" i="1"/>
  <c r="BU608" i="1"/>
  <c r="BC608" i="1"/>
  <c r="BV598" i="1"/>
  <c r="BU598" i="1"/>
  <c r="BC598" i="1"/>
  <c r="BV609" i="1"/>
  <c r="BU609" i="1"/>
  <c r="BC609" i="1"/>
  <c r="BV597" i="1"/>
  <c r="BU597" i="1"/>
  <c r="BC597" i="1"/>
  <c r="BV596" i="1"/>
  <c r="BU596" i="1"/>
  <c r="BC596" i="1"/>
  <c r="CB607" i="1"/>
  <c r="BV607" i="1"/>
  <c r="BU607" i="1"/>
  <c r="BC607" i="1"/>
  <c r="BV595" i="1"/>
  <c r="BU595" i="1"/>
  <c r="BC595" i="1"/>
  <c r="BV590" i="1"/>
  <c r="BU590" i="1"/>
  <c r="BC590" i="1"/>
  <c r="BV589" i="1"/>
  <c r="BU589" i="1"/>
  <c r="BC589" i="1"/>
  <c r="BV594" i="1"/>
  <c r="BU594" i="1"/>
  <c r="BC594" i="1"/>
  <c r="BV588" i="1"/>
  <c r="BU588" i="1"/>
  <c r="BC588" i="1"/>
  <c r="BV587" i="1"/>
  <c r="BU587" i="1"/>
  <c r="BC587" i="1"/>
  <c r="BV593" i="1"/>
  <c r="BU593" i="1"/>
  <c r="BC593" i="1"/>
  <c r="BV586" i="1"/>
  <c r="BU586" i="1"/>
  <c r="BC586" i="1"/>
  <c r="BV585" i="1"/>
  <c r="BU585" i="1"/>
  <c r="BC585" i="1"/>
  <c r="BV584" i="1"/>
  <c r="BU584" i="1"/>
  <c r="BC584" i="1"/>
  <c r="BV583" i="1"/>
  <c r="BU583" i="1"/>
  <c r="BC583" i="1"/>
  <c r="BV592" i="1"/>
  <c r="BU592" i="1"/>
  <c r="BC592" i="1"/>
  <c r="BV582" i="1"/>
  <c r="BU582" i="1"/>
  <c r="BC582" i="1"/>
  <c r="BV581" i="1"/>
  <c r="BU581" i="1"/>
  <c r="BC581" i="1"/>
  <c r="BV580" i="1"/>
  <c r="BU580" i="1"/>
  <c r="BC580" i="1"/>
  <c r="BV579" i="1"/>
  <c r="BU579" i="1"/>
  <c r="BC579" i="1"/>
  <c r="BV578" i="1"/>
  <c r="BU578" i="1"/>
  <c r="BC578" i="1"/>
  <c r="BV577" i="1"/>
  <c r="BU577" i="1"/>
  <c r="BC577" i="1"/>
  <c r="BV591" i="1"/>
  <c r="BU591" i="1"/>
  <c r="BC591" i="1"/>
  <c r="BV571" i="1"/>
  <c r="BU571" i="1"/>
  <c r="BC571" i="1"/>
  <c r="BV576" i="1"/>
  <c r="BU576" i="1"/>
  <c r="BC576" i="1"/>
  <c r="BV570" i="1"/>
  <c r="BU570" i="1"/>
  <c r="BC570" i="1"/>
  <c r="BV569" i="1"/>
  <c r="BU569" i="1"/>
  <c r="BC569" i="1"/>
  <c r="BV568" i="1"/>
  <c r="BU568" i="1"/>
  <c r="BC568" i="1"/>
  <c r="BV567" i="1"/>
  <c r="BU567" i="1"/>
  <c r="BC567" i="1"/>
  <c r="BV566" i="1"/>
  <c r="BU566" i="1"/>
  <c r="BC566" i="1"/>
  <c r="BV565" i="1"/>
  <c r="BU565" i="1"/>
  <c r="BC565" i="1"/>
  <c r="BV564" i="1"/>
  <c r="BU564" i="1"/>
  <c r="BC564" i="1"/>
  <c r="BV563" i="1"/>
  <c r="BU563" i="1"/>
  <c r="BC563" i="1"/>
  <c r="BV562" i="1"/>
  <c r="BU562" i="1"/>
  <c r="BC562" i="1"/>
  <c r="BV572" i="1"/>
  <c r="BU572" i="1"/>
  <c r="BC572" i="1"/>
  <c r="BV575" i="1"/>
  <c r="BU575" i="1"/>
  <c r="BC575" i="1"/>
  <c r="BV574" i="1"/>
  <c r="BU574" i="1"/>
  <c r="BC574" i="1"/>
  <c r="BV561" i="1"/>
  <c r="BU561" i="1"/>
  <c r="BC561" i="1"/>
  <c r="BV560" i="1"/>
  <c r="BU560" i="1"/>
  <c r="BC560" i="1"/>
  <c r="BV559" i="1"/>
  <c r="BU559" i="1"/>
  <c r="BC559" i="1"/>
  <c r="BV573" i="1"/>
  <c r="BU573" i="1"/>
  <c r="BC573" i="1"/>
  <c r="BV553" i="1"/>
  <c r="BU553" i="1"/>
  <c r="BC553" i="1"/>
  <c r="BV552" i="1"/>
  <c r="BU552" i="1"/>
  <c r="BC552" i="1"/>
  <c r="BV551" i="1"/>
  <c r="BU551" i="1"/>
  <c r="BC551" i="1"/>
  <c r="BV550" i="1"/>
  <c r="BU550" i="1"/>
  <c r="BC550" i="1"/>
  <c r="BV549" i="1"/>
  <c r="BU549" i="1"/>
  <c r="BC549" i="1"/>
  <c r="BV548" i="1"/>
  <c r="BU548" i="1"/>
  <c r="BC548" i="1"/>
  <c r="BV547" i="1"/>
  <c r="BU547" i="1"/>
  <c r="BC547" i="1"/>
  <c r="BV546" i="1"/>
  <c r="BU546" i="1"/>
  <c r="BC546" i="1"/>
  <c r="BV545" i="1"/>
  <c r="BU545" i="1"/>
  <c r="BC545" i="1"/>
  <c r="BV556" i="1"/>
  <c r="BU556" i="1"/>
  <c r="BC556" i="1"/>
  <c r="BV544" i="1"/>
  <c r="BU544" i="1"/>
  <c r="BC544" i="1"/>
  <c r="BV543" i="1"/>
  <c r="BU543" i="1"/>
  <c r="BC543" i="1"/>
  <c r="BV542" i="1"/>
  <c r="BU542" i="1"/>
  <c r="BC542" i="1"/>
  <c r="BV541" i="1"/>
  <c r="BU541" i="1"/>
  <c r="BC541" i="1"/>
  <c r="BV555" i="1"/>
  <c r="BU555" i="1"/>
  <c r="BC555" i="1"/>
  <c r="BV558" i="1"/>
  <c r="BU558" i="1"/>
  <c r="BC558" i="1"/>
  <c r="BV557" i="1"/>
  <c r="BU557" i="1"/>
  <c r="BC557" i="1"/>
  <c r="BV540" i="1"/>
  <c r="BU540" i="1"/>
  <c r="BC540" i="1"/>
  <c r="BV539" i="1"/>
  <c r="BU539" i="1"/>
  <c r="BC539" i="1"/>
  <c r="BV554" i="1"/>
  <c r="BU554" i="1"/>
  <c r="BC554" i="1"/>
  <c r="BV538" i="1"/>
  <c r="BU538" i="1"/>
  <c r="BC538" i="1"/>
  <c r="BV535" i="1"/>
  <c r="BU535" i="1"/>
  <c r="BC535" i="1"/>
  <c r="BV537" i="1"/>
  <c r="BU537" i="1"/>
  <c r="BC537" i="1"/>
  <c r="BV534" i="1"/>
  <c r="BU534" i="1"/>
  <c r="BC534" i="1"/>
  <c r="BV536" i="1"/>
  <c r="BU536" i="1"/>
  <c r="BC536" i="1"/>
  <c r="BV529" i="1"/>
  <c r="BU529" i="1"/>
  <c r="BC529" i="1"/>
  <c r="BV528" i="1"/>
  <c r="BU528" i="1"/>
  <c r="BC528" i="1"/>
  <c r="BV527" i="1"/>
  <c r="BU527" i="1"/>
  <c r="BC527" i="1"/>
  <c r="BV526" i="1"/>
  <c r="BU526" i="1"/>
  <c r="BC526" i="1"/>
  <c r="BV525" i="1"/>
  <c r="BU525" i="1"/>
  <c r="BC525" i="1"/>
  <c r="BV531" i="1"/>
  <c r="BU531" i="1"/>
  <c r="BC531" i="1"/>
  <c r="BV524" i="1"/>
  <c r="BU524" i="1"/>
  <c r="BC524" i="1"/>
  <c r="BV533" i="1"/>
  <c r="BU533" i="1"/>
  <c r="BC533" i="1"/>
  <c r="BV523" i="1"/>
  <c r="BU523" i="1"/>
  <c r="BC523" i="1"/>
  <c r="BV522" i="1"/>
  <c r="BU522" i="1"/>
  <c r="BC522" i="1"/>
  <c r="BV521" i="1"/>
  <c r="BU521" i="1"/>
  <c r="BC521" i="1"/>
  <c r="BV532" i="1"/>
  <c r="BU532" i="1"/>
  <c r="BC532" i="1"/>
  <c r="BV520" i="1"/>
  <c r="BU520" i="1"/>
  <c r="BC520" i="1"/>
  <c r="BV530" i="1"/>
  <c r="BU530" i="1"/>
  <c r="BC530" i="1"/>
  <c r="BV519" i="1"/>
  <c r="BU519" i="1"/>
  <c r="BC519" i="1"/>
  <c r="BV518" i="1"/>
  <c r="BU518" i="1"/>
  <c r="BC518" i="1"/>
  <c r="BV510" i="1"/>
  <c r="BU510" i="1"/>
  <c r="BC510" i="1"/>
  <c r="BV509" i="1"/>
  <c r="BU509" i="1"/>
  <c r="BC509" i="1"/>
  <c r="BV508" i="1"/>
  <c r="BU508" i="1"/>
  <c r="BC508" i="1"/>
  <c r="BV507" i="1"/>
  <c r="BU507" i="1"/>
  <c r="BC507" i="1"/>
  <c r="BV514" i="1"/>
  <c r="BU514" i="1"/>
  <c r="BC514" i="1"/>
  <c r="BV506" i="1"/>
  <c r="BU506" i="1"/>
  <c r="BC506" i="1"/>
  <c r="BV505" i="1"/>
  <c r="BU505" i="1"/>
  <c r="BC505" i="1"/>
  <c r="BV504" i="1"/>
  <c r="BU504" i="1"/>
  <c r="BC504" i="1"/>
  <c r="BV513" i="1"/>
  <c r="BU513" i="1"/>
  <c r="BC513" i="1"/>
  <c r="BV517" i="1"/>
  <c r="BU517" i="1"/>
  <c r="BC517" i="1"/>
  <c r="BV503" i="1"/>
  <c r="BU503" i="1"/>
  <c r="BC503" i="1"/>
  <c r="BV502" i="1"/>
  <c r="BU502" i="1"/>
  <c r="BC502" i="1"/>
  <c r="BV516" i="1"/>
  <c r="BU516" i="1"/>
  <c r="BC516" i="1"/>
  <c r="BV512" i="1"/>
  <c r="BU512" i="1"/>
  <c r="BC512" i="1"/>
  <c r="BV501" i="1"/>
  <c r="BU501" i="1"/>
  <c r="BC501" i="1"/>
  <c r="BV500" i="1"/>
  <c r="BU500" i="1"/>
  <c r="BC500" i="1"/>
  <c r="BV499" i="1"/>
  <c r="BU499" i="1"/>
  <c r="BC499" i="1"/>
  <c r="BV498" i="1"/>
  <c r="BU498" i="1"/>
  <c r="BC498" i="1"/>
  <c r="BV511" i="1"/>
  <c r="BU511" i="1"/>
  <c r="BC511" i="1"/>
  <c r="BV515" i="1"/>
  <c r="BU515" i="1"/>
  <c r="BC515" i="1"/>
  <c r="BV497" i="1"/>
  <c r="BU497" i="1"/>
  <c r="BC497" i="1"/>
  <c r="BV496" i="1"/>
  <c r="BU496" i="1"/>
  <c r="BC496" i="1"/>
  <c r="BV492" i="1"/>
  <c r="BU492" i="1"/>
  <c r="BC492" i="1"/>
  <c r="BV484" i="1"/>
  <c r="BU484" i="1"/>
  <c r="BC484" i="1"/>
  <c r="BV491" i="1"/>
  <c r="BU491" i="1"/>
  <c r="BC491" i="1"/>
  <c r="BV490" i="1"/>
  <c r="BU490" i="1"/>
  <c r="BC490" i="1"/>
  <c r="BV493" i="1"/>
  <c r="BU493" i="1"/>
  <c r="BC493" i="1"/>
  <c r="BV483" i="1"/>
  <c r="BU483" i="1"/>
  <c r="BC483" i="1"/>
  <c r="BV482" i="1"/>
  <c r="BU482" i="1"/>
  <c r="BC482" i="1"/>
  <c r="BV481" i="1"/>
  <c r="BU481" i="1"/>
  <c r="BC481" i="1"/>
  <c r="BV480" i="1"/>
  <c r="BU480" i="1"/>
  <c r="BC480" i="1"/>
  <c r="BV489" i="1"/>
  <c r="BU489" i="1"/>
  <c r="BC489" i="1"/>
  <c r="BV495" i="1"/>
  <c r="BU495" i="1"/>
  <c r="BC495" i="1"/>
  <c r="BV494" i="1"/>
  <c r="BU494" i="1"/>
  <c r="BC494" i="1"/>
  <c r="BV479" i="1"/>
  <c r="BU479" i="1"/>
  <c r="BC479" i="1"/>
  <c r="BV478" i="1"/>
  <c r="BU478" i="1"/>
  <c r="BC478" i="1"/>
  <c r="BV477" i="1"/>
  <c r="BU477" i="1"/>
  <c r="BC477" i="1"/>
  <c r="BV476" i="1"/>
  <c r="BU476" i="1"/>
  <c r="BC476" i="1"/>
  <c r="BV488" i="1"/>
  <c r="BU488" i="1"/>
  <c r="BC488" i="1"/>
  <c r="BV475" i="1"/>
  <c r="BU475" i="1"/>
  <c r="BC475" i="1"/>
  <c r="BV474" i="1"/>
  <c r="BU474" i="1"/>
  <c r="BC474" i="1"/>
  <c r="BV487" i="1"/>
  <c r="BU487" i="1"/>
  <c r="BC487" i="1"/>
  <c r="BV473" i="1"/>
  <c r="BU473" i="1"/>
  <c r="BC473" i="1"/>
  <c r="BV486" i="1"/>
  <c r="BU486" i="1"/>
  <c r="BC486" i="1"/>
  <c r="BV485" i="1"/>
  <c r="BU485" i="1"/>
  <c r="BC485" i="1"/>
  <c r="BV460" i="1"/>
  <c r="BU460" i="1"/>
  <c r="BC460" i="1"/>
  <c r="BV470" i="1"/>
  <c r="BU470" i="1"/>
  <c r="BC470" i="1"/>
  <c r="BV469" i="1"/>
  <c r="BU469" i="1"/>
  <c r="BC469" i="1"/>
  <c r="BV468" i="1"/>
  <c r="BU468" i="1"/>
  <c r="BC468" i="1"/>
  <c r="BV467" i="1"/>
  <c r="BU467" i="1"/>
  <c r="BC467" i="1"/>
  <c r="BV459" i="1"/>
  <c r="BU459" i="1"/>
  <c r="BC459" i="1"/>
  <c r="BV458" i="1"/>
  <c r="BU458" i="1"/>
  <c r="BC458" i="1"/>
  <c r="BV466" i="1"/>
  <c r="BU466" i="1"/>
  <c r="BC466" i="1"/>
  <c r="BV457" i="1"/>
  <c r="BU457" i="1"/>
  <c r="BC457" i="1"/>
  <c r="BV456" i="1"/>
  <c r="BU456" i="1"/>
  <c r="BC456" i="1"/>
  <c r="BV455" i="1"/>
  <c r="BU455" i="1"/>
  <c r="BC455" i="1"/>
  <c r="BV465" i="1"/>
  <c r="BU465" i="1"/>
  <c r="BC465" i="1"/>
  <c r="BV454" i="1"/>
  <c r="BU454" i="1"/>
  <c r="BC454" i="1"/>
  <c r="BV453" i="1"/>
  <c r="BU453" i="1"/>
  <c r="BC453" i="1"/>
  <c r="BV452" i="1"/>
  <c r="BU452" i="1"/>
  <c r="BC452" i="1"/>
  <c r="BV451" i="1"/>
  <c r="BU451" i="1"/>
  <c r="BC451" i="1"/>
  <c r="BV450" i="1"/>
  <c r="BU450" i="1"/>
  <c r="BC450" i="1"/>
  <c r="BV449" i="1"/>
  <c r="BU449" i="1"/>
  <c r="BC449" i="1"/>
  <c r="BV448" i="1"/>
  <c r="BU448" i="1"/>
  <c r="BC448" i="1"/>
  <c r="BV447" i="1"/>
  <c r="BU447" i="1"/>
  <c r="BC447" i="1"/>
  <c r="BV464" i="1"/>
  <c r="BU464" i="1"/>
  <c r="BC464" i="1"/>
  <c r="BV446" i="1"/>
  <c r="BU446" i="1"/>
  <c r="BC446" i="1"/>
  <c r="BV445" i="1"/>
  <c r="BU445" i="1"/>
  <c r="BC445" i="1"/>
  <c r="BV444" i="1"/>
  <c r="BU444" i="1"/>
  <c r="BC444" i="1"/>
  <c r="BV472" i="1"/>
  <c r="BU472" i="1"/>
  <c r="BC472" i="1"/>
  <c r="BV443" i="1"/>
  <c r="BU443" i="1"/>
  <c r="BC443" i="1"/>
  <c r="BV442" i="1"/>
  <c r="BU442" i="1"/>
  <c r="BC442" i="1"/>
  <c r="BV441" i="1"/>
  <c r="BU441" i="1"/>
  <c r="BC441" i="1"/>
  <c r="BV471" i="1"/>
  <c r="BU471" i="1"/>
  <c r="BC471" i="1"/>
  <c r="BV440" i="1"/>
  <c r="BU440" i="1"/>
  <c r="BC440" i="1"/>
  <c r="BV439" i="1"/>
  <c r="BU439" i="1"/>
  <c r="BC439" i="1"/>
  <c r="BV438" i="1"/>
  <c r="BU438" i="1"/>
  <c r="BC438" i="1"/>
  <c r="BV437" i="1"/>
  <c r="BU437" i="1"/>
  <c r="BC437" i="1"/>
  <c r="BV463" i="1"/>
  <c r="BU463" i="1"/>
  <c r="BC463" i="1"/>
  <c r="BV436" i="1"/>
  <c r="BU436" i="1"/>
  <c r="BC436" i="1"/>
  <c r="BV462" i="1"/>
  <c r="BU462" i="1"/>
  <c r="BC462" i="1"/>
  <c r="BV461" i="1"/>
  <c r="BU461" i="1"/>
  <c r="BC461" i="1"/>
  <c r="BV434" i="1"/>
  <c r="BU434" i="1"/>
  <c r="BC434" i="1"/>
  <c r="BV431" i="1"/>
  <c r="BU431" i="1"/>
  <c r="BC431" i="1"/>
  <c r="BV430" i="1"/>
  <c r="BU430" i="1"/>
  <c r="BC430" i="1"/>
  <c r="BV435" i="1"/>
  <c r="BU435" i="1"/>
  <c r="BC435" i="1"/>
  <c r="BV429" i="1"/>
  <c r="BU429" i="1"/>
  <c r="BC429" i="1"/>
  <c r="BV428" i="1"/>
  <c r="BU428" i="1"/>
  <c r="BC428" i="1"/>
  <c r="BV427" i="1"/>
  <c r="BU427" i="1"/>
  <c r="BC427" i="1"/>
  <c r="CB433" i="1"/>
  <c r="BV433" i="1"/>
  <c r="BU433" i="1"/>
  <c r="BC433" i="1"/>
  <c r="BV426" i="1"/>
  <c r="BU426" i="1"/>
  <c r="BC426" i="1"/>
  <c r="BV432" i="1"/>
  <c r="BU432" i="1"/>
  <c r="BC432" i="1"/>
  <c r="BV425" i="1"/>
  <c r="BU425" i="1"/>
  <c r="BC425" i="1"/>
  <c r="BV424" i="1"/>
  <c r="BU424" i="1"/>
  <c r="BC424" i="1"/>
  <c r="BV423" i="1"/>
  <c r="BU423" i="1"/>
  <c r="BC423" i="1"/>
  <c r="BV422" i="1"/>
  <c r="BU422" i="1"/>
  <c r="BC422" i="1"/>
  <c r="BV421" i="1"/>
  <c r="BU421" i="1"/>
  <c r="BC421" i="1"/>
  <c r="BV420" i="1"/>
  <c r="BU420" i="1"/>
  <c r="BC420" i="1"/>
  <c r="BV419" i="1"/>
  <c r="BU419" i="1"/>
  <c r="BC419" i="1"/>
  <c r="BV418" i="1"/>
  <c r="BU418" i="1"/>
  <c r="BC418" i="1"/>
  <c r="BV417" i="1"/>
  <c r="BU417" i="1"/>
  <c r="BC417" i="1"/>
  <c r="BV416" i="1"/>
  <c r="BU416" i="1"/>
  <c r="BC416" i="1"/>
  <c r="BV415" i="1"/>
  <c r="BU415" i="1"/>
  <c r="BC415" i="1"/>
  <c r="BV408" i="1"/>
  <c r="BU408" i="1"/>
  <c r="BC408" i="1"/>
  <c r="BV413" i="1"/>
  <c r="BU413" i="1"/>
  <c r="BC413" i="1"/>
  <c r="BV412" i="1"/>
  <c r="BU412" i="1"/>
  <c r="BC412" i="1"/>
  <c r="BV414" i="1"/>
  <c r="BU414" i="1"/>
  <c r="BC414" i="1"/>
  <c r="BV411" i="1"/>
  <c r="BU411" i="1"/>
  <c r="BC411" i="1"/>
  <c r="BV407" i="1"/>
  <c r="BU407" i="1"/>
  <c r="BC407" i="1"/>
  <c r="BV406" i="1"/>
  <c r="BU406" i="1"/>
  <c r="BC406" i="1"/>
  <c r="BV410" i="1"/>
  <c r="BU410" i="1"/>
  <c r="BC410" i="1"/>
  <c r="BV409" i="1"/>
  <c r="BU409" i="1"/>
  <c r="BC409" i="1"/>
  <c r="BV402" i="1"/>
  <c r="BU402" i="1"/>
  <c r="BC402" i="1"/>
  <c r="BV403" i="1"/>
  <c r="BU403" i="1"/>
  <c r="BC403" i="1"/>
  <c r="BV398" i="1"/>
  <c r="BU398" i="1"/>
  <c r="BC398" i="1"/>
  <c r="BV397" i="1"/>
  <c r="BU397" i="1"/>
  <c r="BC397" i="1"/>
  <c r="BV401" i="1"/>
  <c r="BU401" i="1"/>
  <c r="BC401" i="1"/>
  <c r="BV400" i="1"/>
  <c r="BU400" i="1"/>
  <c r="BC400" i="1"/>
  <c r="BV405" i="1"/>
  <c r="BU405" i="1"/>
  <c r="BC405" i="1"/>
  <c r="BV404" i="1"/>
  <c r="BU404" i="1"/>
  <c r="BC404" i="1"/>
  <c r="BV399" i="1"/>
  <c r="BU399" i="1"/>
  <c r="BC399" i="1"/>
  <c r="BV386" i="1"/>
  <c r="BU386" i="1"/>
  <c r="BC386" i="1"/>
  <c r="BV385" i="1"/>
  <c r="BU385" i="1"/>
  <c r="BC385" i="1"/>
  <c r="BV395" i="1"/>
  <c r="BU395" i="1"/>
  <c r="BC395" i="1"/>
  <c r="BV394" i="1"/>
  <c r="BU394" i="1"/>
  <c r="BC394" i="1"/>
  <c r="BV393" i="1"/>
  <c r="BU393" i="1"/>
  <c r="BC393" i="1"/>
  <c r="BV392" i="1"/>
  <c r="BU392" i="1"/>
  <c r="BC392" i="1"/>
  <c r="BV384" i="1"/>
  <c r="BU384" i="1"/>
  <c r="BC384" i="1"/>
  <c r="BV383" i="1"/>
  <c r="BU383" i="1"/>
  <c r="BC383" i="1"/>
  <c r="BV396" i="1"/>
  <c r="BU396" i="1"/>
  <c r="BC396" i="1"/>
  <c r="BV391" i="1"/>
  <c r="BU391" i="1"/>
  <c r="BC391" i="1"/>
  <c r="BV390" i="1"/>
  <c r="BU390" i="1"/>
  <c r="BC390" i="1"/>
  <c r="BV389" i="1"/>
  <c r="BU389" i="1"/>
  <c r="BC389" i="1"/>
  <c r="BV388" i="1"/>
  <c r="BU388" i="1"/>
  <c r="BC388" i="1"/>
  <c r="BV387" i="1"/>
  <c r="BU387" i="1"/>
  <c r="BC387" i="1"/>
  <c r="BV372" i="1"/>
  <c r="BU372" i="1"/>
  <c r="BC372" i="1"/>
  <c r="BV380" i="1"/>
  <c r="BU380" i="1"/>
  <c r="BC380" i="1"/>
  <c r="BV379" i="1"/>
  <c r="BU379" i="1"/>
  <c r="BC379" i="1"/>
  <c r="BV382" i="1"/>
  <c r="BU382" i="1"/>
  <c r="BC382" i="1"/>
  <c r="BV371" i="1"/>
  <c r="BU371" i="1"/>
  <c r="BC371" i="1"/>
  <c r="BV378" i="1"/>
  <c r="BU378" i="1"/>
  <c r="BC378" i="1"/>
  <c r="BV370" i="1"/>
  <c r="BU370" i="1"/>
  <c r="BC370" i="1"/>
  <c r="BV377" i="1"/>
  <c r="BU377" i="1"/>
  <c r="BC377" i="1"/>
  <c r="BV369" i="1"/>
  <c r="BU369" i="1"/>
  <c r="BC369" i="1"/>
  <c r="BV376" i="1"/>
  <c r="BU376" i="1"/>
  <c r="BC376" i="1"/>
  <c r="BV375" i="1"/>
  <c r="BU375" i="1"/>
  <c r="BC375" i="1"/>
  <c r="BV368" i="1"/>
  <c r="BU368" i="1"/>
  <c r="BC368" i="1"/>
  <c r="BV381" i="1"/>
  <c r="BU381" i="1"/>
  <c r="BC381" i="1"/>
  <c r="BV374" i="1"/>
  <c r="BU374" i="1"/>
  <c r="BC374" i="1"/>
  <c r="BV373" i="1"/>
  <c r="BU373" i="1"/>
  <c r="BC373" i="1"/>
  <c r="BV367" i="1"/>
  <c r="BU367" i="1"/>
  <c r="BC367" i="1"/>
  <c r="BV366" i="1"/>
  <c r="BU366" i="1"/>
  <c r="BC366" i="1"/>
  <c r="BV355" i="1"/>
  <c r="BU355" i="1"/>
  <c r="BC355" i="1"/>
  <c r="BV354" i="1"/>
  <c r="BU354" i="1"/>
  <c r="BC354" i="1"/>
  <c r="BV353" i="1"/>
  <c r="BU353" i="1"/>
  <c r="BC353" i="1"/>
  <c r="BV352" i="1"/>
  <c r="BU352" i="1"/>
  <c r="BC352" i="1"/>
  <c r="BV351" i="1"/>
  <c r="BU351" i="1"/>
  <c r="BC351" i="1"/>
  <c r="BV350" i="1"/>
  <c r="BU350" i="1"/>
  <c r="BC350" i="1"/>
  <c r="BV362" i="1"/>
  <c r="BU362" i="1"/>
  <c r="BC362" i="1"/>
  <c r="BV365" i="1"/>
  <c r="BU365" i="1"/>
  <c r="BC365" i="1"/>
  <c r="BV349" i="1"/>
  <c r="BU349" i="1"/>
  <c r="BC349" i="1"/>
  <c r="BV348" i="1"/>
  <c r="BU348" i="1"/>
  <c r="BC348" i="1"/>
  <c r="BV347" i="1"/>
  <c r="BU347" i="1"/>
  <c r="BC347" i="1"/>
  <c r="BV346" i="1"/>
  <c r="BU346" i="1"/>
  <c r="BC346" i="1"/>
  <c r="BV361" i="1"/>
  <c r="BU361" i="1"/>
  <c r="BC361" i="1"/>
  <c r="BV360" i="1"/>
  <c r="BU360" i="1"/>
  <c r="BC360" i="1"/>
  <c r="BV345" i="1"/>
  <c r="BU345" i="1"/>
  <c r="BC345" i="1"/>
  <c r="BV344" i="1"/>
  <c r="BU344" i="1"/>
  <c r="BC344" i="1"/>
  <c r="BV364" i="1"/>
  <c r="BU364" i="1"/>
  <c r="BC364" i="1"/>
  <c r="BV343" i="1"/>
  <c r="BU343" i="1"/>
  <c r="BC343" i="1"/>
  <c r="BV363" i="1"/>
  <c r="BU363" i="1"/>
  <c r="BC363" i="1"/>
  <c r="BV359" i="1"/>
  <c r="BU359" i="1"/>
  <c r="BC359" i="1"/>
  <c r="BV358" i="1"/>
  <c r="BU358" i="1"/>
  <c r="BC358" i="1"/>
  <c r="BV342" i="1"/>
  <c r="BU342" i="1"/>
  <c r="BC342" i="1"/>
  <c r="BV341" i="1"/>
  <c r="BU341" i="1"/>
  <c r="BC341" i="1"/>
  <c r="BV357" i="1"/>
  <c r="BU357" i="1"/>
  <c r="BC357" i="1"/>
  <c r="BV340" i="1"/>
  <c r="BU340" i="1"/>
  <c r="BC340" i="1"/>
  <c r="BV339" i="1"/>
  <c r="BU339" i="1"/>
  <c r="BC339" i="1"/>
  <c r="BV338" i="1"/>
  <c r="BU338" i="1"/>
  <c r="BC338" i="1"/>
  <c r="BV337" i="1"/>
  <c r="BU337" i="1"/>
  <c r="BC337" i="1"/>
  <c r="BV336" i="1"/>
  <c r="BU336" i="1"/>
  <c r="BC336" i="1"/>
  <c r="BV356" i="1"/>
  <c r="BU356" i="1"/>
  <c r="BC356" i="1"/>
  <c r="BV327" i="1"/>
  <c r="BU327" i="1"/>
  <c r="BC327" i="1"/>
  <c r="BV326" i="1"/>
  <c r="BU326" i="1"/>
  <c r="BC326" i="1"/>
  <c r="BV325" i="1"/>
  <c r="BU325" i="1"/>
  <c r="BC325" i="1"/>
  <c r="BV334" i="1"/>
  <c r="BU334" i="1"/>
  <c r="BC334" i="1"/>
  <c r="CB324" i="1"/>
  <c r="BV324" i="1"/>
  <c r="BU324" i="1"/>
  <c r="BC324" i="1"/>
  <c r="BV323" i="1"/>
  <c r="BU323" i="1"/>
  <c r="BC323" i="1"/>
  <c r="BV333" i="1"/>
  <c r="BU333" i="1"/>
  <c r="BC333" i="1"/>
  <c r="BV322" i="1"/>
  <c r="BU322" i="1"/>
  <c r="BC322" i="1"/>
  <c r="BV321" i="1"/>
  <c r="BU321" i="1"/>
  <c r="BC321" i="1"/>
  <c r="BV332" i="1"/>
  <c r="BU332" i="1"/>
  <c r="BC332" i="1"/>
  <c r="BV320" i="1"/>
  <c r="BU320" i="1"/>
  <c r="BC320" i="1"/>
  <c r="BV319" i="1"/>
  <c r="BU319" i="1"/>
  <c r="BC319" i="1"/>
  <c r="BV318" i="1"/>
  <c r="BU318" i="1"/>
  <c r="BC318" i="1"/>
  <c r="BV335" i="1"/>
  <c r="BU335" i="1"/>
  <c r="BC335" i="1"/>
  <c r="BV317" i="1"/>
  <c r="BU317" i="1"/>
  <c r="BC317" i="1"/>
  <c r="BV331" i="1"/>
  <c r="BU331" i="1"/>
  <c r="BC331" i="1"/>
  <c r="BV316" i="1"/>
  <c r="BU316" i="1"/>
  <c r="BC316" i="1"/>
  <c r="BV315" i="1"/>
  <c r="BU315" i="1"/>
  <c r="BC315" i="1"/>
  <c r="BV314" i="1"/>
  <c r="BU314" i="1"/>
  <c r="BC314" i="1"/>
  <c r="BV330" i="1"/>
  <c r="BU330" i="1"/>
  <c r="BC330" i="1"/>
  <c r="BV329" i="1"/>
  <c r="BU329" i="1"/>
  <c r="BC329" i="1"/>
  <c r="BV328" i="1"/>
  <c r="BU328" i="1"/>
  <c r="BC328" i="1"/>
  <c r="BV313" i="1"/>
  <c r="BU313" i="1"/>
  <c r="BC313" i="1"/>
  <c r="BV296" i="1"/>
  <c r="BU296" i="1"/>
  <c r="BC296" i="1"/>
  <c r="BV295" i="1"/>
  <c r="BU295" i="1"/>
  <c r="BC295" i="1"/>
  <c r="BV309" i="1"/>
  <c r="BU309" i="1"/>
  <c r="BC309" i="1"/>
  <c r="BV308" i="1"/>
  <c r="BU308" i="1"/>
  <c r="BC308" i="1"/>
  <c r="BV307" i="1"/>
  <c r="BU307" i="1"/>
  <c r="BC307" i="1"/>
  <c r="BV294" i="1"/>
  <c r="BU294" i="1"/>
  <c r="BC294" i="1"/>
  <c r="BV306" i="1"/>
  <c r="BU306" i="1"/>
  <c r="BC306" i="1"/>
  <c r="BV293" i="1"/>
  <c r="BU293" i="1"/>
  <c r="BC293" i="1"/>
  <c r="BV305" i="1"/>
  <c r="BU305" i="1"/>
  <c r="BC305" i="1"/>
  <c r="BV304" i="1"/>
  <c r="BU304" i="1"/>
  <c r="BC304" i="1"/>
  <c r="BV292" i="1"/>
  <c r="BU292" i="1"/>
  <c r="BC292" i="1"/>
  <c r="BV291" i="1"/>
  <c r="BU291" i="1"/>
  <c r="BC291" i="1"/>
  <c r="BV310" i="1"/>
  <c r="BU310" i="1"/>
  <c r="BC310" i="1"/>
  <c r="BV312" i="1"/>
  <c r="BU312" i="1"/>
  <c r="BC312" i="1"/>
  <c r="BV303" i="1"/>
  <c r="BU303" i="1"/>
  <c r="BC303" i="1"/>
  <c r="BV302" i="1"/>
  <c r="BU302" i="1"/>
  <c r="BC302" i="1"/>
  <c r="BV301" i="1"/>
  <c r="BU301" i="1"/>
  <c r="BC301" i="1"/>
  <c r="BV300" i="1"/>
  <c r="BU300" i="1"/>
  <c r="BC300" i="1"/>
  <c r="BV299" i="1"/>
  <c r="BU299" i="1"/>
  <c r="BC299" i="1"/>
  <c r="BV311" i="1"/>
  <c r="BU311" i="1"/>
  <c r="BC311" i="1"/>
  <c r="BV290" i="1"/>
  <c r="BU290" i="1"/>
  <c r="BC290" i="1"/>
  <c r="BV298" i="1"/>
  <c r="BU298" i="1"/>
  <c r="BC298" i="1"/>
  <c r="BV297" i="1"/>
  <c r="BU297" i="1"/>
  <c r="BC297" i="1"/>
  <c r="BV288" i="1"/>
  <c r="BU288" i="1"/>
  <c r="BC288" i="1"/>
  <c r="BV287" i="1"/>
  <c r="BU287" i="1"/>
  <c r="BC287" i="1"/>
  <c r="BV286" i="1"/>
  <c r="BU286" i="1"/>
  <c r="BC286" i="1"/>
  <c r="BV275" i="1"/>
  <c r="BU275" i="1"/>
  <c r="BC275" i="1"/>
  <c r="BV285" i="1"/>
  <c r="BU285" i="1"/>
  <c r="BC285" i="1"/>
  <c r="BV274" i="1"/>
  <c r="BU274" i="1"/>
  <c r="BC274" i="1"/>
  <c r="BV284" i="1"/>
  <c r="BU284" i="1"/>
  <c r="BC284" i="1"/>
  <c r="BV283" i="1"/>
  <c r="BU283" i="1"/>
  <c r="BC283" i="1"/>
  <c r="BV273" i="1"/>
  <c r="BU273" i="1"/>
  <c r="BC273" i="1"/>
  <c r="BV272" i="1"/>
  <c r="BU272" i="1"/>
  <c r="BC272" i="1"/>
  <c r="BV271" i="1"/>
  <c r="BU271" i="1"/>
  <c r="BC271" i="1"/>
  <c r="BV270" i="1"/>
  <c r="BU270" i="1"/>
  <c r="BC270" i="1"/>
  <c r="BV289" i="1"/>
  <c r="BU289" i="1"/>
  <c r="BC289" i="1"/>
  <c r="BV282" i="1"/>
  <c r="BU282" i="1"/>
  <c r="BC282" i="1"/>
  <c r="BV281" i="1"/>
  <c r="BU281" i="1"/>
  <c r="BC281" i="1"/>
  <c r="BV280" i="1"/>
  <c r="BU280" i="1"/>
  <c r="BC280" i="1"/>
  <c r="BV279" i="1"/>
  <c r="BU279" i="1"/>
  <c r="BC279" i="1"/>
  <c r="BV269" i="1"/>
  <c r="BU269" i="1"/>
  <c r="BC269" i="1"/>
  <c r="BV268" i="1"/>
  <c r="BU268" i="1"/>
  <c r="BC268" i="1"/>
  <c r="BV278" i="1"/>
  <c r="BU278" i="1"/>
  <c r="BC278" i="1"/>
  <c r="BV277" i="1"/>
  <c r="BU277" i="1"/>
  <c r="BC277" i="1"/>
  <c r="BV276" i="1"/>
  <c r="BU276" i="1"/>
  <c r="BC276" i="1"/>
  <c r="BV263" i="1"/>
  <c r="BU263" i="1"/>
  <c r="BC263" i="1"/>
  <c r="BV267" i="1"/>
  <c r="BU267" i="1"/>
  <c r="BC267" i="1"/>
  <c r="BV265" i="1"/>
  <c r="BU265" i="1"/>
  <c r="BC265" i="1"/>
  <c r="BV266" i="1"/>
  <c r="BU266" i="1"/>
  <c r="BC266" i="1"/>
  <c r="BV262" i="1"/>
  <c r="BU262" i="1"/>
  <c r="BC262" i="1"/>
  <c r="BV261" i="1"/>
  <c r="BU261" i="1"/>
  <c r="BC261" i="1"/>
  <c r="BV260" i="1"/>
  <c r="BU260" i="1"/>
  <c r="BC260" i="1"/>
  <c r="BV259" i="1"/>
  <c r="BU259" i="1"/>
  <c r="BC259" i="1"/>
  <c r="BV258" i="1"/>
  <c r="BU258" i="1"/>
  <c r="BC258" i="1"/>
  <c r="BV257" i="1"/>
  <c r="BU257" i="1"/>
  <c r="BC257" i="1"/>
  <c r="BV256" i="1"/>
  <c r="BU256" i="1"/>
  <c r="BC256" i="1"/>
  <c r="BV255" i="1"/>
  <c r="BU255" i="1"/>
  <c r="BC255" i="1"/>
  <c r="BV254" i="1"/>
  <c r="BU254" i="1"/>
  <c r="BC254" i="1"/>
  <c r="BV253" i="1"/>
  <c r="BU253" i="1"/>
  <c r="BC253" i="1"/>
  <c r="BV252" i="1"/>
  <c r="BU252" i="1"/>
  <c r="BC252" i="1"/>
  <c r="BV251" i="1"/>
  <c r="BU251" i="1"/>
  <c r="BC251" i="1"/>
  <c r="BV264" i="1"/>
  <c r="BU264" i="1"/>
  <c r="BC264" i="1"/>
  <c r="BV250" i="1"/>
  <c r="BU250" i="1"/>
  <c r="BC250" i="1"/>
  <c r="BV249" i="1"/>
  <c r="BU249" i="1"/>
  <c r="BC249" i="1"/>
  <c r="BV248" i="1"/>
  <c r="BU248" i="1"/>
  <c r="BC248" i="1"/>
  <c r="BV243" i="1"/>
  <c r="BU243" i="1"/>
  <c r="BC243" i="1"/>
  <c r="BV246" i="1"/>
  <c r="BU246" i="1"/>
  <c r="BC246" i="1"/>
  <c r="BV242" i="1"/>
  <c r="BU242" i="1"/>
  <c r="BC242" i="1"/>
  <c r="BV241" i="1"/>
  <c r="BU241" i="1"/>
  <c r="BC241" i="1"/>
  <c r="BV240" i="1"/>
  <c r="BU240" i="1"/>
  <c r="BC240" i="1"/>
  <c r="BV239" i="1"/>
  <c r="BU239" i="1"/>
  <c r="BC239" i="1"/>
  <c r="BV238" i="1"/>
  <c r="BU238" i="1"/>
  <c r="BC238" i="1"/>
  <c r="BV237" i="1"/>
  <c r="BU237" i="1"/>
  <c r="BC237" i="1"/>
  <c r="BV236" i="1"/>
  <c r="BU236" i="1"/>
  <c r="BC236" i="1"/>
  <c r="BV247" i="1"/>
  <c r="BU247" i="1"/>
  <c r="BC247" i="1"/>
  <c r="BV235" i="1"/>
  <c r="BU235" i="1"/>
  <c r="BC235" i="1"/>
  <c r="BV234" i="1"/>
  <c r="BU234" i="1"/>
  <c r="BC234" i="1"/>
  <c r="BV233" i="1"/>
  <c r="BU233" i="1"/>
  <c r="BC233" i="1"/>
  <c r="BV232" i="1"/>
  <c r="BU232" i="1"/>
  <c r="BC232" i="1"/>
  <c r="BV231" i="1"/>
  <c r="BU231" i="1"/>
  <c r="BC231" i="1"/>
  <c r="BV230" i="1"/>
  <c r="BU230" i="1"/>
  <c r="BC230" i="1"/>
  <c r="BV245" i="1"/>
  <c r="BU245" i="1"/>
  <c r="BC245" i="1"/>
  <c r="BV229" i="1"/>
  <c r="BU229" i="1"/>
  <c r="BC229" i="1"/>
  <c r="BV228" i="1"/>
  <c r="BU228" i="1"/>
  <c r="BC228" i="1"/>
  <c r="BV227" i="1"/>
  <c r="BU227" i="1"/>
  <c r="BC227" i="1"/>
  <c r="BV226" i="1"/>
  <c r="BU226" i="1"/>
  <c r="BC226" i="1"/>
  <c r="BV225" i="1"/>
  <c r="BU225" i="1"/>
  <c r="BC225" i="1"/>
  <c r="BV244" i="1"/>
  <c r="BU244" i="1"/>
  <c r="BC244" i="1"/>
  <c r="BV224" i="1"/>
  <c r="BU224" i="1"/>
  <c r="BC224" i="1"/>
  <c r="BV223" i="1"/>
  <c r="BU223" i="1"/>
  <c r="BC223" i="1"/>
  <c r="BV216" i="1"/>
  <c r="BU216" i="1"/>
  <c r="BC216" i="1"/>
  <c r="BV213" i="1"/>
  <c r="BU213" i="1"/>
  <c r="BC213" i="1"/>
  <c r="BV222" i="1"/>
  <c r="BU222" i="1"/>
  <c r="BC222" i="1"/>
  <c r="BV221" i="1"/>
  <c r="BU221" i="1"/>
  <c r="BC221" i="1"/>
  <c r="BV212" i="1"/>
  <c r="BU212" i="1"/>
  <c r="BC212" i="1"/>
  <c r="BV211" i="1"/>
  <c r="BU211" i="1"/>
  <c r="BC211" i="1"/>
  <c r="BV215" i="1"/>
  <c r="BU215" i="1"/>
  <c r="BC215" i="1"/>
  <c r="BV220" i="1"/>
  <c r="BU220" i="1"/>
  <c r="BC220" i="1"/>
  <c r="BV210" i="1"/>
  <c r="BU210" i="1"/>
  <c r="BC210" i="1"/>
  <c r="BV209" i="1"/>
  <c r="BU209" i="1"/>
  <c r="BC209" i="1"/>
  <c r="BV214" i="1"/>
  <c r="BU214" i="1"/>
  <c r="BC214" i="1"/>
  <c r="BV219" i="1"/>
  <c r="BU219" i="1"/>
  <c r="BC219" i="1"/>
  <c r="BV218" i="1"/>
  <c r="BU218" i="1"/>
  <c r="BC218" i="1"/>
  <c r="BV217" i="1"/>
  <c r="BU217" i="1"/>
  <c r="BC217" i="1"/>
  <c r="BV208" i="1"/>
  <c r="BU208" i="1"/>
  <c r="BC208" i="1"/>
  <c r="CB201" i="1"/>
  <c r="BV201" i="1"/>
  <c r="BU201" i="1"/>
  <c r="BC201" i="1"/>
  <c r="BV200" i="1"/>
  <c r="BU200" i="1"/>
  <c r="BC200" i="1"/>
  <c r="BV199" i="1"/>
  <c r="BU199" i="1"/>
  <c r="BC199" i="1"/>
  <c r="BV206" i="1"/>
  <c r="BU206" i="1"/>
  <c r="BC206" i="1"/>
  <c r="BV205" i="1"/>
  <c r="BU205" i="1"/>
  <c r="BC205" i="1"/>
  <c r="BV204" i="1"/>
  <c r="BU204" i="1"/>
  <c r="BC204" i="1"/>
  <c r="CB203" i="1"/>
  <c r="BV203" i="1"/>
  <c r="BU203" i="1"/>
  <c r="BC203" i="1"/>
  <c r="BV207" i="1"/>
  <c r="BU207" i="1"/>
  <c r="BC207" i="1"/>
  <c r="BV198" i="1"/>
  <c r="BU198" i="1"/>
  <c r="BC198" i="1"/>
  <c r="BV197" i="1"/>
  <c r="BU197" i="1"/>
  <c r="BC197" i="1"/>
  <c r="BV196" i="1"/>
  <c r="BU196" i="1"/>
  <c r="BC196" i="1"/>
  <c r="BV202" i="1"/>
  <c r="BU202" i="1"/>
  <c r="BC202" i="1"/>
  <c r="BV189" i="1"/>
  <c r="BU189" i="1"/>
  <c r="BC189" i="1"/>
  <c r="BV194" i="1"/>
  <c r="BU194" i="1"/>
  <c r="BC194" i="1"/>
  <c r="BV193" i="1"/>
  <c r="BU193" i="1"/>
  <c r="BC193" i="1"/>
  <c r="BV195" i="1"/>
  <c r="BU195" i="1"/>
  <c r="BC195" i="1"/>
  <c r="BV188" i="1"/>
  <c r="BU188" i="1"/>
  <c r="BC188" i="1"/>
  <c r="BV187" i="1"/>
  <c r="BU187" i="1"/>
  <c r="BC187" i="1"/>
  <c r="BV186" i="1"/>
  <c r="BU186" i="1"/>
  <c r="BC186" i="1"/>
  <c r="BV185" i="1"/>
  <c r="BU185" i="1"/>
  <c r="BC185" i="1"/>
  <c r="BV184" i="1"/>
  <c r="BU184" i="1"/>
  <c r="BC184" i="1"/>
  <c r="BV183" i="1"/>
  <c r="BU183" i="1"/>
  <c r="BC183" i="1"/>
  <c r="BV182" i="1"/>
  <c r="BU182" i="1"/>
  <c r="BC182" i="1"/>
  <c r="BV192" i="1"/>
  <c r="BU192" i="1"/>
  <c r="BC192" i="1"/>
  <c r="BV181" i="1"/>
  <c r="BU181" i="1"/>
  <c r="BC181" i="1"/>
  <c r="BV180" i="1"/>
  <c r="BU180" i="1"/>
  <c r="BC180" i="1"/>
  <c r="BV191" i="1"/>
  <c r="BU191" i="1"/>
  <c r="BC191" i="1"/>
  <c r="BV179" i="1"/>
  <c r="BU179" i="1"/>
  <c r="BC179" i="1"/>
  <c r="BV190" i="1"/>
  <c r="BU190" i="1"/>
  <c r="BC190" i="1"/>
  <c r="BV178" i="1"/>
  <c r="BU178" i="1"/>
  <c r="BC178" i="1"/>
  <c r="BV177" i="1"/>
  <c r="BU177" i="1"/>
  <c r="BC177" i="1"/>
  <c r="BV176" i="1"/>
  <c r="BU176" i="1"/>
  <c r="BC176" i="1"/>
  <c r="BV175" i="1"/>
  <c r="BU175" i="1"/>
  <c r="BC175" i="1"/>
  <c r="BV174" i="1"/>
  <c r="BU174" i="1"/>
  <c r="BC174" i="1"/>
  <c r="BV169" i="1"/>
  <c r="BU169" i="1"/>
  <c r="BC169" i="1"/>
  <c r="BV168" i="1"/>
  <c r="BU168" i="1"/>
  <c r="BC168" i="1"/>
  <c r="BV167" i="1"/>
  <c r="BU167" i="1"/>
  <c r="BC167" i="1"/>
  <c r="BV166" i="1"/>
  <c r="BU166" i="1"/>
  <c r="BC166" i="1"/>
  <c r="BV173" i="1"/>
  <c r="BU173" i="1"/>
  <c r="BC173" i="1"/>
  <c r="BV165" i="1"/>
  <c r="BU165" i="1"/>
  <c r="BC165" i="1"/>
  <c r="BV172" i="1"/>
  <c r="BU172" i="1"/>
  <c r="BC172" i="1"/>
  <c r="BV164" i="1"/>
  <c r="BU164" i="1"/>
  <c r="BC164" i="1"/>
  <c r="BV163" i="1"/>
  <c r="BU163" i="1"/>
  <c r="BC163" i="1"/>
  <c r="BV162" i="1"/>
  <c r="BU162" i="1"/>
  <c r="BC162" i="1"/>
  <c r="BV161" i="1"/>
  <c r="BU161" i="1"/>
  <c r="BC161" i="1"/>
  <c r="BV160" i="1"/>
  <c r="BU160" i="1"/>
  <c r="BC160" i="1"/>
  <c r="BV171" i="1"/>
  <c r="BU171" i="1"/>
  <c r="BC171" i="1"/>
  <c r="BV159" i="1"/>
  <c r="BU159" i="1"/>
  <c r="BC159" i="1"/>
  <c r="BV170" i="1"/>
  <c r="BU170" i="1"/>
  <c r="BC170" i="1"/>
  <c r="BV158" i="1"/>
  <c r="BU158" i="1"/>
  <c r="BC158" i="1"/>
  <c r="BV157" i="1"/>
  <c r="BU157" i="1"/>
  <c r="BC157" i="1"/>
  <c r="BV156" i="1"/>
  <c r="BU156" i="1"/>
  <c r="BC156" i="1"/>
  <c r="BV154" i="1"/>
  <c r="BU154" i="1"/>
  <c r="BC154" i="1"/>
  <c r="BV153" i="1"/>
  <c r="BU153" i="1"/>
  <c r="BC153" i="1"/>
  <c r="BV152" i="1"/>
  <c r="BU152" i="1"/>
  <c r="BC152" i="1"/>
  <c r="BV151" i="1"/>
  <c r="BU151" i="1"/>
  <c r="BC151" i="1"/>
  <c r="BV150" i="1"/>
  <c r="BU150" i="1"/>
  <c r="BC150" i="1"/>
  <c r="BV149" i="1"/>
  <c r="BU149" i="1"/>
  <c r="BC149" i="1"/>
  <c r="BV155" i="1"/>
  <c r="BU155" i="1"/>
  <c r="BC155" i="1"/>
  <c r="BV148" i="1"/>
  <c r="BU148" i="1"/>
  <c r="BC148" i="1"/>
  <c r="BV147" i="1"/>
  <c r="BU147" i="1"/>
  <c r="BC147" i="1"/>
  <c r="BV146" i="1"/>
  <c r="BU146" i="1"/>
  <c r="BC146" i="1"/>
  <c r="BV145" i="1"/>
  <c r="BU145" i="1"/>
  <c r="BC145" i="1"/>
  <c r="BV144" i="1"/>
  <c r="BU144" i="1"/>
  <c r="BC144" i="1"/>
  <c r="BV143" i="1"/>
  <c r="BU143" i="1"/>
  <c r="BC143" i="1"/>
  <c r="BV142" i="1"/>
  <c r="BU142" i="1"/>
  <c r="BC142" i="1"/>
  <c r="BV141" i="1"/>
  <c r="BU141" i="1"/>
  <c r="BC141" i="1"/>
  <c r="BV140" i="1"/>
  <c r="BU140" i="1"/>
  <c r="BC140" i="1"/>
  <c r="BV139" i="1"/>
  <c r="BU139" i="1"/>
  <c r="BC139" i="1"/>
  <c r="BV138" i="1"/>
  <c r="BU138" i="1"/>
  <c r="BC138" i="1"/>
  <c r="BV137" i="1"/>
  <c r="BU137" i="1"/>
  <c r="BC137" i="1"/>
  <c r="BV136" i="1"/>
  <c r="BU136" i="1"/>
  <c r="BC136" i="1"/>
  <c r="BV135" i="1"/>
  <c r="BU135" i="1"/>
  <c r="BC135" i="1"/>
  <c r="BV132" i="1"/>
  <c r="BU132" i="1"/>
  <c r="BC132" i="1"/>
  <c r="BV134" i="1"/>
  <c r="BU134" i="1"/>
  <c r="BC134" i="1"/>
  <c r="BV131" i="1"/>
  <c r="BU131" i="1"/>
  <c r="BC131" i="1"/>
  <c r="BV130" i="1"/>
  <c r="BU130" i="1"/>
  <c r="BC130" i="1"/>
  <c r="BV129" i="1"/>
  <c r="BU129" i="1"/>
  <c r="BC129" i="1"/>
  <c r="BV133" i="1"/>
  <c r="BU133" i="1"/>
  <c r="BC133" i="1"/>
  <c r="BV128" i="1"/>
  <c r="BU128" i="1"/>
  <c r="BC128" i="1"/>
  <c r="BV127" i="1"/>
  <c r="BU127" i="1"/>
  <c r="BC127" i="1"/>
  <c r="BV126" i="1"/>
  <c r="BU126" i="1"/>
  <c r="BC126" i="1"/>
  <c r="BV121" i="1"/>
  <c r="BU121" i="1"/>
  <c r="BC121" i="1"/>
  <c r="BV120" i="1"/>
  <c r="BU120" i="1"/>
  <c r="BC120" i="1"/>
  <c r="BV119" i="1"/>
  <c r="BU119" i="1"/>
  <c r="BC119" i="1"/>
  <c r="BV118" i="1"/>
  <c r="BU118" i="1"/>
  <c r="BC118" i="1"/>
  <c r="BV117" i="1"/>
  <c r="BU117" i="1"/>
  <c r="BC117" i="1"/>
  <c r="BV116" i="1"/>
  <c r="BU116" i="1"/>
  <c r="BC116" i="1"/>
  <c r="BV115" i="1"/>
  <c r="BU115" i="1"/>
  <c r="BC115" i="1"/>
  <c r="BV114" i="1"/>
  <c r="BU114" i="1"/>
  <c r="BC114" i="1"/>
  <c r="BV125" i="1"/>
  <c r="BU125" i="1"/>
  <c r="BC125" i="1"/>
  <c r="BV124" i="1"/>
  <c r="BU124" i="1"/>
  <c r="BC124" i="1"/>
  <c r="BV113" i="1"/>
  <c r="BU113" i="1"/>
  <c r="BC113" i="1"/>
  <c r="BV112" i="1"/>
  <c r="BU112" i="1"/>
  <c r="BC112" i="1"/>
  <c r="BV111" i="1"/>
  <c r="BU111" i="1"/>
  <c r="BC111" i="1"/>
  <c r="BV110" i="1"/>
  <c r="BU110" i="1"/>
  <c r="BC110" i="1"/>
  <c r="BV109" i="1"/>
  <c r="BU109" i="1"/>
  <c r="BC109" i="1"/>
  <c r="BV108" i="1"/>
  <c r="BU108" i="1"/>
  <c r="BC108" i="1"/>
  <c r="BV107" i="1"/>
  <c r="BU107" i="1"/>
  <c r="BC107" i="1"/>
  <c r="BV106" i="1"/>
  <c r="BU106" i="1"/>
  <c r="BC106" i="1"/>
  <c r="BV123" i="1"/>
  <c r="BU123" i="1"/>
  <c r="BC123" i="1"/>
  <c r="BV122" i="1"/>
  <c r="BU122" i="1"/>
  <c r="BC122" i="1"/>
  <c r="BV98" i="1"/>
  <c r="BU98" i="1"/>
  <c r="BC98" i="1"/>
  <c r="BV97" i="1"/>
  <c r="BU97" i="1"/>
  <c r="BC97" i="1"/>
  <c r="BV96" i="1"/>
  <c r="BU96" i="1"/>
  <c r="BC96" i="1"/>
  <c r="BV102" i="1"/>
  <c r="BU102" i="1"/>
  <c r="BC102" i="1"/>
  <c r="BV101" i="1"/>
  <c r="BU101" i="1"/>
  <c r="BC101" i="1"/>
  <c r="BV105" i="1"/>
  <c r="BU105" i="1"/>
  <c r="BC105" i="1"/>
  <c r="BV95" i="1"/>
  <c r="BU95" i="1"/>
  <c r="BC95" i="1"/>
  <c r="BV103" i="1"/>
  <c r="BU103" i="1"/>
  <c r="BC103" i="1"/>
  <c r="BV100" i="1"/>
  <c r="BU100" i="1"/>
  <c r="BC100" i="1"/>
  <c r="BV94" i="1"/>
  <c r="BU94" i="1"/>
  <c r="BC94" i="1"/>
  <c r="BV104" i="1"/>
  <c r="BU104" i="1"/>
  <c r="BC104" i="1"/>
  <c r="BV93" i="1"/>
  <c r="BU93" i="1"/>
  <c r="BC93" i="1"/>
  <c r="BV92" i="1"/>
  <c r="BU92" i="1"/>
  <c r="BC92" i="1"/>
  <c r="BV99" i="1"/>
  <c r="BU99" i="1"/>
  <c r="BC99" i="1"/>
  <c r="BV91" i="1"/>
  <c r="BU91" i="1"/>
  <c r="BC91" i="1"/>
  <c r="BV90" i="1"/>
  <c r="BU90" i="1"/>
  <c r="BC90" i="1"/>
  <c r="BV89" i="1"/>
  <c r="BU89" i="1"/>
  <c r="BC89" i="1"/>
  <c r="BV88" i="1"/>
  <c r="BU88" i="1"/>
  <c r="BC88" i="1"/>
  <c r="BV87" i="1"/>
  <c r="BU87" i="1"/>
  <c r="BC87" i="1"/>
  <c r="BV86" i="1"/>
  <c r="BU86" i="1"/>
  <c r="BC86" i="1"/>
  <c r="BV85" i="1"/>
  <c r="BU85" i="1"/>
  <c r="BC85" i="1"/>
  <c r="BV84" i="1"/>
  <c r="BU84" i="1"/>
  <c r="BC84" i="1"/>
  <c r="BV83" i="1"/>
  <c r="BU83" i="1"/>
  <c r="BC83" i="1"/>
  <c r="BV82" i="1"/>
  <c r="BU82" i="1"/>
  <c r="BC82" i="1"/>
  <c r="BV81" i="1"/>
  <c r="BU81" i="1"/>
  <c r="BC81" i="1"/>
  <c r="BV78" i="1"/>
  <c r="BU78" i="1"/>
  <c r="BC78" i="1"/>
  <c r="BV79" i="1"/>
  <c r="BU79" i="1"/>
  <c r="BC79" i="1"/>
  <c r="BV75" i="1"/>
  <c r="BU75" i="1"/>
  <c r="BC75" i="1"/>
  <c r="BV74" i="1"/>
  <c r="BU74" i="1"/>
  <c r="BC74" i="1"/>
  <c r="BV73" i="1"/>
  <c r="BU73" i="1"/>
  <c r="BC73" i="1"/>
  <c r="BV72" i="1"/>
  <c r="BU72" i="1"/>
  <c r="BC72" i="1"/>
  <c r="BV71" i="1"/>
  <c r="BU71" i="1"/>
  <c r="BC71" i="1"/>
  <c r="BV70" i="1"/>
  <c r="BU70" i="1"/>
  <c r="BC70" i="1"/>
  <c r="BV69" i="1"/>
  <c r="BU69" i="1"/>
  <c r="BC69" i="1"/>
  <c r="BV80" i="1"/>
  <c r="BU80" i="1"/>
  <c r="BC80" i="1"/>
  <c r="BV77" i="1"/>
  <c r="BU77" i="1"/>
  <c r="BC77" i="1"/>
  <c r="BV68" i="1"/>
  <c r="BU68" i="1"/>
  <c r="BC68" i="1"/>
  <c r="BV67" i="1"/>
  <c r="BU67" i="1"/>
  <c r="BC67" i="1"/>
  <c r="BV66" i="1"/>
  <c r="BU66" i="1"/>
  <c r="BC66" i="1"/>
  <c r="BV65" i="1"/>
  <c r="BU65" i="1"/>
  <c r="BC65" i="1"/>
  <c r="BV76" i="1"/>
  <c r="BU76" i="1"/>
  <c r="BC76" i="1"/>
  <c r="BV64" i="1"/>
  <c r="BU64" i="1"/>
  <c r="BC64" i="1"/>
  <c r="BV63" i="1"/>
  <c r="BU63" i="1"/>
  <c r="BC63" i="1"/>
  <c r="BV62" i="1"/>
  <c r="BU62" i="1"/>
  <c r="BC62" i="1"/>
  <c r="BV61" i="1"/>
  <c r="BU61" i="1"/>
  <c r="BC61" i="1"/>
  <c r="BV49" i="1"/>
  <c r="BU49" i="1"/>
  <c r="BC49" i="1"/>
  <c r="BV60" i="1"/>
  <c r="BU60" i="1"/>
  <c r="BC60" i="1"/>
  <c r="BV59" i="1"/>
  <c r="BU59" i="1"/>
  <c r="BC59" i="1"/>
  <c r="BV58" i="1"/>
  <c r="BU58" i="1"/>
  <c r="BC58" i="1"/>
  <c r="BV48" i="1"/>
  <c r="BU48" i="1"/>
  <c r="BC48" i="1"/>
  <c r="BV57" i="1"/>
  <c r="BU57" i="1"/>
  <c r="BC57" i="1"/>
  <c r="BV47" i="1"/>
  <c r="BU47" i="1"/>
  <c r="BC47" i="1"/>
  <c r="BV52" i="1"/>
  <c r="BU52" i="1"/>
  <c r="BC52" i="1"/>
  <c r="BV51" i="1"/>
  <c r="BU51" i="1"/>
  <c r="BC51" i="1"/>
  <c r="BV56" i="1"/>
  <c r="BU56" i="1"/>
  <c r="BC56" i="1"/>
  <c r="BV46" i="1"/>
  <c r="BU46" i="1"/>
  <c r="BC46" i="1"/>
  <c r="BV55" i="1"/>
  <c r="BU55" i="1"/>
  <c r="BC55" i="1"/>
  <c r="BV45" i="1"/>
  <c r="BU45" i="1"/>
  <c r="BC45" i="1"/>
  <c r="BV44" i="1"/>
  <c r="BU44" i="1"/>
  <c r="BC44" i="1"/>
  <c r="BV54" i="1"/>
  <c r="BU54" i="1"/>
  <c r="BC54" i="1"/>
  <c r="BV53" i="1"/>
  <c r="BU53" i="1"/>
  <c r="BC53" i="1"/>
  <c r="BV50" i="1"/>
  <c r="BU50" i="1"/>
  <c r="BC50" i="1"/>
  <c r="BV43" i="1"/>
  <c r="BU43" i="1"/>
  <c r="BC43" i="1"/>
  <c r="BV42" i="1"/>
  <c r="BU42" i="1"/>
  <c r="BC42" i="1"/>
  <c r="BV41" i="1"/>
  <c r="BU41" i="1"/>
  <c r="BC41" i="1"/>
  <c r="BV40" i="1"/>
  <c r="BU40" i="1"/>
  <c r="BC40" i="1"/>
  <c r="BV39" i="1"/>
  <c r="BU39" i="1"/>
  <c r="BC39" i="1"/>
  <c r="BV38" i="1"/>
  <c r="BU38" i="1"/>
  <c r="BC38" i="1"/>
  <c r="BV31" i="1"/>
  <c r="BU31" i="1"/>
  <c r="BC31" i="1"/>
  <c r="BV30" i="1"/>
  <c r="BU30" i="1"/>
  <c r="BC30" i="1"/>
  <c r="BV29" i="1"/>
  <c r="BU29" i="1"/>
  <c r="BC29" i="1"/>
  <c r="BV28" i="1"/>
  <c r="BU28" i="1"/>
  <c r="BC28" i="1"/>
  <c r="BV27" i="1"/>
  <c r="BU27" i="1"/>
  <c r="BC27" i="1"/>
  <c r="BV37" i="1"/>
  <c r="BU37" i="1"/>
  <c r="BC37" i="1"/>
  <c r="BV26" i="1"/>
  <c r="BU26" i="1"/>
  <c r="BC26" i="1"/>
  <c r="BV36" i="1"/>
  <c r="BU36" i="1"/>
  <c r="BC36" i="1"/>
  <c r="BV25" i="1"/>
  <c r="BU25" i="1"/>
  <c r="BC25" i="1"/>
  <c r="BV24" i="1"/>
  <c r="BU24" i="1"/>
  <c r="BC24" i="1"/>
  <c r="BV23" i="1"/>
  <c r="BU23" i="1"/>
  <c r="BC23" i="1"/>
  <c r="BV22" i="1"/>
  <c r="BU22" i="1"/>
  <c r="BC22" i="1"/>
  <c r="BV35" i="1"/>
  <c r="BU35" i="1"/>
  <c r="BC35" i="1"/>
  <c r="BV21" i="1"/>
  <c r="BU21" i="1"/>
  <c r="BC21" i="1"/>
  <c r="BV20" i="1"/>
  <c r="BU20" i="1"/>
  <c r="BC20" i="1"/>
  <c r="BV19" i="1"/>
  <c r="BU19" i="1"/>
  <c r="BC19" i="1"/>
  <c r="BV34" i="1"/>
  <c r="BU34" i="1"/>
  <c r="BC34" i="1"/>
  <c r="BV18" i="1"/>
  <c r="BU18" i="1"/>
  <c r="BC18" i="1"/>
  <c r="BV17" i="1"/>
  <c r="BU17" i="1"/>
  <c r="BC17" i="1"/>
  <c r="BV33" i="1"/>
  <c r="BU33" i="1"/>
  <c r="BC33" i="1"/>
  <c r="BV32" i="1"/>
  <c r="BU32" i="1"/>
  <c r="BC32" i="1"/>
  <c r="BV16" i="1"/>
  <c r="BU16" i="1"/>
  <c r="BC16" i="1"/>
  <c r="BV15" i="1"/>
  <c r="BU15" i="1"/>
  <c r="BC15" i="1"/>
  <c r="BV14" i="1"/>
  <c r="BU14" i="1"/>
  <c r="BC14" i="1"/>
  <c r="BV13" i="1"/>
  <c r="BU13" i="1"/>
  <c r="BC13" i="1"/>
  <c r="BV12" i="1"/>
  <c r="BU12" i="1"/>
  <c r="BC12" i="1"/>
  <c r="BV11" i="1"/>
  <c r="BU11" i="1"/>
  <c r="BC11" i="1"/>
  <c r="BV10" i="1"/>
  <c r="BU10" i="1"/>
  <c r="BC10" i="1"/>
  <c r="BV2" i="1"/>
  <c r="BU2" i="1"/>
  <c r="BC2" i="1"/>
  <c r="BV9" i="1"/>
  <c r="BU9" i="1"/>
  <c r="BC9" i="1"/>
  <c r="BV8" i="1"/>
  <c r="BU8" i="1"/>
  <c r="BC8" i="1"/>
  <c r="BV7" i="1"/>
  <c r="BU7" i="1"/>
  <c r="BC7" i="1"/>
  <c r="BV6" i="1"/>
  <c r="BU6" i="1"/>
  <c r="BC6" i="1"/>
  <c r="BV5" i="1"/>
  <c r="BU5" i="1"/>
  <c r="BC5" i="1"/>
  <c r="BV4" i="1"/>
  <c r="BU4" i="1"/>
  <c r="BC4" i="1"/>
  <c r="BV3" i="1"/>
  <c r="BU3" i="1"/>
  <c r="BC3" i="1"/>
</calcChain>
</file>

<file path=xl/sharedStrings.xml><?xml version="1.0" encoding="utf-8"?>
<sst xmlns="http://schemas.openxmlformats.org/spreadsheetml/2006/main" count="41789" uniqueCount="6177">
  <si>
    <t>CASE_NUMBER</t>
  </si>
  <si>
    <t>CASE_STATUS</t>
  </si>
  <si>
    <t>RECEIVED_DATE</t>
  </si>
  <si>
    <t>DECISION_DATE</t>
  </si>
  <si>
    <t>TYPE_OF_APPLICATION</t>
  </si>
  <si>
    <t>CW-1_PERMIT_RENEWAL_DATE</t>
  </si>
  <si>
    <t>LONG_TERM_WORKER</t>
  </si>
  <si>
    <t>CAP_EXEMPT_WORKER</t>
  </si>
  <si>
    <t>EMERGENCY_SITUATION</t>
  </si>
  <si>
    <t>LEGAL_BUSINESS_NAME</t>
  </si>
  <si>
    <t>TRADE_NAME_DBA</t>
  </si>
  <si>
    <t>EMPLOYER_ADDRESS1</t>
  </si>
  <si>
    <t>EMPLOYER_ADDRESS2</t>
  </si>
  <si>
    <t>EMPLOYER_CITY</t>
  </si>
  <si>
    <t>EMPLOYER_STATE</t>
  </si>
  <si>
    <t>EMPLOYER_POSTAL_CODE</t>
  </si>
  <si>
    <t>EMPLOYER_COUNTRY</t>
  </si>
  <si>
    <t>EMPLOYER_PROVINCE</t>
  </si>
  <si>
    <t>EMPLOYER_PHONE</t>
  </si>
  <si>
    <t>EMPLOYER_PHONE_EXT</t>
  </si>
  <si>
    <t>NAICS_CODE</t>
  </si>
  <si>
    <t>TYPE_OF_EMPLOYER</t>
  </si>
  <si>
    <t>APPENDIX_A_ATTACHED</t>
  </si>
  <si>
    <t>EMPLOYER_POC_LAST_NAME</t>
  </si>
  <si>
    <t>EMPLOYER_POC_FIRST_NAME</t>
  </si>
  <si>
    <t>EMPLOYER_POC_MIDDLE_NAME</t>
  </si>
  <si>
    <t>EMPLOYER_POC_JOB_TITLE</t>
  </si>
  <si>
    <t>EMPLOYER_POC_ADDRESS1</t>
  </si>
  <si>
    <t>EMPLOYER_POC_ADDRESS2</t>
  </si>
  <si>
    <t>EMPLOYER_POC_CITY</t>
  </si>
  <si>
    <t>EMPLOYER_POC_STATE</t>
  </si>
  <si>
    <t>EMPLOYER_POC_POSTAL_CODE</t>
  </si>
  <si>
    <t>EMPLOYER_POC_COUNTRY</t>
  </si>
  <si>
    <t>EMPLOYER_POC_PROVINCE</t>
  </si>
  <si>
    <t>EMPLOYER_POC_PHONE</t>
  </si>
  <si>
    <t>EMPLOYER_POC_PHONE_EXT</t>
  </si>
  <si>
    <t>EMPLOYER_POC_EMAIL</t>
  </si>
  <si>
    <t>TYPE_OF_REPRESENTATION</t>
  </si>
  <si>
    <t>ATTORNEY_AGENT_LAST_NAME</t>
  </si>
  <si>
    <t>ATTORNEY_AGENT_FIRST_NAME</t>
  </si>
  <si>
    <t>ATTORNEY_AGENT_MIDDLE_NAME</t>
  </si>
  <si>
    <t>ATTORNEY_AGENT_ADDRESS1</t>
  </si>
  <si>
    <t>ATTORNEY_AGENT_ADDRESS2</t>
  </si>
  <si>
    <t>ATTORNEY_AGENT_CITY</t>
  </si>
  <si>
    <t>ATTORNEY_AGENT_STATE</t>
  </si>
  <si>
    <t>ATTORNEY_AGENT_POSTAL_CODE</t>
  </si>
  <si>
    <t>ATTORNEY_AGENT_COUNTRY</t>
  </si>
  <si>
    <t>ATTORNEY_AGENT_PROVINCE</t>
  </si>
  <si>
    <t>ATTORNEY_AGENT_PHONE</t>
  </si>
  <si>
    <t>ATTORNEY_AGENT_PHONE_EXT</t>
  </si>
  <si>
    <t>LAWFIRM_BUSINESS_EMAIL</t>
  </si>
  <si>
    <t>LAWFIRM_NAME_BUSINESS_NAME</t>
  </si>
  <si>
    <t>STATE_OF_HIGHEST_COURT</t>
  </si>
  <si>
    <t>NAME_OF_HIGHEST_STATE_COURT</t>
  </si>
  <si>
    <t>SOC_CODE</t>
  </si>
  <si>
    <t>SOC_TITLE</t>
  </si>
  <si>
    <t>PWD_CASE_NUMBER</t>
  </si>
  <si>
    <t>JOB_TITLE</t>
  </si>
  <si>
    <t>TOTAL_WORKERS_REQUESTED</t>
  </si>
  <si>
    <t>TOTAL_WORKERS_CERTIFIED</t>
  </si>
  <si>
    <t>REQUESTED_BEGIN_DATE</t>
  </si>
  <si>
    <t>REQUESTED_END_DATE</t>
  </si>
  <si>
    <t>EMPLOYMENT_BEGIN_DATE</t>
  </si>
  <si>
    <t>EMPLOYMENT_END_DATE</t>
  </si>
  <si>
    <t>ANTICIPATED_NUMBER_OF_HOURS</t>
  </si>
  <si>
    <t>SUNDAY_HOURS</t>
  </si>
  <si>
    <t>MONDAY_HOURS</t>
  </si>
  <si>
    <t>TUESDAY_HOURS</t>
  </si>
  <si>
    <t>WEDNESDAY_HOURS</t>
  </si>
  <si>
    <t>THURSDAY_HOURS</t>
  </si>
  <si>
    <t>FRIDAY_HOURS</t>
  </si>
  <si>
    <t>SATURDAY_HOURS</t>
  </si>
  <si>
    <t>HOURLY_SCHEDULE_BEGIN</t>
  </si>
  <si>
    <t>HOURLY_SCHEDULE_END</t>
  </si>
  <si>
    <t>EDUCATION_LEVEL</t>
  </si>
  <si>
    <t>TRAINING_MONTHS</t>
  </si>
  <si>
    <t>WORK_EXPERIENCE</t>
  </si>
  <si>
    <t>SUPERVISE_OTHER_EMP</t>
  </si>
  <si>
    <t>SUPERVISE_HOW_MANY</t>
  </si>
  <si>
    <t>SPECIAL_REQUIREMENTS</t>
  </si>
  <si>
    <t>WORKSITE_ADDRESS1</t>
  </si>
  <si>
    <t>WORKSITE_ADDRESS2</t>
  </si>
  <si>
    <t>WORKSITE_CITY</t>
  </si>
  <si>
    <t>WORKSITE_STATE</t>
  </si>
  <si>
    <t>WORKSITE_POSTAL_CODE</t>
  </si>
  <si>
    <t>BASIC_WAGE_RATE_FROM</t>
  </si>
  <si>
    <t>BASIC_RATE_OF_PAY_TO</t>
  </si>
  <si>
    <t>OVERTIME_RATE_FROM</t>
  </si>
  <si>
    <t>OVERTIME_RATE_TO</t>
  </si>
  <si>
    <t>PER</t>
  </si>
  <si>
    <t>ADDITIONAL_WAGE_CONDITIONS</t>
  </si>
  <si>
    <t>FREQUENCY_OF_PAY</t>
  </si>
  <si>
    <t>FREQUENCY_OF_PAY_OTHER</t>
  </si>
  <si>
    <t>OTHER_WORKSITE_LOCATION</t>
  </si>
  <si>
    <t>AGREED_TO_TERMS_AND_CONDITIONS</t>
  </si>
  <si>
    <t>DAILY_TRANSPORTATION</t>
  </si>
  <si>
    <t>OVERTIME_AVAILABLE</t>
  </si>
  <si>
    <t>ON_THE_JOB_TRAINING_AVAILABLE</t>
  </si>
  <si>
    <t>EMP-PROVIDED_TOOLS_EQUIPMENT</t>
  </si>
  <si>
    <t>BOARD_LODGING_OTHER_FACILITIES</t>
  </si>
  <si>
    <t>DEDUCTIONS_FROM_PAY</t>
  </si>
  <si>
    <t>PHONE_TO_APPLY</t>
  </si>
  <si>
    <t>EMAIL_TO_APPLY</t>
  </si>
  <si>
    <t>WEBSITE_TO_APPLY</t>
  </si>
  <si>
    <t>EMPLOYER_AGREED_TO_TERMS</t>
  </si>
  <si>
    <t>EMP_CLIENT_AGREED_TO_TERMS</t>
  </si>
  <si>
    <t>PREPARER_LAST_NAME</t>
  </si>
  <si>
    <t>PREPARER_FIRST_NAME</t>
  </si>
  <si>
    <t>PREPARER_MIDDLE_NAME</t>
  </si>
  <si>
    <t>PREPARER_BUSINESS_NAME</t>
  </si>
  <si>
    <t>PREPARER_EMAIL</t>
  </si>
  <si>
    <t>C-500-23199-196422</t>
  </si>
  <si>
    <t>Withdrawn</t>
  </si>
  <si>
    <t>Renewal of approved employment</t>
  </si>
  <si>
    <t>Y</t>
  </si>
  <si>
    <t>N</t>
  </si>
  <si>
    <t>C PACIFIC CORPORATION</t>
  </si>
  <si>
    <t>FIVE STAR BUILDERS</t>
  </si>
  <si>
    <t>PO BOX 503984</t>
  </si>
  <si>
    <t>SAIPAN</t>
  </si>
  <si>
    <t>MP</t>
  </si>
  <si>
    <t>UNITED STATES OF AMERICA</t>
  </si>
  <si>
    <t>Individual Employer</t>
  </si>
  <si>
    <t>CATALUNA</t>
  </si>
  <si>
    <t>FREDDIE</t>
  </si>
  <si>
    <t>ZAMORA</t>
  </si>
  <si>
    <t>PRESIDENT</t>
  </si>
  <si>
    <t>cpacificcorp@gmail.com</t>
  </si>
  <si>
    <t>Crane and Tower Operators</t>
  </si>
  <si>
    <t>P-500-23109-945382</t>
  </si>
  <si>
    <t>HEAVY EQUIPMENT OPERATOR</t>
  </si>
  <si>
    <t>High School/GED</t>
  </si>
  <si>
    <t xml:space="preserve">HIGH SCHOOL DIPLOMA OR GED AND JOB-RELATED CERTIFICATION(S) REQUIRED. Must have 12 months minimum work-related experience. Controlling operations of equipment or systems. Watching gauges, dials, or other indicators to make sure a machine is working properly. Knowledge of machines and tools, including their designs, uses, repair, and maintenance. Must pass a vision exam confirming ability to judge distances up to 50 yards and read warning signs from a distance of 100 feet. Vision will be tested annually. Must have the physical stamina to continuously operate equipment for up to 12-hour shifts, with tasks including climbing, crouching, grasping controls, and lifting up to 50 lbs. Stamina will be evaluated through a pre-employment fitness test and monitored on the job. Basic understanding of electronics in order to operate many of the newer vehicles designed with electronic control. Ability to observe proper safety precautions. Ability to understand and follow verbal and written instructions. Need license or job-related certification(s) to operate heavy equipment.
</t>
  </si>
  <si>
    <t>SAN ANTONIO BEACH RD</t>
  </si>
  <si>
    <t>Hour</t>
  </si>
  <si>
    <t>Biweekly</t>
  </si>
  <si>
    <t>N/A</t>
  </si>
  <si>
    <t>ALL APPLICABLE TAXES</t>
  </si>
  <si>
    <t>C-500-23228-267627</t>
  </si>
  <si>
    <t>New employment</t>
  </si>
  <si>
    <t xml:space="preserve">C PACIFIC CORPORATION </t>
  </si>
  <si>
    <t>RELIANCE HELP SUPPLY</t>
  </si>
  <si>
    <t>BEACH ROAD SAN ANTONIO VILLAGE</t>
  </si>
  <si>
    <t xml:space="preserve">SAN ANTONIO </t>
  </si>
  <si>
    <t>Janitors and Cleaners, Except Maids and Housekeeping Cleaners</t>
  </si>
  <si>
    <t>P-500-23178-146271</t>
  </si>
  <si>
    <t>Building Service Technician</t>
  </si>
  <si>
    <t xml:space="preserve">Must have interpersonal skills to get along with other cleaners. Should understand general building operations to make routine repairs, such as repairing leaky faucets. Must have good physical stamina to be able to operate cleaning equipment and lift tools and supplies around 10-25lbs. Must be able to plan and complete tasks in a timely manner. Must be able to work for extended days or hours. </t>
  </si>
  <si>
    <t>SAN ANTONIO VILLAGE</t>
  </si>
  <si>
    <t xml:space="preserve">PO BOX 503984 </t>
  </si>
  <si>
    <t>C-500-23175-141748</t>
  </si>
  <si>
    <t>P-500-23102-924559</t>
  </si>
  <si>
    <t>BUILDING SERVICES TECHNICIAN</t>
  </si>
  <si>
    <t xml:space="preserve">Ability to lift at least 25 pounds. Able to work safely with a variety of cleaning supplies. Able to use basic cleaning equipment. Knowledge of cleaning chemicals and supplies. Familiarity with Material Safety Data Sheets. Handles the physical demands of the job, including standing and walking for most of the shift, bending, climbing, and lifting at least 25 pounds.
</t>
  </si>
  <si>
    <t>TANDUKI DRIVE DANDAN VILLAGE</t>
  </si>
  <si>
    <t>C-500-23228-267622</t>
  </si>
  <si>
    <t>BEACH RD SAN ANTONIO</t>
  </si>
  <si>
    <t>Architectural and Civil Drafters</t>
  </si>
  <si>
    <t>P-500-23121-978498</t>
  </si>
  <si>
    <t>Civil Designer</t>
  </si>
  <si>
    <t>Associate's</t>
  </si>
  <si>
    <t>KNOWLEDGE OF DESIGN TECHNIQUES, TOOLS, AND PRINCIPLES INVOLVED IN PRODUCTION OF PRECISION TECHNICAL PLANS, BLUEPRINTS, DRAWINGS, AND MODELS. KNOWLEDGE OF MATERIALS, METHODS, AND THE TOOLS INVOLVED IN THE CONSTRUCTION OR REPAIR OF HOUSES, BUILDINGS, OR OTHER STRUCTURES SUCH AS HIGHWAYS AND ROADS. 3 YEARS OF DIRECT WORK WITH AUTOCAD AND CONSTRUCTION DRAWING PREPARATION. EXCELLENT INTERPERSONAL COMMUNICATION SKILLS, BOTH WRITTEN AND VERBAL. MUST BE ABLE TO WORK FOR EXTENDED HOURS OR WORK DAYS.</t>
  </si>
  <si>
    <t>C-500-23199-196361</t>
  </si>
  <si>
    <t>FIVE STAR AUTOSHOP</t>
  </si>
  <si>
    <t>Automotive Service Technicians and Mechanics</t>
  </si>
  <si>
    <t>P-500-23102-924564</t>
  </si>
  <si>
    <t>Automotive Master Mechanic</t>
  </si>
  <si>
    <t xml:space="preserve">Must have high school diploma or GED with 12 months minimum related work experience. Must have the physical capability to continuously crouch, bend, reach, and work in awkward positions for up to 8 hours per day. Must be able to frequently lift components and tools weighing up to 50 lbs. Stamina will be assessed through a pre-employment strength test mimicking common job tasks. Must be able to work for extended days or hours. Must have knowledge of machines and tools including their designs, uses, repair and maintenance.
</t>
  </si>
  <si>
    <t>BEACH ROAD SAN ANTONIO</t>
  </si>
  <si>
    <t>All applicable taxes</t>
  </si>
  <si>
    <t>C-500-23240-299377</t>
  </si>
  <si>
    <t>TFC CORPORATION</t>
  </si>
  <si>
    <t>TFC GENERAL CONSTRUCTION</t>
  </si>
  <si>
    <t>P.O. BOX 502706, AS PERDIDO ROAD</t>
  </si>
  <si>
    <t>CHALAN PIAO</t>
  </si>
  <si>
    <t>MARIANAS PACIFIC</t>
  </si>
  <si>
    <t>FERNANDEZ</t>
  </si>
  <si>
    <t>TERESITA</t>
  </si>
  <si>
    <t>MANARANG</t>
  </si>
  <si>
    <t>VICE PRESIDENT</t>
  </si>
  <si>
    <t>tfcgeneralconstruction@yahoo.com</t>
  </si>
  <si>
    <t>Retail Loss Prevention Specialists</t>
  </si>
  <si>
    <t>P-500-23199-195745</t>
  </si>
  <si>
    <t>ASSET PROTECTION SPECIALIST33</t>
  </si>
  <si>
    <t>None</t>
  </si>
  <si>
    <t>At least 12 months working experience as Asset Protection Specialist. Knowledge in computer works. Know how to handle and safeguarding company assets to prevent loss. Willing to work flexible schedule. Do other related duties as assigned.</t>
  </si>
  <si>
    <t>AS PERDIDO ROAD</t>
  </si>
  <si>
    <t>Weekly</t>
  </si>
  <si>
    <t>EMPLOYEE WITHHOLDING TAX</t>
  </si>
  <si>
    <t>C-500-23240-299073</t>
  </si>
  <si>
    <t>JUAN T. GUERRERO &amp; ASSOCIATES, INC</t>
  </si>
  <si>
    <t>GTS ENTERPRISES</t>
  </si>
  <si>
    <t>UNIT 104 MJ BLDG., GARAPAN VILLAGE</t>
  </si>
  <si>
    <t>P.O. BOX 501217</t>
  </si>
  <si>
    <t>BORLAZA</t>
  </si>
  <si>
    <t>JOMELYN</t>
  </si>
  <si>
    <t>ESTOPARE</t>
  </si>
  <si>
    <t>ACCOUNTANT</t>
  </si>
  <si>
    <t>UNIT 104 MJ BLDG.,GARAPAN VILLAGE</t>
  </si>
  <si>
    <t>resumes.jtga@gmail.com</t>
  </si>
  <si>
    <t>Maintenance and Repair Workers, General</t>
  </si>
  <si>
    <t>P-500-23193-182200</t>
  </si>
  <si>
    <t>MAINTENANCE &amp; REPAIR WORKERS, GENERAL</t>
  </si>
  <si>
    <t>KNOWLEDGE OF OPERATIONAL CHARACTERISTICS OF MECHANICAL EQUIPMENT AND TOOLS USED IN THE MAINTENANCE AND REPAIR OF FACILITIES, KNOWLEDGE OF OCCUPATIONAL HAZARDS AND STANDS SAFETY PRATICES NECESSARY IN THE MAINTENANCE AND REPAIR OF FACILITIES. KNOWLEDGE OF BASIC BUIDLING MAINTENANCE PRACTICES AND PROCEDURES; PRINCIPALS AND PROCEDURES OF RECORD KEEPING. MUST MEET PHYSICAL REQUIREMENTS TO PERFORM THEIR DUTIES SUCH AS LIFTING OBJECTS OF AT LEAST 25-50 LBS. WITH OF WITHOUT ASSITANCE OF HAND TRUCK OR ANOTHER PERSON; BENDING AND STANDING FOR DURATION OF SHIFT. ABILITY TO EXERT MAXIMUM MUSCLE FORCE TO LIFT, PUSH, PULL, OR CARRY HEAVY OBJECT; ABILITY TO ARRANGE THINGS OR ACTIONS IN A CERTAIN ORDER OR PATTERN ACCORDING TO A SPECIFIC RULE OR SET OF RULES; MUST HAVE PHYSICAL STAMINA
AND DEXTERITY; ABILITY TO READ TECHNICAL MANUALS AND DRAWINGS; MUST KNOW HOW TO OPERATE HAND AND ELECTRICAL, TOOLS SUCH AS ADJUSTABLE WRENCHES, DRAIN OR PIPE CLEANING EQUIPMENT, HEX KEYS, LEVELS, PIPE OR TUBE CUTTER, PIPE WRENCHES POWER DRILLS, POWER SAWS, PULLER, SCREWDRIVERS, ETC.; EXTENSIVE KNOWLEDGE OF HVAC, PLUMBING AND ELECTRICAL SYSTEM, MATERIALS, METHODS, AND THE TOOLS INVOLVED IN THE CONSTRUCTION OR REPAIR OF HOUSES, OR OTHER STRUCTURES. MUST BE ABLE TO WORK ON WEEKENDS OR NIGHT SHIFT IN NEEDED. THE EMPLOYER REQUIRES POST-OFFER PRE-EMPLOYMENT DRUG SCREENING TEST AND RANDOM DRUG TESTING WHICH IS TO BE APPLIED EQUALLY TO BOTH U.S. WORKERS AND
CW-1 WORKERS. THE EMPLOYMENT REQUIRES THE POST-OFFER PRE-EMPLOYMENT POLICE CLEARANCE RECORD TO BE PROVIDED TO THE EMPLOYERS; THIS REQUIREMENTS IS TO BE APPLIED EQUALLY TO BOTH U.S. WORKERS AND CW-1 WORKER.</t>
  </si>
  <si>
    <t>SONGSONG VILLAGE</t>
  </si>
  <si>
    <t>ROTA</t>
  </si>
  <si>
    <t>n/a</t>
  </si>
  <si>
    <t>ONLY CNMI AND FEDERAL TAXES REQUIRED BY LAW</t>
  </si>
  <si>
    <t>C-500-23217-241596</t>
  </si>
  <si>
    <t>Determination Issued - Certification</t>
  </si>
  <si>
    <t>Rejoice World Corporation</t>
  </si>
  <si>
    <t>9 Eleven Resto Bar II</t>
  </si>
  <si>
    <t>Rte 30 Beach Road Corner Coconut Street</t>
  </si>
  <si>
    <t>Garapan, P.O. Box 500261</t>
  </si>
  <si>
    <t>Saipan</t>
  </si>
  <si>
    <t>CNMI</t>
  </si>
  <si>
    <t>Maratas</t>
  </si>
  <si>
    <t>Corazon</t>
  </si>
  <si>
    <t>Bernaldez</t>
  </si>
  <si>
    <t>President</t>
  </si>
  <si>
    <t>Commonwealth of the NMI</t>
  </si>
  <si>
    <t>rejoiceworldcorp@gmail.com</t>
  </si>
  <si>
    <t>Cooks, Restaurant</t>
  </si>
  <si>
    <t>P-500-23171-126062</t>
  </si>
  <si>
    <t>Cook</t>
  </si>
  <si>
    <t>* High school diploma or an equivalent.
* 12 months of experience in related food and beverage service and food preparation positions.
* Ability to use slicers, mixers, grinders, food processors, etc.
* Knowledge of various cooking procedures and methods (grilling, baking, boiling etc.)
* Ability to work in flexible work schedules.
* Ability to perform large volume cooking
* Able to handle work in a fast-paced environment.</t>
  </si>
  <si>
    <t>Federal Tax and CNMI Tax</t>
  </si>
  <si>
    <t>C-500-23220-245529</t>
  </si>
  <si>
    <t>Automotive Service Technician and Mechanic</t>
  </si>
  <si>
    <t xml:space="preserve">HIGH SCHOOL DIPLOMA WITH 12 MONTHS WORK EXPERIENCE AS AUTOMOTIVE SERVICE TECHNICIAN AND MECHANICS OR ANY RELATED WORK. MUST HAVE THE NECESSARY PHYSICAL STAMINA. MUST BE ABLE TO WORK FOR EXTENDED
HOURS OR WORK DAYS. KNOWLEDGE OF MACHINES AND TOOLS INCLUDING THEIR DESIGNS, USES, REPAIR AND MAINTENANCE.
</t>
  </si>
  <si>
    <t>C-500-23175-141743</t>
  </si>
  <si>
    <t>Reliance Help Supply</t>
  </si>
  <si>
    <t>P-500-23102-924561</t>
  </si>
  <si>
    <t>MAINTENANCE WORKERS</t>
  </si>
  <si>
    <t>Must be able to work for extended hours or workdays. Must be able to work with powered tools. Understand and implement building, fire, and OSHA safety requirements.</t>
  </si>
  <si>
    <t>C-500-23175-141749</t>
  </si>
  <si>
    <t>C-500-23261-356605</t>
  </si>
  <si>
    <t>Joeten Motor Company, Inc</t>
  </si>
  <si>
    <t>Beach Road, Oleai P.O. Box 500137</t>
  </si>
  <si>
    <t>Lam</t>
  </si>
  <si>
    <t>Maxine</t>
  </si>
  <si>
    <t>HR Manager</t>
  </si>
  <si>
    <t xml:space="preserve">Insatto Street, Susupe P.O Box 500137 </t>
  </si>
  <si>
    <t>hrd@joeten.com</t>
  </si>
  <si>
    <t>Shipping, Receiving, and Inventory Clerks</t>
  </si>
  <si>
    <t>P-500-23221-252673</t>
  </si>
  <si>
    <t>Parts Receiving Clerk</t>
  </si>
  <si>
    <t>12 MONTHS PREVIOUS WORK RELATED EXPERIENCE AS A PARTS RECEIVING CLERK. HIGH SCHOOL DIPLOMA/GED REQUIRED. MUST HAVE BASIC COMPUTER SKILLS (MUST BE KNOWLEDGEABLE IN MICROSOFT EXCEL). MUST BE FLEXIBLE WITH DUTIES, WORK SCHEDULE AND BE ABLE TO WORK INDEPENDENTLY. MUST HAVE BASIC AUTOMOTIVE KNOWLEDGE. MUST BE ABLE TO LIFT 30-50 LBS. MUST BE ABLE TO COMMUNICATE IN A PROFESSIONAL MANNER (OVER THE PHONE, EMAIL AND IN PERSON). APPLICANTS MUST PASS SKILLED TEST DURING APPLICATION PROCESS. (TOTAL PASSING SCORE OF 89%) THE SKILL TESTING AND COMPREHENSION EXAM ARE REQUIRED EQUALLY OF BOTH US AND FOREIGN WORKERS. MUST BE ABLE TO WORK DURING WEEKENDS AND HOLIDAYS WHEN NEEDED.</t>
  </si>
  <si>
    <t>(Opt) Med, dental, vision, life ins, holiday pay, 401(K), personal time, employee discounts subject to the terms &amp; condi</t>
  </si>
  <si>
    <t>Joeten Motor Company Inc.</t>
  </si>
  <si>
    <t>C-500-23175-141742</t>
  </si>
  <si>
    <t>C-500-23194-185502</t>
  </si>
  <si>
    <t>BIBA MARIANAS LLC</t>
  </si>
  <si>
    <t>DBA SABLAN TOPLINE COMPANY</t>
  </si>
  <si>
    <t>NAURU LOOP SUSUPE</t>
  </si>
  <si>
    <t>MARIANAS BUSINESS PLAZA 3RD FLR#310</t>
  </si>
  <si>
    <t>Pangelinan</t>
  </si>
  <si>
    <t>Catherine</t>
  </si>
  <si>
    <t>Ada</t>
  </si>
  <si>
    <t>Vice-President</t>
  </si>
  <si>
    <t>Marianas Business Plaza, Susupe</t>
  </si>
  <si>
    <t>3rd floor 310</t>
  </si>
  <si>
    <t>sablantoplinecompany@gmail.com</t>
  </si>
  <si>
    <t>Maids and Housekeeping Cleaners</t>
  </si>
  <si>
    <t>P-500-23150-060649</t>
  </si>
  <si>
    <t>HOUSEKEEPING CLEANERS</t>
  </si>
  <si>
    <t>* Able to read and comprehend instructions. 
* Knowledge of a variety of cleaning products and tools. 
* Able to operate housekeeping machines.</t>
  </si>
  <si>
    <t>NAURU LOOP, SUSUPE</t>
  </si>
  <si>
    <t>MARIANAS BUSINESS PLAZA</t>
  </si>
  <si>
    <t>DEDUCTIONS AS REQUIRED BY CNMI AND FEDERAL TAX.</t>
  </si>
  <si>
    <t>www.marianaslabor.net</t>
  </si>
  <si>
    <t>C-500-23192-178813</t>
  </si>
  <si>
    <t>RUBIN CORPORATION</t>
  </si>
  <si>
    <t>ROTA SCUBA CENTER RUBIN</t>
  </si>
  <si>
    <t>Liyo Area, Songsong Village</t>
  </si>
  <si>
    <t>P.O.Box 1278</t>
  </si>
  <si>
    <t>YAMAMOTO</t>
  </si>
  <si>
    <t>HIROSHI</t>
  </si>
  <si>
    <t>NORTHERN MARIANA ISLANDS</t>
  </si>
  <si>
    <t>rubin@pticom.com</t>
  </si>
  <si>
    <t>Receptionists and Information Clerks</t>
  </si>
  <si>
    <t>P-500-23093-895851</t>
  </si>
  <si>
    <t xml:space="preserve">Preferably fluent in Japanese/English (speak, write and understand), knowledge of scuba diving operations, experiences of scuba diving tour and diving operations to answer inquiries and provide information to customers at the reception and in the e-mail </t>
  </si>
  <si>
    <t>Mandatory CNMI &amp; Federal taxes</t>
  </si>
  <si>
    <t>C-500-23217-241527</t>
  </si>
  <si>
    <t>Determination Issued - Denied</t>
  </si>
  <si>
    <t>MOTION AUTOMOTIVE REPAIR CENTER, INC.</t>
  </si>
  <si>
    <t>MOTION AUTO SHOP; R&amp;D CONSTRUCTION</t>
  </si>
  <si>
    <t>PUMPKIN ST., CHALAN LAU LAU</t>
  </si>
  <si>
    <t>PO BOX 504029</t>
  </si>
  <si>
    <t>BATALLONES</t>
  </si>
  <si>
    <t>RENATO</t>
  </si>
  <si>
    <t>PRADO</t>
  </si>
  <si>
    <t>PRESIDENT/GENERAL MANAGER</t>
  </si>
  <si>
    <t>motionrepairshop@gmail.com</t>
  </si>
  <si>
    <t>Coating, Painting, and Spraying Machine Setters, Operators, and Tenders</t>
  </si>
  <si>
    <t>P-500-23161-097905</t>
  </si>
  <si>
    <t>COATING, PAINTING, AND SPRAYING MACHINE SETTERS, OPERATORS</t>
  </si>
  <si>
    <t>MUST HAVE AT LEAST ONE (1) YEAR WORKING EXPERIENCE . ABLE TO FOLLOW SAFETY RULES AND REGULATIOS. MUST HAVE KNOWLEDGE IN USING POWER MIXING EQUIPMENT AND OTHER TOOLS THAT ARE COMMONLY USE.</t>
  </si>
  <si>
    <t>ALL APPLICABLE CNMI AND FEDERAL TAXES</t>
  </si>
  <si>
    <t>JAMILANO</t>
  </si>
  <si>
    <t>NELSON</t>
  </si>
  <si>
    <t>Z</t>
  </si>
  <si>
    <t>C-500-23194-185458</t>
  </si>
  <si>
    <t>MARIANAS BUSINESS PLAZA RM 310</t>
  </si>
  <si>
    <t>PANGELINAN</t>
  </si>
  <si>
    <t>CATHERINE</t>
  </si>
  <si>
    <t>ADA</t>
  </si>
  <si>
    <t>VICE-PRESIDENT</t>
  </si>
  <si>
    <t>MARIANAS BUSINESS PLAZA, SUSUPE</t>
  </si>
  <si>
    <t>Bookkeeping, Accounting, and Auditing Clerks</t>
  </si>
  <si>
    <t>P-500-23117-973614</t>
  </si>
  <si>
    <t>BOOKKEEPING, ACCOUNTING, AUDITING CLERK</t>
  </si>
  <si>
    <t xml:space="preserve">High School Graduate. At least 6 months work experience and (1) one month training, can work flexible hours during weekends and holidays. </t>
  </si>
  <si>
    <t>DEDUCTIONS AS REQUIRED BY CNMI AND FEDERAL TAX</t>
  </si>
  <si>
    <t>C-500-23182-161747</t>
  </si>
  <si>
    <t>Lin Xin Corp</t>
  </si>
  <si>
    <t>C Mart</t>
  </si>
  <si>
    <t xml:space="preserve">Tundoe Road, Chalan Kanoa </t>
  </si>
  <si>
    <t>CABRERA</t>
  </si>
  <si>
    <t>BIZHENZHENG</t>
  </si>
  <si>
    <t>SECRETARY</t>
  </si>
  <si>
    <t>linxincorp@gmail.com</t>
  </si>
  <si>
    <t>P-500-23100-916497</t>
  </si>
  <si>
    <t>MAINTENANCE</t>
  </si>
  <si>
    <t>Work as maintenance continuously for at least 24 months.</t>
  </si>
  <si>
    <t>CHALAN KANOA</t>
  </si>
  <si>
    <t>Applicable Federal &amp; Local Taxes.</t>
  </si>
  <si>
    <t>linxincorp@yahoo.com</t>
  </si>
  <si>
    <t>C-500-23234-283555</t>
  </si>
  <si>
    <t xml:space="preserve">Ballen Corporaiton </t>
  </si>
  <si>
    <t>Pacific Hardware</t>
  </si>
  <si>
    <t>PO Box 503257</t>
  </si>
  <si>
    <t>Song</t>
  </si>
  <si>
    <t>Ziqiang</t>
  </si>
  <si>
    <t xml:space="preserve">Secretary </t>
  </si>
  <si>
    <t>pacifichardware.spn@gmail.com</t>
  </si>
  <si>
    <t>Agent</t>
  </si>
  <si>
    <t>Yen</t>
  </si>
  <si>
    <t>Chien Li</t>
  </si>
  <si>
    <t>PO Box 502823</t>
  </si>
  <si>
    <t>yenscorpspn@gmail.com</t>
  </si>
  <si>
    <t xml:space="preserve">Yen's Corporation </t>
  </si>
  <si>
    <t>Sales Managers</t>
  </si>
  <si>
    <t>P-500-23194-185487</t>
  </si>
  <si>
    <t>Manager</t>
  </si>
  <si>
    <t>2 years work experience required as operations manager in hardware store industry</t>
  </si>
  <si>
    <t>Gualo Rai, Middle Road</t>
  </si>
  <si>
    <t xml:space="preserve">CNMI &amp; Federal taxes deductions </t>
  </si>
  <si>
    <t>pacifichardware@gmail.com</t>
  </si>
  <si>
    <t>C-500-23187-169225</t>
  </si>
  <si>
    <t>S &amp;Y Corporation</t>
  </si>
  <si>
    <t>PO BOX 999</t>
  </si>
  <si>
    <t>SINAPALO</t>
  </si>
  <si>
    <t>ARRIOLA</t>
  </si>
  <si>
    <t>NASEON</t>
  </si>
  <si>
    <t>General Manager</t>
  </si>
  <si>
    <t>sinapalo</t>
  </si>
  <si>
    <t>sycorporation.rota@gmail.com</t>
  </si>
  <si>
    <t>P-500-23095-905008</t>
  </si>
  <si>
    <t>AUTO MECHANIC</t>
  </si>
  <si>
    <t>Knowledge of technical and mechanical procedures for automotive repair. 6 months experience as automotive mechanic</t>
  </si>
  <si>
    <t>All applicable CNMI and federal tax deductions</t>
  </si>
  <si>
    <t>S &amp; y CORPORATION</t>
  </si>
  <si>
    <t>C-500-23219-245244</t>
  </si>
  <si>
    <t>Marianas Management Corporation</t>
  </si>
  <si>
    <t>Insatto Street, Susupe PO Box 500137</t>
  </si>
  <si>
    <t>P-500-23180-152747</t>
  </si>
  <si>
    <t>General Maintenance</t>
  </si>
  <si>
    <t>POSITION SUMMARY: UNDER GENERAL SUPERVISION, PERFORMS A VARIETY OF GENERAL MAINTENANCE DUTIES WHICH INCLUDE ELECTRICAL, MECHANICAL, CARPENTRY, AND CONSTRUCTION IN THE MAINTENANCE AND REPAIR OF APARTMENT BUILDING FACILITIES AND EQUIPMENT. EDUCATION: COMPLETION OF HIGH SCHOOL/GED EXPERIENCE, KNOWLEDGE, ABILITIES: TWELVE (12) MONTHS RELATED MAINTENANCE WORK EXPERIENCE, INCLUDING PROPER SAFETY TECHNIQUES AND PROCEDURES WHILE USING CHEMICALS, POWER TOOLS, HAND TOOLS AND EQUIPMENT; KNOWLEDGE OF PROPER LIFTING TECHNIQUES AND OTHER SAFETY AND HAZARDOUS ACTIVITIES; ABILITY TO USE REQUIRED TOOLS AND EQUIPMENT INDEPENDENTLY OR WITH MINIMAL SUPERVISION. ESSENTIAL TASKS: MUST BE ABLE TO PERFORM THE FOLLOWING FUNCTIONS TO THE SATISFACTION OF THE EMPLOYEES SUPERVISOR. INSPECT BUILDINGS, ELECTRICAL SYSTEMS, GROUNDS, AND EQUIPMENT TO ENSURE SAFE, WELL-MAINTAINED CONDITIONS, IDENTIFY HAZARDS, DEFECTS, AND THE NEED FOR ADJUSTMENT OR REPAIR. PERFORM MINOR TROUBLESHOOTING AND REPAIRS; REPLACE LIGHT BULBS, BALLASTS AND FUSES. ASSIST WITH PREVENTIVE MAINTENANCE AND
TROUBLESHOOTING ON HVAC SYSTEMS, CHANGING FILTERS, BEARINGS. COMPLETE MAINTENANCE WORK ORDERS AS ASSIGNED. IDENTIFY AND PERFORM BASIC
SERVICE AND REPAIR ON PLUMBING FIXTURES; OPEN CLOGGED LINES AND DRAINS. IDENTIFY AND ASSIST WITH CARPENTRY AND REPAIR WORK. OPERATES A VARIETY OF MACHINERY, EQUIPMENT AND TOOLS INCLUDING SAWS, ROUTER, DRILLS, SANDERS, PLANERS, DRILL PRESSES AND VARIOUS HAND TOOLS. MAINTAIN INVENTORY OF TOOLS, SUPPLIES, AND EQUIPMENT; RECOMMEND TOOLS, SUPPLIES, AND EQUIPMENT FOR PURCHASE. PERFORM A VARIETY OF LOCKSMITH DUTIES; INSTALL, REPAIR, AND REPLACE LOCKS ON DOORS INSPECT, SERVICE, AND MAINTAIN OPERATIONAL FUNCTIONALITY OF DOORS AND WINDOWS. BASIC ABILITY TO READ, INTERPRET AND WORK FROM BLUEPRINTS, DRAWINGS, OR ORAL INSTRUCTION ON A VARIETY OF STRUCTURES RELATED TO THE CONSTRUCTION PROJECT. INSTALL OR REPLACE PLUGS, SWITCHES, OUTLETS. ASSIST WITH MOVING LOADING, UNLOADING AND STORING SUPPLIES, FURNITURE AND EQUIPMENT. WEAR PROPER PROTECTIVE EQUIPMENT WHILE PERFORMING JOB DUTIES (I.E., GOGGLES, HELMET, BACK BRACE, KNEE PADS). RESPOND TO 24-HOUR EMERGENCY CALLS. ADJUSTMENT OF HOURS AND/OR WEEKEND WORK MAY BE REQUIRED AND/OR OCCASIONAL OVERTIME.</t>
  </si>
  <si>
    <t>Insatto Street, Susupe PO BOX 500137</t>
  </si>
  <si>
    <t>C-500-23220-245260</t>
  </si>
  <si>
    <t>Heating, Air Conditioning, and Refrigeration Mechanics and Installers</t>
  </si>
  <si>
    <t>P-500-23180-152764</t>
  </si>
  <si>
    <t>HVAC Technician</t>
  </si>
  <si>
    <t>HIGH SCHOOL DIPLOMA, GED OR SUITABLE EQUIVALENT. 12 MONTHS EXPERIENCE AS AN HVAC TECHNICIAN. UNDERSTANDING OF ADVANCED PRINCIPLES OF AIR CONDITIONING, REFRIGERATION AND HEATING. WORKING KNOWLEDGE OF BOILER SYSTEMS. PROFICIENT IN BALANCING AIR AND WATER TREATMENT SYSTEMS IN LINE WITH HVAC PROTOCOLS. PROFICIENT IN READING SCHEMATICS AND WORK PLANS. ABILITY TO WORK AFTER HOURS, OVER WEEKENDS AND ON PUBLIC HOLIDAYS WITH SHORT OR NO NOTICE. ABILITY TO WORK IN CONFINED SPACES. ENSURE COMPLIANCE WITH APPLIANCE STANDARDS AND WITH OCCUPATIONAL HEALTH AND SAFETY ACT.</t>
  </si>
  <si>
    <t>C-500-23219-242130</t>
  </si>
  <si>
    <t>Ace Hardware CNMI, Inc</t>
  </si>
  <si>
    <t>Insatto Street, Susupe P O Box 500137</t>
  </si>
  <si>
    <t>P-500-23179-149060</t>
  </si>
  <si>
    <t>Bookkeeper</t>
  </si>
  <si>
    <t xml:space="preserve">KNOWLEDGE OF GENERAL ACCOUNTING PRINCIPLES. ANALYTICAL  AND COMPUTER SKILLS. UNDERSTANDING OF MATHEMATICS AND ACCOUNTING AND FINANCIAL PROCESSES. KNOWLEDGE OF BOOKKEEPING SOFTWARE. AT LEAST 24 MONTHS BOOKKEEPING EXPERIENCE, PREFERABLY WITHIN A BUSINESS SERVICES ENVIRONMENT. MUST HAVE ASSOCIATE'S DEGREE. APPLICANTS MUST PASS SKILL TEST DURING THE APPLICATION PROCESS (TOTAL PASSING SCORE IS 89%) THE SKILL TESTING AND COMPREHENSION EXAM ARE REQUIRED EQUALLY OF BOTH US AND FOREIGN WORKERS. </t>
  </si>
  <si>
    <t>Europa Place, Gualo Rai PO BOX 500137</t>
  </si>
  <si>
    <t>C-500-23197-191985</t>
  </si>
  <si>
    <t>ALICE INTERNATIONAL CORPORATION</t>
  </si>
  <si>
    <t>GRAND LAUNDRY</t>
  </si>
  <si>
    <t>MIDDLE ROAD, GUALO RAI</t>
  </si>
  <si>
    <t>PMB 133 BOX 10003</t>
  </si>
  <si>
    <t>ALDAN</t>
  </si>
  <si>
    <t>RAMON</t>
  </si>
  <si>
    <t>B</t>
  </si>
  <si>
    <t>aliceinternationalcorp@gmail.com</t>
  </si>
  <si>
    <t>Laundry and Dry-Cleaning Workers</t>
  </si>
  <si>
    <t>P-500-23097-912855</t>
  </si>
  <si>
    <t>laundromat Attendant</t>
  </si>
  <si>
    <t>At least 3 months of working continuous experience in a related position.</t>
  </si>
  <si>
    <t>C-500-23206-212437</t>
  </si>
  <si>
    <t>Hydroaire Mechanical Systems (Saipan), Inc.</t>
  </si>
  <si>
    <t>VP Enterprises</t>
  </si>
  <si>
    <t>P.O. Box 506023</t>
  </si>
  <si>
    <t>As Perdido Road</t>
  </si>
  <si>
    <t>Erese</t>
  </si>
  <si>
    <t>Fernando</t>
  </si>
  <si>
    <t>Falloran</t>
  </si>
  <si>
    <t>As Perdido</t>
  </si>
  <si>
    <t>PO Box 506023</t>
  </si>
  <si>
    <t>hydroaire@yahoo.com</t>
  </si>
  <si>
    <t>P-500-23103-928924</t>
  </si>
  <si>
    <t>Aircon Technician</t>
  </si>
  <si>
    <t>Must have knowledge of machine and tools including their designs, uses, repair and maintenance, knowledge of arithmetic, algebra, geometry, calculus, statistics and their applications.</t>
  </si>
  <si>
    <t>All applicable CNMI and Federal Taxes.</t>
  </si>
  <si>
    <t>C-500-23208-218841</t>
  </si>
  <si>
    <t>MARIANAS BUSINESS PLAZA LLC</t>
  </si>
  <si>
    <t>PMB 282 P.O. BOX 10000</t>
  </si>
  <si>
    <t>UNIT 312 MARIANAS BUSINESS PLAZA BLDG, NAURU LOOP, SUSUPE</t>
  </si>
  <si>
    <t>GUILLO</t>
  </si>
  <si>
    <t>EDEN</t>
  </si>
  <si>
    <t>FALLAR</t>
  </si>
  <si>
    <t>HR MANAGER</t>
  </si>
  <si>
    <t>eden@marianasbusinessplaza.com</t>
  </si>
  <si>
    <t>P-500-23103-928635</t>
  </si>
  <si>
    <t>Knowledge of machines and tools, including their designs, uses, repair, and maintenance. Knowledge of materials, methods, and the tools involved in the construction or repair of houses and buildings. Ability to use hand tools and power tools.</t>
  </si>
  <si>
    <t>MARIANAS BUSINESS PLAZA BLDG, NAURU LOOP, SUSUPE</t>
  </si>
  <si>
    <t>NONE</t>
  </si>
  <si>
    <t>CNMI WITHHOLDING TAX, FICA SS, FICA MEDICARE</t>
  </si>
  <si>
    <t>C-500-23208-218855</t>
  </si>
  <si>
    <t>C-500-23226-260545</t>
  </si>
  <si>
    <t>GARAPAN ESTATE, LLC</t>
  </si>
  <si>
    <t>LDK APARTMENT RENTAL</t>
  </si>
  <si>
    <t>CHALAN LAULAU VILLAGE</t>
  </si>
  <si>
    <t>PO BOX 7487 SVRB</t>
  </si>
  <si>
    <t>LEE</t>
  </si>
  <si>
    <t>DONG KYU</t>
  </si>
  <si>
    <t>grpestate01@gmail.com</t>
  </si>
  <si>
    <t>P-500-23180-152791</t>
  </si>
  <si>
    <t>MAINTENANCE AND REPAIR WORKERS, GENERAL</t>
  </si>
  <si>
    <t>Knowledge of machine and tools, including their designs, uses, repair and maintenance. Knowledge of materials, methods and the tools involved in the construction or repair of house, buildings or other structure and machinery.</t>
  </si>
  <si>
    <t>CNMI and FEDERAL WITHHOLDING TAX</t>
  </si>
  <si>
    <t>C-500-23217-241483</t>
  </si>
  <si>
    <t>MOTION AUTO REPAIR SHOP; R&amp;D CONSTRUCTION; R&amp;D MANPOWER SERVICES</t>
  </si>
  <si>
    <t>P-500-23160-097786</t>
  </si>
  <si>
    <t>MUST HAVE AT LEAST (1) YEAR WORKING EXPERIENCE. ABLE TO UNDERSTAND AND FOLLOW SAFETY PROCEDURES. ABLE TO WORK WITH MINIMAL SUPERVISION. MUST HAVE KNOWLEDGE IN USING VARIOUS TOOLS AND EQUIPMENT THAT ARE COMMONLY USED BY GENERAL MAINTENACE</t>
  </si>
  <si>
    <t>ALL APPLICABLE CNMI &amp; FEDERAL TAXES</t>
  </si>
  <si>
    <t>C-500-23172-130202</t>
  </si>
  <si>
    <t xml:space="preserve">ALFREDO J. CABAEL </t>
  </si>
  <si>
    <t xml:space="preserve">KAUILA ENTERPRISE PROFESSIONAL SERVICES </t>
  </si>
  <si>
    <t xml:space="preserve">P.O. BOX 505053 </t>
  </si>
  <si>
    <t>SUITE 201 LANGSE STREET</t>
  </si>
  <si>
    <t>Job Contractor - Joint Employer</t>
  </si>
  <si>
    <t xml:space="preserve">CABAEL </t>
  </si>
  <si>
    <t xml:space="preserve">ALFREDO </t>
  </si>
  <si>
    <t xml:space="preserve">JAVIER </t>
  </si>
  <si>
    <t>SOLE PROPRIETOR / PRESIDENT</t>
  </si>
  <si>
    <t>aljcabaell@gmail.com</t>
  </si>
  <si>
    <t>Fast Food and Counter Workers</t>
  </si>
  <si>
    <t>P-500-23063-823326</t>
  </si>
  <si>
    <t xml:space="preserve">COMBINED FOOD PREPARATION AND SERVING WORKER </t>
  </si>
  <si>
    <t xml:space="preserve">*MUST BE AT LEAST HIGH SCHOOL GRADUATE
*MUST HAVE AT LEAST 3 MONTHS OF WORK-RELATED EXPERIENCE
*KNOWLEDGE OF SUPPLIES, EQUIPMENT, AND/OR SERVICES ORDERING AND INVENTORY CONTROL.
* ABILITY TO FOLLOW ROUTINE VERBAL AND WRITTEN INSTRUCTIONS.
* ABILITY TO READ AND WRITE.
* ABILITY TO UNDERSTAND AND FOLLOW SAFETY PROCEDURES.
* ABILITY TO SAFELY USE CLEANING EQUIPMENT AND SUPPLIES.
* ABILITY TO LIFT AND MANIPULATE HEAVY OBJECTS OF UP TO 15 LBS.
* KNOWLEDGE OF FOOD SERVICE LINES SET-UP AND TEMPERATURE REQUIREMENTS.
* SKILL IN COOKING AND PREPARING A VARIETY OF FOODS.
* KNOWLEDGE OF FOOD PREPARATION AND PRESENTATION METHODS, TECHNIQUES, AND QUALITY STANDARDS.
*MUST BE ABLE TO OBTAIN FOOD HANDLER CERTIFICATION (FOR RENEWAL ONLY, NEW EMPLOYMENT IS NOT REQUIRED)
*MUST BE ABLE TO WORK ON FLEXIBLE HOURS INCLUDING WEEKENDS, HOLIDAYS AND NIGHT SHIFTS.
*MUST AGREE TO A POST-OFFER, PRE-EMPLOYMENT DRUG SCREENING TEST. DRUG SCREENING TEST WHICH WILL APPLY EQUALLY TO U.S. WORKERS AND CW-1
WORKERS
</t>
  </si>
  <si>
    <t xml:space="preserve">CNMI Local Taxes (Chp. 2) &amp; Social Security/Medicare Taxes
</t>
  </si>
  <si>
    <t>aljcabael@gmail.com</t>
  </si>
  <si>
    <t>C-500-23263-364985</t>
  </si>
  <si>
    <t>SAIPAN APPAREL PRINTING LLC.</t>
  </si>
  <si>
    <t>980 CHALAN TUN THOMAS P. SABLAN</t>
  </si>
  <si>
    <t>SAN ANTONIO</t>
  </si>
  <si>
    <t>SABLAN</t>
  </si>
  <si>
    <t>PETER</t>
  </si>
  <si>
    <t>BARCINAS</t>
  </si>
  <si>
    <t>MEMBER/MANAGER</t>
  </si>
  <si>
    <t>sapaydpena@gmail.com</t>
  </si>
  <si>
    <t>Sewing Machine Operators</t>
  </si>
  <si>
    <t>P-500-23226-260663</t>
  </si>
  <si>
    <t>EMBROIDERY MACHINE OPERATOR</t>
  </si>
  <si>
    <t>PREFERABLY WITH SKILLS IN COMPUTER PROGRAM/DIGITIZING. KNOWLEDGEABLE IN OPERATING EMBROIDERY MACHINE.</t>
  </si>
  <si>
    <t>marianaslabor.net</t>
  </si>
  <si>
    <t>C-500-23220-245294</t>
  </si>
  <si>
    <t>P-500-23180-152780</t>
  </si>
  <si>
    <t xml:space="preserve">KNOWLEDGE OF GENERAL ACCOUNTING PRINCIPLES. UNDERSTANDING OF MATHEMATICS AND ACCOUNTING AND FINANCIAL PROCESSES. KNOWLEDGE OF BOOKKEEPING SOFTWARE. AT LEAST 24 MONTHS BOOKKEEPING EXPERIENCE, PREFERABLY WITHIN A BUSINESS SERVICES ENVIRONMENT. APPLICANTS MUST PASS BOOKKEEPING SKILL TEST DURING THE APPLICATION PROCESS (TOTAL PASSING SCORE IS 89%). THE SKILL TESTING AND COMPREHENSION EXAM ARE REQUIRED EQUALLY OF BOTH US AND FOREIGN WORKERS. </t>
  </si>
  <si>
    <t>C-500-23202-205503</t>
  </si>
  <si>
    <t xml:space="preserve">JESUS A. CRISOSTOMO </t>
  </si>
  <si>
    <t>JESUS A. CRISOSTOMO APARTMENT RENTAL</t>
  </si>
  <si>
    <t>TEXAS ROAD</t>
  </si>
  <si>
    <t>P.O. BOX 501555 CHALAN KANOA</t>
  </si>
  <si>
    <t>CRISOSTOMO</t>
  </si>
  <si>
    <t>JESUS</t>
  </si>
  <si>
    <t>AYUYU</t>
  </si>
  <si>
    <t>OWNER</t>
  </si>
  <si>
    <t>P.O. BOX 501555</t>
  </si>
  <si>
    <t>jacris4916@yahoo.com</t>
  </si>
  <si>
    <t>Attorney</t>
  </si>
  <si>
    <t xml:space="preserve">MAILMAN </t>
  </si>
  <si>
    <t>BRUCE</t>
  </si>
  <si>
    <t>2ND FLOOR SASHA BLDG. BEACH ROAD</t>
  </si>
  <si>
    <t>PMB 238 PPP BOX 10000 CHALAN LAULAU</t>
  </si>
  <si>
    <t>BMAILMAN@LEXMARIANAS.COM</t>
  </si>
  <si>
    <t>MAILMAN &amp; KARA, LLC</t>
  </si>
  <si>
    <t xml:space="preserve">CNMI SUPREME COURT </t>
  </si>
  <si>
    <t>Counter and Rental Clerks</t>
  </si>
  <si>
    <t>P-500-23118-973950</t>
  </si>
  <si>
    <t>APARTMENT CUSTODIAN</t>
  </si>
  <si>
    <t>NONE.</t>
  </si>
  <si>
    <t>MAILMAN</t>
  </si>
  <si>
    <t>C-500-23188-172318</t>
  </si>
  <si>
    <t xml:space="preserve">Pacific Riders, Inc. </t>
  </si>
  <si>
    <t>P.O. Box 10001 PMB 1433</t>
  </si>
  <si>
    <t>Loomis</t>
  </si>
  <si>
    <t>Jessibelle</t>
  </si>
  <si>
    <t xml:space="preserve">President </t>
  </si>
  <si>
    <t>pacificriderscnmi@gmail.com</t>
  </si>
  <si>
    <t>Xu</t>
  </si>
  <si>
    <t>Nelson</t>
  </si>
  <si>
    <t>Jun</t>
  </si>
  <si>
    <t>238 Archbishop Flores Street</t>
  </si>
  <si>
    <t>Suite 903</t>
  </si>
  <si>
    <t>Hagatna</t>
  </si>
  <si>
    <t>vmesa@baumannguam.com</t>
  </si>
  <si>
    <t>BAUMANN, XU and BLACK, LLC</t>
  </si>
  <si>
    <t>GU</t>
  </si>
  <si>
    <t xml:space="preserve">SUPREME COURT OF GUAM and DISTRICT COURT OF GUAM </t>
  </si>
  <si>
    <t>Market Research Analysts and Marketing Specialists</t>
  </si>
  <si>
    <t>P-500-23080-863588</t>
  </si>
  <si>
    <t xml:space="preserve">Marketing Specialist </t>
  </si>
  <si>
    <t>6207 Chalan Pale Arnold</t>
  </si>
  <si>
    <t>Chalan Lao Lao, Unit #3</t>
  </si>
  <si>
    <t xml:space="preserve">Federal Income Tax, FICA and Medicare </t>
  </si>
  <si>
    <t>cs@pacificriderscnmi.com</t>
  </si>
  <si>
    <t>C-500-23187-172135</t>
  </si>
  <si>
    <t xml:space="preserve">RJCL CORPORATION </t>
  </si>
  <si>
    <t xml:space="preserve">RNV CONSTRUCTION </t>
  </si>
  <si>
    <t xml:space="preserve">PO BOX 504974 </t>
  </si>
  <si>
    <t xml:space="preserve">SAIPAN </t>
  </si>
  <si>
    <t>VILLACRUSIS</t>
  </si>
  <si>
    <t xml:space="preserve">RUEL </t>
  </si>
  <si>
    <t xml:space="preserve">RARO </t>
  </si>
  <si>
    <t>GENERAL MANAGER</t>
  </si>
  <si>
    <t>PO BOX 504974</t>
  </si>
  <si>
    <t>janebaes@rnvconstruction.com</t>
  </si>
  <si>
    <t>P-500-23080-863523</t>
  </si>
  <si>
    <t xml:space="preserve">MAINTENANCE - CARPENTRY WORKER </t>
  </si>
  <si>
    <t>Applicant must have a high school diploma. Applicant must also have at least six (6) months of work experience.</t>
  </si>
  <si>
    <t>Beachroad Garapan Village</t>
  </si>
  <si>
    <t xml:space="preserve">Saipan </t>
  </si>
  <si>
    <t>taxes deduction applicable by Law.</t>
  </si>
  <si>
    <t>C-500-23217-241525</t>
  </si>
  <si>
    <t>SAINT TRADING COMPANY INC.</t>
  </si>
  <si>
    <t>CHALAN MONSIGNOR GUERRERO P.O. BOX 504330</t>
  </si>
  <si>
    <t>SAN JOSE</t>
  </si>
  <si>
    <t xml:space="preserve">DELOS SANTOS </t>
  </si>
  <si>
    <t>NENITA</t>
  </si>
  <si>
    <t>VELASQUEZ</t>
  </si>
  <si>
    <t>saint_trading1986@yahoo.com</t>
  </si>
  <si>
    <t>P-500-23179-148898</t>
  </si>
  <si>
    <t>MAIDS AND HOUSEKEEPING CLEANERS</t>
  </si>
  <si>
    <t>KNOWLEDGE OF PERFORMING ANY COMBINATION OF LIGHT CLEANING DUTIES TO MAINTAIN PRIVATE HOUSEHOLDS OR COMMERCIAL ESTABLISHMENTS, SUCH AS HOTELS AND HOSPITALS, IN A CLEAN AND ORDERLY MANNER.</t>
  </si>
  <si>
    <t>CHALAN MONSIGNOR GUERRERO</t>
  </si>
  <si>
    <t>Overtime rate applies in excess of 40 hours per week</t>
  </si>
  <si>
    <t>CNMI WITHHOLDING TAX, FEDERAL WITHHOLDING TAX, SOCIAL SECURITY AND MEDICARE CONTRIBUTION.</t>
  </si>
  <si>
    <t>C-500-23257-345296</t>
  </si>
  <si>
    <t>Coca-Cola Beverage Co. (Micronesia) Inc.</t>
  </si>
  <si>
    <t xml:space="preserve">Lot 1774-1 Chalan Pale Arnold Chalan Laulau </t>
  </si>
  <si>
    <t>PO Box 500266</t>
  </si>
  <si>
    <t>Northern Mariana Islands</t>
  </si>
  <si>
    <t>Del castillo</t>
  </si>
  <si>
    <t>Bonnie khan</t>
  </si>
  <si>
    <t>Information Clerk</t>
  </si>
  <si>
    <t>Lot 1774-1 Chalan Pale Arnold Chalan Laulau</t>
  </si>
  <si>
    <t>spn_hr@subwaypacific.com</t>
  </si>
  <si>
    <t>Human Resources Assistants, Except Payroll and Timekeeping</t>
  </si>
  <si>
    <t>P-500-23181-157107</t>
  </si>
  <si>
    <t>HR Administrative Assistant</t>
  </si>
  <si>
    <t>WITH AT LEAST 1 YEAR RELATED EXPERIENCE IN HUMAN RESOURCES JOB.MUST BE ABLE TO OPERATE COMPUTER BASIC SOFTWARE (MS OFFICE WORD/EXCEL/POWER POINT/OUTLOOK EMAIL), ELECTRIC TYPEWRITER,
PHOTOCOPIER/SCANNER AND/OR FACSIMILE MACHINE; MUST HAVE BASIC KNOWLEDGE IN MICROSOFT INTERNET BROWSER, HR INTEGRATED SYSTEMS (DAYFORCE).</t>
  </si>
  <si>
    <t>All applicable federal and local taxes.</t>
  </si>
  <si>
    <t>https://www.marianaslabor.net/</t>
  </si>
  <si>
    <t>C-500-23227-264090</t>
  </si>
  <si>
    <t>J.C.Tenorio Enterprises, Inc.</t>
  </si>
  <si>
    <t>Bakers</t>
  </si>
  <si>
    <t>P-500-23185-166147</t>
  </si>
  <si>
    <t>Baker</t>
  </si>
  <si>
    <t>HIGH SCHOOL DIPLOMA OR EQUIVALENT. MUST HAVE 12-MONTHS EXPERIENCE IN COMMERCIAL BAKING AND OPERATING A COMMERCIAL MIXER, COMMERCIAL DOUGH
ROLLER AND COMMERCIAL GAS OVEN. STRONG COMMUNICATION, TIME AND RESOURCE MANAGEMENT, AND PLANNING SKILLS. ATTENTION TO DETAIL, ESPECIALLY WHEN PERFORMING QUALITY INSPECTIONS ON INGREDIENTS AND PRODUCTS. BASIC MATH AND COMPUTER SKILLS. WILLINGNESS TO WORK INDEPENDENTLY OR WITH OTHER TEAM MEMBERS TO SOLVE PROBLEMS, PLAN SCHEDULES, FULFILL ORDERS, AND CREATE BAKED GOODS. FLEXIBILITY TO WORK AROUND CUSTOMER DEMANDS, INCLUDING EARLY MORNING, NIGHT, WEEKEND AND HOLIDAY AVAILABILITY. ABILITY TO WORK IN HOT, HECTIC ENVIRONMENT, STAND, WALK, BEND, USE HANDS AND APPLIANCES, AND LIFT HEAVY ITEMS FOR EXTENDED PERIODS. MUST BE ABLE TO WORK ON WEEKENDS AND HOLIDAYS ON SHORT NOTICE. APPLICANTS MUST BE READY TO TAKE A SKILLED-BAKERS TEST AT THE BAKERY AFTER PASSING INITIAL INTERVIEW. THE SKILL TESTING AND COMPREHENSION EXAM ARE REQUIRED EQUALLY OF BOTH US AND FOREIGN WORKERS.</t>
  </si>
  <si>
    <t xml:space="preserve">Flores Rosa Street, Garapan PO Box 500137 </t>
  </si>
  <si>
    <t>C-500-23236-292556</t>
  </si>
  <si>
    <t>L&amp;T Group of Companies, Ltd.</t>
  </si>
  <si>
    <t>2nd Floor, JP Centre Building</t>
  </si>
  <si>
    <t>Beach Road, Garapan</t>
  </si>
  <si>
    <t>Mendieta</t>
  </si>
  <si>
    <t>Judy</t>
  </si>
  <si>
    <t>Otarra</t>
  </si>
  <si>
    <t>Secretary &amp; Treasurer</t>
  </si>
  <si>
    <t>hrd@ltsaipan.com</t>
  </si>
  <si>
    <t>Legal Secretaries and Administrative Assistants</t>
  </si>
  <si>
    <t>P-500-23194-186449</t>
  </si>
  <si>
    <t>Legal Secretary</t>
  </si>
  <si>
    <t>Associates Degree with at least 24 months of previous work-related skill, knowledge, or experience is required. Knowledge of Microsoft Office Software: Word, PowerPoint, Excel, and Outlook; Legal Software: LexisNexis File &amp; Serve; CM/ECF System for the District Court; Pacer - Public Access to Court Electronic Records. CJA eVoucher (Electronic Voucher Management System for use by Court-Appointed Counsel). U.S. Equal Employment Opportunity Commission Public Portal; U.S. DOL Appeals/Electronic Filing and Service Request System (EFSR). Knowledge of administrative and clerical procedures and systems such as word processing, managing files and records, stenography and transcription, designing forms, and other office procedures and terminology. Knowledge of laws, legal codes, court procedures, precedents, government regulations, executive orders, agency rules, and the democratic political process. Knowledge of the structure and content of the English language including the meaning and spelling of words, rules of composition, and grammar.</t>
  </si>
  <si>
    <t>Tan Holdings Legal Department, 3rd Floor, TSL Plaza Building</t>
  </si>
  <si>
    <t>Paid leave, Holiday pay, and 401(k) retirement plan subject to company policy.</t>
  </si>
  <si>
    <t>All CNMI and Federal Income Taxes. Share in medical insurance and 401(k)retirement plan is optional.</t>
  </si>
  <si>
    <t>recruitment@ltsaipan.com</t>
  </si>
  <si>
    <t>https://www.marianaslabor.net</t>
  </si>
  <si>
    <t>C-500-23234-283559</t>
  </si>
  <si>
    <t>C-500-23247-318420</t>
  </si>
  <si>
    <t>MAN'S SERVICES, LLC</t>
  </si>
  <si>
    <t>MAN'S SERVICES</t>
  </si>
  <si>
    <t xml:space="preserve">868 Jesus T. Attao Street </t>
  </si>
  <si>
    <t xml:space="preserve">Garapan </t>
  </si>
  <si>
    <t>EVANGELISTA</t>
  </si>
  <si>
    <t>MANUEL</t>
  </si>
  <si>
    <t>NORITA</t>
  </si>
  <si>
    <t>Saipan Garapan 96950</t>
  </si>
  <si>
    <t>mansservicesllc@gmail.com</t>
  </si>
  <si>
    <t>P-500-23206-212081</t>
  </si>
  <si>
    <t>Commercial Cleaner</t>
  </si>
  <si>
    <t xml:space="preserve">Must have  12 months work experience as a Commercial Cleaner.  Must have a High School Diploma or its equivalent. </t>
  </si>
  <si>
    <t>No. 1458  Alus St</t>
  </si>
  <si>
    <t>Garapan</t>
  </si>
  <si>
    <t>Mandatory CNMI  and Federal taxes.</t>
  </si>
  <si>
    <t>C-500-23189-175504</t>
  </si>
  <si>
    <t>P-500-23118-973744</t>
  </si>
  <si>
    <t>Knowledge of machines and tools, including their designs, uses, repair, and maintenance. Knowledge of materials, methods, and the tools involved in the construction or repair of houses, buildings, or other structures. Ability to follow instructions from supervisors or senior maintenance workers. Knowledge of general carpentry and repair. Ability to use hand tools and power tools.</t>
  </si>
  <si>
    <t>C-500-23192-180235</t>
  </si>
  <si>
    <t>NEAL B EISGROU</t>
  </si>
  <si>
    <t>JC CAFE RESTAURANT AND KARAOKE LOUNGE</t>
  </si>
  <si>
    <t>LOT 003T57</t>
  </si>
  <si>
    <t>TINIAN</t>
  </si>
  <si>
    <t>EISGROU</t>
  </si>
  <si>
    <t>NEAL</t>
  </si>
  <si>
    <t>Proprietor</t>
  </si>
  <si>
    <t>808 SW 17TH ST</t>
  </si>
  <si>
    <t>FORT LAUDERDALE</t>
  </si>
  <si>
    <t>FL</t>
  </si>
  <si>
    <t>jccafe@ymail.com</t>
  </si>
  <si>
    <t>P-500-23153-072001</t>
  </si>
  <si>
    <t>COOK</t>
  </si>
  <si>
    <t>CNMI Tax, FICA Tax</t>
  </si>
  <si>
    <t>C-500-23255-337646</t>
  </si>
  <si>
    <t>Islanders Net, Inc</t>
  </si>
  <si>
    <t>Oleai Beach Bar &amp; Grill</t>
  </si>
  <si>
    <t>P.O. Box 501599</t>
  </si>
  <si>
    <t>Kamegai</t>
  </si>
  <si>
    <t xml:space="preserve">Seiichi </t>
  </si>
  <si>
    <t>akikokamegai@gmail.com</t>
  </si>
  <si>
    <t>P-500-23168-121817</t>
  </si>
  <si>
    <t>Combined Food Preparation &amp; Server</t>
  </si>
  <si>
    <t>* Knowledge of supplies, equipment, and inventory control. 
* Ability to follow routine verbal and written instructions. 
* Ability to understand and follow safety procedures. 
* Ability to lift and manipulate heavy supplies of up to 20 lbs. 
* Knowledge of food service line set-up and temperature requirements. Ability to process fresh fish</t>
  </si>
  <si>
    <t>Beach Road, San Jose</t>
  </si>
  <si>
    <t>C-500-23239-298698</t>
  </si>
  <si>
    <t>ADUANA INTERNATIONAL FREIGHT FORWARDING SERVICES, INC.</t>
  </si>
  <si>
    <t>PO BOX 500513</t>
  </si>
  <si>
    <t>UNIT 7 MIDWAY MOTORS COMPOUND SAN JOSE</t>
  </si>
  <si>
    <t>MARFIL</t>
  </si>
  <si>
    <t>MARIA</t>
  </si>
  <si>
    <t>ANTONETTE</t>
  </si>
  <si>
    <t>OPERATIONS MANAGER</t>
  </si>
  <si>
    <t>aduanasaipan@outlook.com</t>
  </si>
  <si>
    <t>Freight Forwarders</t>
  </si>
  <si>
    <t>P-500-23182-161653</t>
  </si>
  <si>
    <t>Freight Forwarder</t>
  </si>
  <si>
    <t xml:space="preserve">KNOWLEDGE OF LOCAL AND INTERNATIONAL CARRIERS AND ROUTES
ABILITY TO ORGANIZE SHIPMENTS
MUST KNOW HOW TO USE COMPUTER.
MUST KNOW HOW TO COMMUNICATE THROUGH EMAIL.
MUST KNOW HOW TO USE MICROSOFT WORD AND MICROSOFT EXCEL
</t>
  </si>
  <si>
    <t>Payroll Tax</t>
  </si>
  <si>
    <t>C-500-23236-292525</t>
  </si>
  <si>
    <t>C-500-23236-292434</t>
  </si>
  <si>
    <t>Computer User Support Specialists</t>
  </si>
  <si>
    <t>P-500-23185-165969</t>
  </si>
  <si>
    <t>Computer Support  Specialist</t>
  </si>
  <si>
    <t>Associate's Degree in Computer Science or Programming or IT with at least 24 months of pervious work-related skill, knowledge, and experience. Experience in professional Microsoft window environment and information. Identifying complex problems and reviewing related information to develop and evaluate options and implement solutions. Determining how a system should work and how changes in conditions, operations, and the environment will affect outcomes. Know ledge of circuit boards, processors, chips, electronic equipment, and computer hardware and software, including applications and programming. Knowledge of transmission, broadcasting, switching, control, and operation of telecommunications systems. Knowledge of principles and processes for providing customer and personal services. This includes customer needs assessment, meeting quality standards for services, and evaluation of customer satisfaction.</t>
  </si>
  <si>
    <t>C-500-23219-242100</t>
  </si>
  <si>
    <t>Asia Pacific Hotels Inc.</t>
  </si>
  <si>
    <t>Crowne Plaza Resort Saipan</t>
  </si>
  <si>
    <t>Coral Tree Avenue, Garapan Village</t>
  </si>
  <si>
    <t>Matagolai</t>
  </si>
  <si>
    <t>Diosalyn</t>
  </si>
  <si>
    <t xml:space="preserve">Human Resources Generalist </t>
  </si>
  <si>
    <t>hr.cprsaipan@ihg.com</t>
  </si>
  <si>
    <t>P-500-23175-141701</t>
  </si>
  <si>
    <t>Housekeeping Cleaner</t>
  </si>
  <si>
    <t>Must be able to work nights, weekends, holidays, and during inclement weather. Must be able to lift, carry, push, or pull at least 25 pounds on a regular basis.</t>
  </si>
  <si>
    <t xml:space="preserve">Paid Leave, Holiday Pay, Night Differential Pay, and 401K retirement plan subject to Company Policy  </t>
  </si>
  <si>
    <t xml:space="preserve">CNMI and Federal Taxes. Share in medical insurance and 401K retirement plan is optional </t>
  </si>
  <si>
    <t>C-500-23236-292604</t>
  </si>
  <si>
    <t>Tolentino</t>
  </si>
  <si>
    <t>Emerenciana</t>
  </si>
  <si>
    <t>Torres</t>
  </si>
  <si>
    <t>Graphic Designers</t>
  </si>
  <si>
    <t>P-500-23191-177272</t>
  </si>
  <si>
    <t>Graphic Designer</t>
  </si>
  <si>
    <t>Bachelor's</t>
  </si>
  <si>
    <t>Bachelor's Degree in Fine Arts and/or Graphic Design with at least 24 months previous work-related experience. Knowledge of design techniques, tools, and principles involved in production of precision technical plans, blueprints, drawings, and models. Knowledge of media production, communication, and dissemination techniques and methods. This includes alternative ways to inform and entertain via written, oral, and visual media. Knowledge of the theory and techniques required to compose, produce, and perform works of music, dance, visual arts, drama, and sculpture. Knowledge of Desktop Publishing Software: Adobe Systems Adobe Framemaker; Adobe Systems Adobe Indesign; Microsoft Publisher; QuarkxPress Graphics or Photo Imaging Software; Adobe Systems Adobe Photoshop; Adobe Illustrator; Adobe Design.</t>
  </si>
  <si>
    <t>JP Centre Building</t>
  </si>
  <si>
    <t>C-500-23233-279591</t>
  </si>
  <si>
    <t>Himawari Saipan, Inc.</t>
  </si>
  <si>
    <t>Himawari</t>
  </si>
  <si>
    <t>Bukiki Avenue</t>
  </si>
  <si>
    <t>Suzuki</t>
  </si>
  <si>
    <t>Tatsuhito</t>
  </si>
  <si>
    <t>suzuki@himawari-saipan.com</t>
  </si>
  <si>
    <t>P-500-23181-156943</t>
  </si>
  <si>
    <t>Janitor and Cleaner</t>
  </si>
  <si>
    <t>Ability to manage time efficiently. Work well when supervisors are not present. Handle basic maintenance, building repairs, cleaning, and other janitorial work. Able to work safely with a variety of cleaning supplies and able to use basic cleaning equipment. Can work flexible hours.</t>
  </si>
  <si>
    <t>Required Federal and Local tax</t>
  </si>
  <si>
    <t>http://himawari-saipan.com</t>
  </si>
  <si>
    <t>C-500-23189-175506</t>
  </si>
  <si>
    <t>C-500-23199-195631</t>
  </si>
  <si>
    <t>Determination Issued - Partial Certification</t>
  </si>
  <si>
    <t>GPPC INC.</t>
  </si>
  <si>
    <t>P.O. BOX 504357 CK</t>
  </si>
  <si>
    <t>TUN KIOSHI KILELEMAN ROAD, AS PERDIDO</t>
  </si>
  <si>
    <t xml:space="preserve">PAGULAYAN	</t>
  </si>
  <si>
    <t>ANITA</t>
  </si>
  <si>
    <t>FERMIN</t>
  </si>
  <si>
    <t>NOT APPLICABLE</t>
  </si>
  <si>
    <t>anniep@gppcinc.com</t>
  </si>
  <si>
    <t>Occupational Health and Safety Specialists</t>
  </si>
  <si>
    <t>P-500-23140-040128</t>
  </si>
  <si>
    <t>SAFETY OFFICER</t>
  </si>
  <si>
    <t>SAFETY TRAINING CERTIFICATES ARE REQUIRED.</t>
  </si>
  <si>
    <t>TUN KIOSHI KILELEMAN ROAD</t>
  </si>
  <si>
    <t>AS PERDIDO AREA</t>
  </si>
  <si>
    <t>IN EXCESS OF 40 HOURS X 1.50</t>
  </si>
  <si>
    <t>CNMI WITHHOLDING AND FICA TAX</t>
  </si>
  <si>
    <t>www.gppcinc.com</t>
  </si>
  <si>
    <t>PAGULAYAN</t>
  </si>
  <si>
    <t>F</t>
  </si>
  <si>
    <t>C-500-23236-292639</t>
  </si>
  <si>
    <t>First-Line Supervisors of Office and Administrative Support Workers</t>
  </si>
  <si>
    <t>P-500-23191-177175</t>
  </si>
  <si>
    <t>Administrative Supervisor</t>
  </si>
  <si>
    <t xml:space="preserve">Associates Degree in Business with at least 24 months of previous work-related skill, knowledge, and experience. Knowledge in Adobe Acrobat/Reader; and Microsoft Office: Word, Excel, PowerPoint, Outlook. Knowledge of business and management principles involved in strategic planning, resource allocation, human resources modeling, leadership technique, production methods, and coordination of people and resources. Knowledge of circuit boards, processors, chips, electronic equipment, and computer hardware and software, including applications and programming. Knowledge of administrative and office procedures and systems such as word processing, managing files and records, stenography and transcription, designing forms, and workplace terminology. Knowledge of the structure and content of the English language including the meaning and spelling of words, rules of composition, and grammar. </t>
  </si>
  <si>
    <t>C-500-23234-283216</t>
  </si>
  <si>
    <t>ELIZABETH B. TORRES</t>
  </si>
  <si>
    <t>E SUPPLY ENTERPRISE</t>
  </si>
  <si>
    <t>TUN HERMAN PAN AIRPORT ROAD, DANDAN</t>
  </si>
  <si>
    <t>TORRES</t>
  </si>
  <si>
    <t>ELIZABETH</t>
  </si>
  <si>
    <t>BARTOLOME</t>
  </si>
  <si>
    <t>e_supplyenterprise@yahoo.com</t>
  </si>
  <si>
    <t>Food Preparation Workers</t>
  </si>
  <si>
    <t>P-500-23192-178984</t>
  </si>
  <si>
    <t>FOOD PREPARATION AND SERVING RELATED WORKERS, ALL OTHER</t>
  </si>
  <si>
    <t>PREPARATION AND SERVING FOODS AND DRINKS.</t>
  </si>
  <si>
    <t>CNMI TAXES ( CHAPTER 2 &amp; CHAPTER 7);
FICA TAXES  ( SOCIAL SECURITY &amp; MEDICARE)</t>
  </si>
  <si>
    <t>http://www.marianaslabor.net</t>
  </si>
  <si>
    <t>C-500-23227-263901</t>
  </si>
  <si>
    <t>Nicholas S. Ramon Jr</t>
  </si>
  <si>
    <t>Western Pacific Telecom Service Co.</t>
  </si>
  <si>
    <t>PO Box 502675</t>
  </si>
  <si>
    <t>Ramon</t>
  </si>
  <si>
    <t>Nicholas</t>
  </si>
  <si>
    <t>Sablan</t>
  </si>
  <si>
    <t>nickjr@wptsc.com</t>
  </si>
  <si>
    <t>Telecommunications Equipment Installers and Repairers, Except Line Installers</t>
  </si>
  <si>
    <t>P-500-23187-168871</t>
  </si>
  <si>
    <t>Field Service Technician</t>
  </si>
  <si>
    <t>MUST HAVE EXPERIENCE IN INSTALLING, CONFIGURING, AND PROGRAMMING VERTICAL COMMUNICATIONS PHONE SYSTEMS, PANASONIC BUSINESS PHONE SYSTEMS,
AND HIKVISION SECURITY CAMERA SYSTEMS.</t>
  </si>
  <si>
    <t>Dama De Noche St. Garapan</t>
  </si>
  <si>
    <t>Local tax, Social Security, and Medicare tax</t>
  </si>
  <si>
    <t>C-500-23245-317937</t>
  </si>
  <si>
    <t>Saipan Sun Company</t>
  </si>
  <si>
    <t>PMB 363 Box 10001</t>
  </si>
  <si>
    <t>Garapan Village</t>
  </si>
  <si>
    <t>Lee</t>
  </si>
  <si>
    <t>Euichul</t>
  </si>
  <si>
    <t>saipansun@gmail.com</t>
  </si>
  <si>
    <t>Automotive and Watercraft Service Attendants</t>
  </si>
  <si>
    <t>P-500-23206-212291</t>
  </si>
  <si>
    <t>Boat Crew</t>
  </si>
  <si>
    <t>Knows how to swim and knowledgeable in safety precautions in case of emergency on the boat for customers welfare throughout the travel.  Other requirements would include able to work with minimum supervision.</t>
  </si>
  <si>
    <t>none</t>
  </si>
  <si>
    <t>C-500-23219-242081</t>
  </si>
  <si>
    <t xml:space="preserve">Diosalyn </t>
  </si>
  <si>
    <t>Paid Leave, Holiday Pay, Night Differential Pay and 401K retirement plan subject to company Policy</t>
  </si>
  <si>
    <t xml:space="preserve">CNMI and Federal Taxes, Share in medical insurance and 401K retirement plan is optional </t>
  </si>
  <si>
    <t>C-500-23255-337635</t>
  </si>
  <si>
    <t>P-500-23168-121814</t>
  </si>
  <si>
    <t>* Knowledge of supplies, equipment, and inventory control. 
* Ability to follow routine verbal and written instructions. 
* Ability to understand and follow safety procedures. 
* Ability to lift and manipulate heavy supplies of up to 20 lbs. 
* Knowledge of food service line set-up and temperature requirements. 
* Minimum of 12 months experience in the commercial kitchen or related position. 
* Ability to process fresh fish.</t>
  </si>
  <si>
    <t>C-500-23184-163157</t>
  </si>
  <si>
    <t>MOHR CORPORATION</t>
  </si>
  <si>
    <t>HELP SUPPLY</t>
  </si>
  <si>
    <t>PUERTO RICO , GARAPAN</t>
  </si>
  <si>
    <t>P.. BOX 502305</t>
  </si>
  <si>
    <t>HULLEZA</t>
  </si>
  <si>
    <t>MORITO</t>
  </si>
  <si>
    <t>G</t>
  </si>
  <si>
    <t>P.O.BOX502305</t>
  </si>
  <si>
    <t>CHALAN PALE PUERTO RICO, GARAPAN</t>
  </si>
  <si>
    <t>MATHERESACRZ@YAHOO.COM</t>
  </si>
  <si>
    <t>Installation, Maintenance, and Repair Workers, All Other</t>
  </si>
  <si>
    <t>P-500-23099-916070</t>
  </si>
  <si>
    <t>MAINTENANCE WORKER</t>
  </si>
  <si>
    <t xml:space="preserve">1 YEAR EXPERIENCE. HIGH SCHOOL GRADUATE.ABILITY TO USE REPAIR AND MAINTAINS  AND TOOLS. ABILITY TO WORK WITH YOUR HANDS. </t>
  </si>
  <si>
    <t>CHALAN PALE PUERTO RICO , GARAPAN</t>
  </si>
  <si>
    <t>P.O. BOX 502305</t>
  </si>
  <si>
    <t>WORKERS COMPENSATION COMPANY PROVIDED</t>
  </si>
  <si>
    <t>WITHHOLDING TAX AND FICA</t>
  </si>
  <si>
    <t>MARIANASLABOR.NET</t>
  </si>
  <si>
    <t>C-500-23208-218812</t>
  </si>
  <si>
    <t>C-500-23196-191756</t>
  </si>
  <si>
    <t>HBR International Inc</t>
  </si>
  <si>
    <t>PO Box 5756 CHRB Chalan Kiya</t>
  </si>
  <si>
    <t>Saludez</t>
  </si>
  <si>
    <t>John Gilbert</t>
  </si>
  <si>
    <t>Salvatierra</t>
  </si>
  <si>
    <t>Managing Director</t>
  </si>
  <si>
    <t>hbrsaipan@yahoo.com</t>
  </si>
  <si>
    <t>P-500-23157-081133</t>
  </si>
  <si>
    <t>1) Knowledge of CNMI Payroll
2) Knowledge of Accounting Software- Quickbooks
3) Must have a minimum of Associate's Degree</t>
  </si>
  <si>
    <t>Plata Drive Corner Bwerh, Chalan Kiya</t>
  </si>
  <si>
    <t>All required taxes</t>
  </si>
  <si>
    <t>C-500-23199-195605</t>
  </si>
  <si>
    <t>P-500-23140-040098</t>
  </si>
  <si>
    <t>MAINTENANCE TECHNICIAN</t>
  </si>
  <si>
    <t>KNOWLEDGE IN USING HAND AND POWER TOOLS SUCH AS CORDLESS POWER DRILLS, POWER CIRCULAR SAWS, AND PULLERS.</t>
  </si>
  <si>
    <t>C-500-23213-231043</t>
  </si>
  <si>
    <t xml:space="preserve">VILLACRUSIS </t>
  </si>
  <si>
    <t xml:space="preserve">GENERAL MANAGER </t>
  </si>
  <si>
    <t>P-500-23175-141700</t>
  </si>
  <si>
    <t xml:space="preserve">MAINTENANCE AND REPAIR WORKER </t>
  </si>
  <si>
    <t>APPLICANT MUST HAVE A HIGH SCHOOL DIPLOMA. APPLICANT MUST HAVE AT LEAST 3 MONTHS OF WORK EXPERIENCE.</t>
  </si>
  <si>
    <t xml:space="preserve">BEACHROAD GARAPAN VILLAGE </t>
  </si>
  <si>
    <t>Taxes deduction applicable by Law.</t>
  </si>
  <si>
    <t>C-500-23199-195579</t>
  </si>
  <si>
    <t>P-500-23140-040092</t>
  </si>
  <si>
    <t>ACCOUNTING TECHNICIAN</t>
  </si>
  <si>
    <t>KNOWLEDGE IN OPERATING PC, ADDING MACHINE, ELECTRIC TYPEWRITER, ACCOUNTING SOFTWARE SUC H AS QUICKBOOKS AND PEACHTREE.</t>
  </si>
  <si>
    <t>C-500-23212-227914</t>
  </si>
  <si>
    <t>P-500-23175-141692</t>
  </si>
  <si>
    <t xml:space="preserve">BOOKKEEPER </t>
  </si>
  <si>
    <t>Applicant must have a high school diploma. Applicant must have at least 12 months of work experience as a Bookkeeper or  any related field.</t>
  </si>
  <si>
    <t>C-500-23199-195624</t>
  </si>
  <si>
    <t>Weighers, Measurers, Checkers, and Samplers, Recordkeeping</t>
  </si>
  <si>
    <t>P-500-23140-040118</t>
  </si>
  <si>
    <t>MATERIAL CONTROL MANAGER</t>
  </si>
  <si>
    <t>KNOWLEDGE IN OPERATING COMPUTER</t>
  </si>
  <si>
    <t>C-500-23199-195622</t>
  </si>
  <si>
    <t>P-500-23140-040111</t>
  </si>
  <si>
    <t>MECHANIC</t>
  </si>
  <si>
    <t>KNOWLEDGE IN USING HAND TOOLS AND TESTERS</t>
  </si>
  <si>
    <t>C-500-23219-242127</t>
  </si>
  <si>
    <t>Transamerica (Saipan) Corporation</t>
  </si>
  <si>
    <t>P.O. Box 501579,  Middle Road, Chalan Laulau</t>
  </si>
  <si>
    <t>Lim</t>
  </si>
  <si>
    <t>Steven</t>
  </si>
  <si>
    <t>Ong</t>
  </si>
  <si>
    <t>P.O. Box 501579</t>
  </si>
  <si>
    <t>humanresourcetc@gmail.com</t>
  </si>
  <si>
    <t>P-500-23177-142182</t>
  </si>
  <si>
    <t>Maintenance and Repair Worker, General</t>
  </si>
  <si>
    <t>Must possess a valid CNMI driver license equally applicable to both U. S. and Foreign workers. 2. Must have at least 2 years experience in the same position. 3. Must be proficient in the use of hand and power tools to repair electrical, electronic components, pipe systems, plumbing, machinery or equipment. 4. Must be able to lift, carry and move heavy objects at least 50 lbs. in weight.  Will consider foreign equivalent of High School/GED Diploma.</t>
  </si>
  <si>
    <t>Transamerica Building, Middle Road, Chalan Laulau</t>
  </si>
  <si>
    <t>Ground Floor TAC Building, Middle Road, Chalan Laulau</t>
  </si>
  <si>
    <t>Chapters 2 &amp; 7 (State &amp; Federal) Taxes, Social Security &amp; Medicare Tax.</t>
  </si>
  <si>
    <t>Salcedo</t>
  </si>
  <si>
    <t>Diana</t>
  </si>
  <si>
    <t>B.</t>
  </si>
  <si>
    <t>C-500-23208-218747</t>
  </si>
  <si>
    <t>SMILE MARIANAS INC</t>
  </si>
  <si>
    <t>Unit 210 CDA Building Beach Road San Jose</t>
  </si>
  <si>
    <t>PMB 121 BOX 10001</t>
  </si>
  <si>
    <t>PARK</t>
  </si>
  <si>
    <t>ZIVIN</t>
  </si>
  <si>
    <t>smilemarianas@gmail.com</t>
  </si>
  <si>
    <t>Dental Assistants</t>
  </si>
  <si>
    <t>P-500-23171-125891</t>
  </si>
  <si>
    <t>Dental Assistant</t>
  </si>
  <si>
    <t xml:space="preserve">Payroll Taxes as required by law. </t>
  </si>
  <si>
    <t>C-500-23237-295215</t>
  </si>
  <si>
    <t>Herman's Modern Bakery, Inc.</t>
  </si>
  <si>
    <t>5040 Chalan Tun Herman Pan, As Lito-Dandan Village</t>
  </si>
  <si>
    <t xml:space="preserve">PO Box 500002 </t>
  </si>
  <si>
    <t>GUERRERO</t>
  </si>
  <si>
    <t>MICHAEL</t>
  </si>
  <si>
    <t>ROBERT</t>
  </si>
  <si>
    <t>MANAGING DIRECTOR</t>
  </si>
  <si>
    <t>5040 Chalan Tun Herman Pan, Dandan-As Lito Village</t>
  </si>
  <si>
    <t>PO Box 500002</t>
  </si>
  <si>
    <t>ruth.deleon2@hermansbakery.com</t>
  </si>
  <si>
    <t>P-500-23188-172481</t>
  </si>
  <si>
    <t>APPLICANTS MUST HAVE AT LEAST 6-MONTHS OF TRAINING IN A BASIC BAKING COURSE AND TWELVE (12) MONTHS OF EXPERIENCE AS A BAKER HELPER, BAKER, AND/OR OTHER SIMILAR OCCUPATIONS. SKILLS AND KNOWLEDGE IN ROUTINE BAKERY MACHINERY OPERATIONS. ABLE TO WORK IN A FAST-PACED ENVIRONMENT AND CAN MULTI-TASK EFFECTIVELY. MUST BE ABLE TO WORK 5 DAYS A WEEK &amp; ON HOLIDAYS WITH A FLEXIBLE SCHEDULE. MUST BE ABLE TO LIFT 50 LBS. OF INGREDIENTS.</t>
  </si>
  <si>
    <t>Days and hours worked each week may vary according to business need</t>
  </si>
  <si>
    <t>The only deductions from pay are those allowed under applicable laws such as FICA/Medicare and applicable local and federal taxes.</t>
  </si>
  <si>
    <t>hr@hermansbakery.com</t>
  </si>
  <si>
    <t>C-500-23199-195597</t>
  </si>
  <si>
    <t>P-500-23140-040095</t>
  </si>
  <si>
    <t>MAINTENANCE ENGINEER</t>
  </si>
  <si>
    <t>KNOWLEDGE IN USING HAND AND POWER TOOLS SUCH AS CORDLESS POWER DRILLS, POWER CIRCULARS SAWS, AND PULLERS</t>
  </si>
  <si>
    <t>C-500-23199-195588</t>
  </si>
  <si>
    <t>Interior Designers</t>
  </si>
  <si>
    <t>P-500-23140-040102</t>
  </si>
  <si>
    <t>INTERIOR DESIGNER</t>
  </si>
  <si>
    <t>KNOWLEDGE OF DESIGN TECHNIQUES, TOOLS, AND PRINCIPLES INVOLVED IN THE PRODUCTION OF PRE -CISION TECHNICAL PLANS, BLUEPRINTS, DRAWINGS, AND MODELS.</t>
  </si>
  <si>
    <t>C-500-23191-175917</t>
  </si>
  <si>
    <t>TRANSAMERICA (SAIPAN) CORPORATION</t>
  </si>
  <si>
    <t>P.O. BOX 501579</t>
  </si>
  <si>
    <t>CHALAN LAULAU, MIDDLE ROAD</t>
  </si>
  <si>
    <t>LIM</t>
  </si>
  <si>
    <t>STEVEN</t>
  </si>
  <si>
    <t>ONG</t>
  </si>
  <si>
    <t>P.O. BOX 501579, CHALAN LAULAU, MIDDLE ROAD</t>
  </si>
  <si>
    <t>P-500-23072-841588</t>
  </si>
  <si>
    <t>AUTOMOTIVE MASTER MECHANIC</t>
  </si>
  <si>
    <t>1. Must possess or must be capable to obtain a valid CNMI drivers license.
2. Must be a high school graduate. 
3. Must have at least 2 years experience in the same position in repairing, equipment maintenance, troubleshooting of automotive engines.
4. Must be able to use hand tools, power tools, equipment and machinery that are commonly used for automotive engine and body repair. 
5. Must possess a clean driving record. 
6. Must be able to lift, push, pull or carry object at least 50 lbs in weight.
7. Applicants must also submit detailed resume equally applicable to U.S. and Foreign Workers.
8.  Will consider foreign equivalent of High School/GED Diploma.</t>
  </si>
  <si>
    <t>GROUND FLOOR, TRANSAMERICA BUILDING</t>
  </si>
  <si>
    <t>P.O. BOX 501579, CHALAN LAULAU, MIDDLE ROAD,</t>
  </si>
  <si>
    <t>o.</t>
  </si>
  <si>
    <t>C-500-23191-175912</t>
  </si>
  <si>
    <t>Light Truck Drivers</t>
  </si>
  <si>
    <t>P-500-23079-859633</t>
  </si>
  <si>
    <t>DELIVERY SERVICE DRIVERS</t>
  </si>
  <si>
    <t>* Must be High School/GED graduate with 12 months previous work related experience, skills &amp; knowledge. 
* Must possess or be capable of obtaining valid CNMI Drivers License.  
* Must possess or be capable of obtaining valid medical examiners certificate in accordance with the Federal Motors Carrier Safety Regulations (40CFR 391.41 through 391.49). 
* Must possess clean driving records. 
* Must know how to operate Forklift &amp; Flatbed trucks.  
* Must be able to lift, pull, push or carry objects of at least 90 lbs in weight.  
* Applicants must submit a detailed resume equally applicable to U.S. and Foreign Workers.  
* Will consider foreign equivalent of High School/GED Diploma.</t>
  </si>
  <si>
    <t>Chapters 2 &amp; 7 (State &amp; Federal) Taxes, Social Security &amp; Medicare Tax</t>
  </si>
  <si>
    <t>O.</t>
  </si>
  <si>
    <t>C-500-23199-195615</t>
  </si>
  <si>
    <t>Mobile Heavy Equipment Mechanics, Except Engines</t>
  </si>
  <si>
    <t>P-500-23140-040105</t>
  </si>
  <si>
    <t>HEAVY EQUIPMENT MECHANIC</t>
  </si>
  <si>
    <t>KNOWLEDGE IN USING HOISTS, HAND TOOLS, AND TESTERS.</t>
  </si>
  <si>
    <t>GPPC INC</t>
  </si>
  <si>
    <t>C-500-23196-191822</t>
  </si>
  <si>
    <t>ZVR CORPORATION</t>
  </si>
  <si>
    <t>KYLE BEAUTY SALON</t>
  </si>
  <si>
    <t>CHALAN PALE ARNOLD CHALAN LAULAU</t>
  </si>
  <si>
    <t>IGLESIAS</t>
  </si>
  <si>
    <t>RENZ</t>
  </si>
  <si>
    <t>zvrcorporation@yahoo.com</t>
  </si>
  <si>
    <t>Hairdressers, Hairstylists, and Cosmetologists</t>
  </si>
  <si>
    <t>P-500-23075-852259</t>
  </si>
  <si>
    <t>BEAUTICIAN</t>
  </si>
  <si>
    <t>NO SPECIAL SKILLS REQUIRED</t>
  </si>
  <si>
    <t>CNMI AND FEDERAL TAXES</t>
  </si>
  <si>
    <t>C-500-23199-195611</t>
  </si>
  <si>
    <t>C-500-23186-166200</t>
  </si>
  <si>
    <t>Kalayaan  Inc.</t>
  </si>
  <si>
    <t>Mangkok</t>
  </si>
  <si>
    <t>P. O. Box 505656, Agingan Lane, San Antonio Village</t>
  </si>
  <si>
    <t>Alinas</t>
  </si>
  <si>
    <t>Eleanor</t>
  </si>
  <si>
    <t>Balansag</t>
  </si>
  <si>
    <t>P.O. Box 505656</t>
  </si>
  <si>
    <t>airen.lerio@kalayaanspn.com</t>
  </si>
  <si>
    <t>Stockers and Order Fillers</t>
  </si>
  <si>
    <t>P-500-23075-852449</t>
  </si>
  <si>
    <t>Stock Warehouse Clerk</t>
  </si>
  <si>
    <t>MUST HAVE A HIGH SCHOOL/GED DIPLOMA WITH 12 MONTHS WORK RELATED EXPERIENCE. MUST BE ABLE TO WORK IN FLEXIBLE HOURS SUCH AS WEEKENDS OR HOLIDAYS  AND EARLY MORNING SHIFT. MUST BE ABLE TO LIFT AT LEAST 50 LBS.  MUST BE KNOWLEDGEABLE OF MICROSOF APPLICATIONS SUCH AS MS EXCEL AND MS WORD.  WILL CONSIDER FOREIGN EQUIVALENT HIGH SCHOOL/GED DIPLOMA.</t>
  </si>
  <si>
    <t>Agingan Lane, San Antonio Village</t>
  </si>
  <si>
    <t xml:space="preserve">Saipan, </t>
  </si>
  <si>
    <t>CH.2 AND CH. 7 TAXES, (FEDERAL &amp; STATE TAX) SOCIAL SECURITY AND MEDICARE TAXES.</t>
  </si>
  <si>
    <t>Kalayaan Inc.</t>
  </si>
  <si>
    <t>C-500-23227-264085</t>
  </si>
  <si>
    <t>TAE WOO CORPORATION</t>
  </si>
  <si>
    <t>PMB 102 P.O. BOX 10000</t>
  </si>
  <si>
    <t>CHOI</t>
  </si>
  <si>
    <t>CHANGKWON</t>
  </si>
  <si>
    <t>CORPORATE VICE PRESIDENT</t>
  </si>
  <si>
    <t>taewoovisa@gmail.com</t>
  </si>
  <si>
    <t>Helpers--Production Workers</t>
  </si>
  <si>
    <t>P-500-23188-172358</t>
  </si>
  <si>
    <t>ALUMINUM &amp; GLASS PRODUCTS PRODUCTION HELPER</t>
  </si>
  <si>
    <t>Knowledge of the machine and tools including their design, uses, repairs, and maintenance. Willing to work long hours.</t>
  </si>
  <si>
    <t>PALE ARNOLD MIDDLE ROAD</t>
  </si>
  <si>
    <t>CNMI Withholding Tax and FICA Tax and other deductions required by Law.</t>
  </si>
  <si>
    <t>saipantaewoo@gmail.com</t>
  </si>
  <si>
    <t>C-500-23263-362298</t>
  </si>
  <si>
    <t>J.T.M. Corporation</t>
  </si>
  <si>
    <t>Rose St. Beach Road Garapan</t>
  </si>
  <si>
    <t>PO BOX 5308 CHRB</t>
  </si>
  <si>
    <t>Guevarra</t>
  </si>
  <si>
    <t>Rosalinda</t>
  </si>
  <si>
    <t>Tengco</t>
  </si>
  <si>
    <t>Secretary</t>
  </si>
  <si>
    <t>Rose Street Beach Road Garapan</t>
  </si>
  <si>
    <t>jhems.restaurant@yahoo.com</t>
  </si>
  <si>
    <t>P-500-23217-241565</t>
  </si>
  <si>
    <t>One Year work experience
can work flexible hours during weekends and holidays
Required for both U.S. Workers and CW1 Workers</t>
  </si>
  <si>
    <t>BASED ON APPROVED WORKING SCHEDULE</t>
  </si>
  <si>
    <t>C-500-23263-362048</t>
  </si>
  <si>
    <t>P-500-23217-241594</t>
  </si>
  <si>
    <t>Maintenance and Repair Workers General</t>
  </si>
  <si>
    <t>Skilled worker
can work flexible hours during weekends and holidays
Required for both U.S. Workers and CW1 Workers</t>
  </si>
  <si>
    <t>BASED ON APPROVED WORKING SCHEDULES</t>
  </si>
  <si>
    <t>C-500-23263-362246</t>
  </si>
  <si>
    <t xml:space="preserve">Rosalinda </t>
  </si>
  <si>
    <t>P-500-23217-241570</t>
  </si>
  <si>
    <t>Garapan, United States</t>
  </si>
  <si>
    <t>C-500-23263-362180</t>
  </si>
  <si>
    <t>P-500-23217-241577</t>
  </si>
  <si>
    <t>Housekeeping Attendants/Cleaners</t>
  </si>
  <si>
    <t>can work flexible hours during weekends and holidays
Required for both U.S. Workers and CW1 Workers</t>
  </si>
  <si>
    <t>C-500-23263-362123</t>
  </si>
  <si>
    <t xml:space="preserve">Guevarra </t>
  </si>
  <si>
    <t>P-500-23217-241592</t>
  </si>
  <si>
    <t>C-500-23263-362200</t>
  </si>
  <si>
    <t xml:space="preserve">Rose Street Beach Road Garapan </t>
  </si>
  <si>
    <t>P-500-23217-241575</t>
  </si>
  <si>
    <t>C-500-23207-215949</t>
  </si>
  <si>
    <t>TAMARAW LLC</t>
  </si>
  <si>
    <t>PO BOX 503105</t>
  </si>
  <si>
    <t>GALANG</t>
  </si>
  <si>
    <t>ANGELITO</t>
  </si>
  <si>
    <t>S</t>
  </si>
  <si>
    <t>tamarawllc.saipan@gmail.com</t>
  </si>
  <si>
    <t>P-500-23142-041125</t>
  </si>
  <si>
    <t>12 MONTHS EXPERIENCE AS GENERAL MAINTENANCE, KNOWLEDGEABLE IN ALL MAINTENANCE WORK, INCLUDING ELECTRICAL AND OTHER DRAFTING
WORKS, NO CRIMINAL RECORDS - background checking will be applied to ALL applicants regardless of age , race, gender., nationality , citizenship, status etc.,</t>
  </si>
  <si>
    <t>Buninas St Afetna Rd</t>
  </si>
  <si>
    <t>San Antonio</t>
  </si>
  <si>
    <t>C-500-23189-175463</t>
  </si>
  <si>
    <t>YONG SHUN CORPORATION</t>
  </si>
  <si>
    <t xml:space="preserve">CHARMING CAR UPHOSLTERY </t>
  </si>
  <si>
    <t>PO BOX 505578</t>
  </si>
  <si>
    <t>GARAPAN VILLAGE</t>
  </si>
  <si>
    <t>NA</t>
  </si>
  <si>
    <t>LI</t>
  </si>
  <si>
    <t>XUANKUN</t>
  </si>
  <si>
    <t>pearlrivercorp@gmail.com</t>
  </si>
  <si>
    <t>P-500-23150-060628</t>
  </si>
  <si>
    <t>SEWING MACHINE OPERATOR</t>
  </si>
  <si>
    <t>FILOORIS AVENUE</t>
  </si>
  <si>
    <t>C-500-23236-292591</t>
  </si>
  <si>
    <t>C-500-23207-215399</t>
  </si>
  <si>
    <t>SHALOM CHURCH</t>
  </si>
  <si>
    <t>P.O. BOX 7126 SVRB</t>
  </si>
  <si>
    <t>KIM</t>
  </si>
  <si>
    <t>SEA YOUNG</t>
  </si>
  <si>
    <t>P.O.  BOX 7126 SVRB</t>
  </si>
  <si>
    <t>CHO_JINJOOCORP@YAHOO.COM</t>
  </si>
  <si>
    <t>Office Clerks, General</t>
  </si>
  <si>
    <t>P-500-23167-117045</t>
  </si>
  <si>
    <t>CHURCH CLERK</t>
  </si>
  <si>
    <t>1 year working experience in congregation and understanding of bookkeeping. Able to have a time management. Ability to legible handwriting and take notes and accurately, sort and distribute mail. Can handle emails, send thank you notes and record information regarding church members milestones, such as wedding, baptism certificates and list of committees. Able to pay bills, maintaining tax files and schedule service calls for office equipment.</t>
  </si>
  <si>
    <t>FINASISU VILLAGE</t>
  </si>
  <si>
    <t>CNMI AND FEDERAL TAX</t>
  </si>
  <si>
    <t>cho_jinjoocorp@yahoo.com</t>
  </si>
  <si>
    <t>C-500-23192-178929</t>
  </si>
  <si>
    <t>Big Bell Inc</t>
  </si>
  <si>
    <t>PO Box 5423 CHRB</t>
  </si>
  <si>
    <t>GAPSOO</t>
  </si>
  <si>
    <t>accounting@bigbellsaipan.com</t>
  </si>
  <si>
    <t>P-500-23075-852152</t>
  </si>
  <si>
    <t>Building Maintenance</t>
  </si>
  <si>
    <t>Must have knowledge how to use power and hand tools.</t>
  </si>
  <si>
    <t>PO Box 5423 CHRB Tanapag Village</t>
  </si>
  <si>
    <t>Only CNMI  Withholding (Ch2) and Federal (Fica/Medicare) Taxes will be deducted from the Workers Paycheck as required by law will be made.</t>
  </si>
  <si>
    <t>BEL</t>
  </si>
  <si>
    <t>C-500-23207-215407</t>
  </si>
  <si>
    <t>YU BO CORPORATION</t>
  </si>
  <si>
    <t>P.O. BOX 505435</t>
  </si>
  <si>
    <t>Lin</t>
  </si>
  <si>
    <t xml:space="preserve">Wei Yu </t>
  </si>
  <si>
    <t>P.O. Box 505435</t>
  </si>
  <si>
    <t>weiyu5588@yahoo.com</t>
  </si>
  <si>
    <t>XU</t>
  </si>
  <si>
    <t>SUPREME COURT OF GUAM and DISTRICT COURT OF GUAM</t>
  </si>
  <si>
    <t>Tire Repairers and Changers</t>
  </si>
  <si>
    <t>P-500-23136-023965</t>
  </si>
  <si>
    <t xml:space="preserve">TIRE REPAIRER AND CHANGER </t>
  </si>
  <si>
    <t xml:space="preserve">Beach Road </t>
  </si>
  <si>
    <t>San Jose</t>
  </si>
  <si>
    <t>Federal Income Tax, FICA and Medicare</t>
  </si>
  <si>
    <t>C-500-23219-242136</t>
  </si>
  <si>
    <t>Ace Hardware (CNMI), Inc</t>
  </si>
  <si>
    <t>Europa Place, Gualo Rai P O Box 500137</t>
  </si>
  <si>
    <t>P-500-23179-149108</t>
  </si>
  <si>
    <t>POSITION SUMMARY: UNDER GENERAL SUPERVISION, PERFORMS A VARIETY OF GENERAL MAINTENANCE DUTIES WHICH INCLUDE ELECTRICAL, MECHANICAL, CARPENTRY, AND CONSTRUCTION IN THE MAINTENANCE AND REPAIR OF APARTMENT BUILDING FACILITIES AND EQUIPMENT. EDUCATION: COMPLETION OF HIGH SCHOOL/GED EXPERIENCE, KNOWLEDGE, ABILITIES: TWELVE (12) MONTHS RELATED MAINTENANCE WORK EXPERIENCE, INCLUDING PROPER SAFETY TECHNIQUES AND PROCEDURES WHILE USING CHEMICALS, POWER TOOLS, HAND TOOLS AND EQUIPMENT; KNOWLEDGE OF PROPER LIFTING TECHNIQUES AND OTHER SAFETY AND HAZARDOUS ACTIVITIES; ABILITY TO USE REQUIRED TOOLS AND EQUIPMENT INDEPENDENTLY OR WITH MINIMAL SUPERVISION. ESSENTIAL TASKS: MUST BE ABLE TO PERFORM THE FOLLOWING FUNCTIONS TO THE SATISFACTION OF THE EMPLOYEES SUPERVISOR. INSPECT BUILDINGS, ELECTRICAL SYSTEMS, GROUNDS, AND EQUIPMENT TO ENSURE SAFE, WELL-MAINTAINED CONDITIONS, IDENTIFY HAZARDS, DEFECTS, AND THE NEED FOR ADJUSTMENT OR REPAIR. PERFORM MINOR TROUBLESHOOTING AND REPAIRS; REPLACE LIGHT BULBS, BALLASTS AND FUSES. ASSIST WITH PREVENTIVE MAINTENANCE AND TROUBLESHOOTING ON HVAC SYSTEMS, CHANGING FILTERS, BEARINGS. COMPLETE MAINTENANCE WORK ORDERS AS ASSIGNED. IDENTIFY AND PERFORM BASIC SERVICE AND REPAIR ON PLUMBING FIXTURES; OPEN CLOGGED LINES AND DRAINS. IDENTIFY AND ASSIST WITH CARPENTRY AND REPAIR WORK. OPERATES A VARIETY OF MACHINERY,
EQUIPMENT AND TOOLS INCLUDING SAWS, ROUTER, DRILLS, SANDERS, PLANERS, DRILL PRESSES AND VARIOUS HAND TOOLS. MAINTAIN INVENTORY OF TOOLS, SUPPLIES, AND EQUIPMENT; RECOMMEND TOOLS, SUPPLIES, AND EQUIPMENT FOR PURCHASE. PERFORM A VARIETY OF LOCKSMITH DUTIES; INSTALL, REPAIR, AND REPLACE LOCKS ON DOORS INSPECT, SERVICE, AND MAINTAIN OPERATIONAL FUNCTIONALITY OF DOORS AND WINDOWS. BASIC ABILITY TO READ, INTERPRET AND WORK FROM BLUEPRINTS, DRAWINGS, OR ORAL INSTRUCTION ON A VARIETY OF STRUCTURES RELATED TO THE CONSTRUCTION PROJECT. INSTALL OR REPLACE PLUGS, SWITCHES, OUTLETS. ASSIST WITH MOVING LOADING, UNLOADING AND STORING SUPPLIES, FURNITURE AND EQUIPMENT. WEAR PROPER PROTECTIVE EQUIPMENT WHILE PERFORMING JOB DUTIES (I.E., GOGGLES, HELMET, BACK BRACE, KNEE PADS). RESPOND TO 24-HOUR EMERGENCY CALLS. ADJUSTMENT OF HOURS AND/OR WEEKEND WORK MAY BE REQUIRED AND/OR OCCASIONAL OVERTIME.</t>
  </si>
  <si>
    <t>C-500-23194-185768</t>
  </si>
  <si>
    <t>PACIFIC COOPERATION LTD.</t>
  </si>
  <si>
    <t>RAOYAO LOOP, CHALAN KIYA</t>
  </si>
  <si>
    <t>P.O.BOX10001PMB906</t>
  </si>
  <si>
    <t>MENG</t>
  </si>
  <si>
    <t>WEILI</t>
  </si>
  <si>
    <t>RAYAO LOOP, CHALAN KIYA</t>
  </si>
  <si>
    <t>pacoop@itecnmi.com</t>
  </si>
  <si>
    <t>P-500-23117-970903</t>
  </si>
  <si>
    <t>MUST BE EXPERIENCE  WITH TROUBLE SHOOT AND MAINTENANCE ALL KIND OF EQUIPMENT AND MACHINE;
ABLE TO WORK FLEXIBLE SCHEDULE WITHOUT SUPERVISION</t>
  </si>
  <si>
    <t>Local and Federal Taxes</t>
  </si>
  <si>
    <t>C-500-23196-191728</t>
  </si>
  <si>
    <t>C-500-23205-208796</t>
  </si>
  <si>
    <t>Success International Corporation</t>
  </si>
  <si>
    <t>PMB 208 P.O Box 10001</t>
  </si>
  <si>
    <t>Miao</t>
  </si>
  <si>
    <t>Guojun</t>
  </si>
  <si>
    <t>PMB 778 P.O Box 10003</t>
  </si>
  <si>
    <t>successfulmgj2010@gmail.com</t>
  </si>
  <si>
    <t>Heavy and Tractor-Trailer Truck Drivers</t>
  </si>
  <si>
    <t>P-500-23101-919855</t>
  </si>
  <si>
    <t>Heavy and Tractor-Trailer Truck Driver</t>
  </si>
  <si>
    <t>Must be able to drive manual or automatic trucks and vehicles.</t>
  </si>
  <si>
    <t>1st Door Pacific Quick Print Bldg</t>
  </si>
  <si>
    <t>Middle Rd Garapan</t>
  </si>
  <si>
    <t>Chapter 2 (Local tax) and FICA (federal Tax)</t>
  </si>
  <si>
    <t>C-500-23212-224999</t>
  </si>
  <si>
    <t>HEALTH PROFESSIONAL CORPORATION</t>
  </si>
  <si>
    <t>dba SAIPAN HEALTH CLINIC</t>
  </si>
  <si>
    <t>P.O. BOX 502878</t>
  </si>
  <si>
    <t>MAGDATORRES</t>
  </si>
  <si>
    <t>W</t>
  </si>
  <si>
    <t>ADMIN./HR</t>
  </si>
  <si>
    <t>hpcshc.acctng@yahoo.com</t>
  </si>
  <si>
    <t>Landscaping and Groundskeeping Workers</t>
  </si>
  <si>
    <t>P-500-23166-112370</t>
  </si>
  <si>
    <t>LANDSCAPING AND GROUNDSKEEPING WORKERS</t>
  </si>
  <si>
    <t>Some Landscaping and Groundskeeping skills and experience, maintaining the interior and exterior of the clinic in a neat and orderly condition, maintaining of plants in transplanting and fertilizing and must be flexible in assisting in other related maintenance duties.</t>
  </si>
  <si>
    <t>KULOT DI ROSA DRIVE, CHALAN KIYA</t>
  </si>
  <si>
    <t>CNMI Taxes, Social Security, Medicare</t>
  </si>
  <si>
    <t>C-500-23221-249129</t>
  </si>
  <si>
    <t>KI Manpower Services</t>
  </si>
  <si>
    <t>535 Agingan Lane, San Antonio Village</t>
  </si>
  <si>
    <t>P. O. Box 505656 - San Antonio</t>
  </si>
  <si>
    <t>Loste</t>
  </si>
  <si>
    <t>Andrea Elouise</t>
  </si>
  <si>
    <t>kimanpower.spn670@gmail.com</t>
  </si>
  <si>
    <t>P-500-23091-895117</t>
  </si>
  <si>
    <t>Outside Maintenance Workers</t>
  </si>
  <si>
    <t>Must at least have High School Diploma or its equivalen. Must have  3 months previous work related skills, knowledge and experience.  Applicants must be able to lift 45 lbs. and can work on flexible hours during weekends or holidays applicable to both U.S. and foreign workers.  Must submit detailed resume both applicable to U.S. and foreign workers..  Will consider Foreign equivalent of High School Diploma.</t>
  </si>
  <si>
    <t>A.</t>
  </si>
  <si>
    <t>C-500-23219-242144</t>
  </si>
  <si>
    <t>Construction and Material Supply, Inc</t>
  </si>
  <si>
    <t>CMS Rocky Quarry, Kannat Tabla Drive Rte 307 P O BOX 500137</t>
  </si>
  <si>
    <t>P-500-23180-152559</t>
  </si>
  <si>
    <t>Heavy Equipment Mechanic</t>
  </si>
  <si>
    <t>A MINIMUM OF 12 MONTHS OF WORK-RELATED SKILL, KNOWLEDGE, OR EXPERIENCE IS NEEDED. HIGH SCHOOL DIPLOMA OR EQUIVALENT. MUST BE FLEXIBLE WITH
JOB DUTIES. MUST WORK ON HOLIDAYS AND WEEKENDS ON SHORT NOTICE.</t>
  </si>
  <si>
    <t>CMS Rocky Quarry, Kannat Tabla Drive, Rte 307 P O BOX 500137</t>
  </si>
  <si>
    <t>C-500-23196-191742</t>
  </si>
  <si>
    <t>C-500-23216-238372</t>
  </si>
  <si>
    <t>Joeten Motors Company, Inc</t>
  </si>
  <si>
    <t>Beach Road, Oleai P O Box 500137</t>
  </si>
  <si>
    <t>P-500-23178-145506</t>
  </si>
  <si>
    <t>MUST HAVE 12 MONTHS WORK EXPERIENCE. WORK WELL WHEN SUPERVISORS ARE NOT PRESENT. ABILITY TO LIFT AT LEAST 25 POUNDS. HANDLE BASIC MAINTENANCE, BUILDING REPAIRS, CLEANING AND OTHER JANITORIAL WORK. BASIC MATH SKILLS. ABLE TO WORK SAFELY WITH A VARIETY OF CLEANING SUPPLIES. ABLE TO USE BASIC CLEANING EQUIPMENT. KNOWLEDGE OF CLEANING CHEMICALS, PROPER STORAGE AND DISPOSAL METHODS. ANSWERING A BASIC LITERACY COMPREHENSION EXAM (TOTAL PASSING SCORE IS 89%) THE SKILL TESTING AND COMPREHENSION EXAM ARE REQUIRED EQUALLY OF BOTH US AND FOREIGN WORKERS. ABILITY TO WORK AFTER HOURS, OVER WEEKENDS AND ON PUBLIC HOLIDAYS WITH SHORT OR NO NOTICE.</t>
  </si>
  <si>
    <t>C-500-23198-192245</t>
  </si>
  <si>
    <t>HORIZONS INC.</t>
  </si>
  <si>
    <t>CHALAN PALE ARNOLD</t>
  </si>
  <si>
    <t>PO BOX 502399 CK ,SAIPAN</t>
  </si>
  <si>
    <t>TANAPAG VILLAGE</t>
  </si>
  <si>
    <t>TIU</t>
  </si>
  <si>
    <t>ALBERT</t>
  </si>
  <si>
    <t xml:space="preserve">PO BOX 502399 CK, SAIPAN </t>
  </si>
  <si>
    <t>horizonsincspn@gmail.com</t>
  </si>
  <si>
    <t>P-500-23137-032276</t>
  </si>
  <si>
    <t>AUTOMOTIVE SERVICE TECHNICIAN AND MECHANIC</t>
  </si>
  <si>
    <t>Must have  knowledge and experience  in troubleshooting, repairing or overhauling of automotive vehicles. Know how to dismantle and reassemble heavy and small  equipments using hoist and small tools. Can read and understand operating manuals, blueprints and technical drawings.</t>
  </si>
  <si>
    <t>PO BOX 502399 CK, SAIPAN</t>
  </si>
  <si>
    <t>horizons-inc-saipan.com</t>
  </si>
  <si>
    <t>C-500-23192-178932</t>
  </si>
  <si>
    <t>P-500-23075-852167</t>
  </si>
  <si>
    <t>GENERAL MAINTENANCE &amp; REPAIR WORKER</t>
  </si>
  <si>
    <t>MUST HAVE KNOWLEDGE HOW TO USE POWER AND HAND TOOLS.</t>
  </si>
  <si>
    <t>PO Box 5423 CHRB TANAPAG VILLAGE</t>
  </si>
  <si>
    <t xml:space="preserve">Only CNMI  Withholding (Ch2) and Federal (Fica/Medicare) Taxes will be deducted from the Workers Paycheck as required by law will be made.
</t>
  </si>
  <si>
    <t>C-500-23234-283581</t>
  </si>
  <si>
    <t xml:space="preserve">Pure Water Corporation </t>
  </si>
  <si>
    <t xml:space="preserve">Majestic Apartment </t>
  </si>
  <si>
    <t>PMB-315, PO Box 10003</t>
  </si>
  <si>
    <t>Urumelog</t>
  </si>
  <si>
    <t>Fengying</t>
  </si>
  <si>
    <t>Li</t>
  </si>
  <si>
    <t>purewaterspn@gmail.com</t>
  </si>
  <si>
    <t>Property, Real Estate, and Community Association Managers</t>
  </si>
  <si>
    <t>P-500-23194-185497</t>
  </si>
  <si>
    <t xml:space="preserve">Manager </t>
  </si>
  <si>
    <t>2 years work experience required as manager in apartment industry</t>
  </si>
  <si>
    <t>Plumeria Avenue, Garapan</t>
  </si>
  <si>
    <t>C-500-23205-208793</t>
  </si>
  <si>
    <t>P-500-23101-919886</t>
  </si>
  <si>
    <t>Accounting Clerk</t>
  </si>
  <si>
    <t>Must have an idea of how to use accounting software like Peachtree and quickbooks.</t>
  </si>
  <si>
    <t>na</t>
  </si>
  <si>
    <t>Fica (Federal tax) and Chapter 2 (Local tax)</t>
  </si>
  <si>
    <t>C-500-23190-175798</t>
  </si>
  <si>
    <t>HAWAIIAN ROCK PRODUCTS CORPORATION</t>
  </si>
  <si>
    <t>HAWAIIAN ROCK PRODUCTS</t>
  </si>
  <si>
    <t>NAFTAN ROAD 304 OBYAN</t>
  </si>
  <si>
    <t>PMB 139 PPP PO BOX 10000</t>
  </si>
  <si>
    <t>VEREEN</t>
  </si>
  <si>
    <t>MARK</t>
  </si>
  <si>
    <t>ANTHONY</t>
  </si>
  <si>
    <t>NAFTAN ROAD 304 OBYAN SAIPAN MP 96950</t>
  </si>
  <si>
    <t>mvereen@hawaiianrock.com</t>
  </si>
  <si>
    <t>P-500-23131-015684</t>
  </si>
  <si>
    <t>HEAVY AND TRACTOR-TRAILER TRUCK DRIVER</t>
  </si>
  <si>
    <t>Should have a valid Driver's License. Should have 12 months work experience as Heavy and Tractor-Trailer Truck Driver</t>
  </si>
  <si>
    <t>not applicable</t>
  </si>
  <si>
    <t>FICA TAXES, FEDERAL &amp; LOCAL TAXES. INSURANCE PREMIUMS and 401K DEFERRALS are optional.</t>
  </si>
  <si>
    <t>C-500-23223-256669</t>
  </si>
  <si>
    <t>Computer and Information Systems Managers</t>
  </si>
  <si>
    <t>P-500-23185-165984</t>
  </si>
  <si>
    <t>Computer and Information Systems Manager</t>
  </si>
  <si>
    <t>Bachelors Degree in Computer Science, Computer Technology or Information Engineering or other related areas with at least 48 months of progressive management experience and sound and all-around IT technical experience is required. Must have written/oral and management skills and with a background in all IT hardware, software and communication business requirements. Knowledge of circuit boards, processors, chips, electronic equipment, and computer hardware and software, including applications and programming. Knowledge of principles and processes for providing customer and personal services. This includes customer needs assessment, meeting quality standards for services, and evaluation of customer satisfaction. Knowledge of business and management principles involved in strategic planning, resource allocation, human resources modeling, leadership technique, production methods, and coordination of people and resources. Knowledge of the structure and content of the English language including the meaning and spelling of words, rules of composition, and grammar. Knowledge of the practical application of engineering science and technology. This includes applying principles, techniques, procedures, and equipment to the design and production of various goods and services. Knowledge of programming languages and operating systems (ex: Microsoft Exchange, Active Directory), current equipment and technologies, enterprise backup and recovery procedures, and systems performance monitoring.</t>
  </si>
  <si>
    <t>All CNMI and Federal Income Taxes. Share in medical insurance and 401(k) retirement plan is optional.</t>
  </si>
  <si>
    <t>C-500-23217-241528</t>
  </si>
  <si>
    <t>MARIANAS INSURANCE BUILDING CHALAN MONSIGNOR GUERRERO</t>
  </si>
  <si>
    <t>P.O. BOX 504330</t>
  </si>
  <si>
    <t>DELOS SANTOS</t>
  </si>
  <si>
    <t>P-500-23179-148884</t>
  </si>
  <si>
    <t>FACILITIES TECHNICIAN</t>
  </si>
  <si>
    <t>KNOWLEDGE OF MAINTENANCE ON EQUIPMENT AND DETERMINING WHEN AND WHAT KIND OF MAINTENANCE IS NEEDED. KNOWLEDGE OF MATERIALS, METHODS, AND THE TOOLS INVOLVED IN THE CONSTRUCTION OR REPAIR OF HOUSES, BUILDINGS, OR OTHER STRUCTURES.</t>
  </si>
  <si>
    <t>Overtime rate applies in excess of 40 hours work per week.</t>
  </si>
  <si>
    <t>CNMI Withholding Tax, Federal Withholding Tax, Social Security and Medicare Contributions</t>
  </si>
  <si>
    <t>C-500-23229-271433</t>
  </si>
  <si>
    <t>LI'S USA CORPORATION</t>
  </si>
  <si>
    <t>NEW I MART</t>
  </si>
  <si>
    <t>Middle Rd, Tanapag</t>
  </si>
  <si>
    <t>GUIHAN</t>
  </si>
  <si>
    <t>lisusacopr@gmail.com</t>
  </si>
  <si>
    <t>Butchers and Meat Cutters</t>
  </si>
  <si>
    <t>P-500-23184-162170</t>
  </si>
  <si>
    <t>STORE BUTCHER</t>
  </si>
  <si>
    <t>Must be able to prepare primal cuts of meat into a variety of smaller cuts intended for sale in a retail environment. Prepare meat products, maintain meat department area and perform special order meat product requests. Must have full knowledge and experience of a meat department operations and skills. Ability to work independently. have at least continuous 3 months of experience at store as butcher.</t>
  </si>
  <si>
    <t>APPLICABLE FEDERAL &amp; LOCAL TAXES.</t>
  </si>
  <si>
    <t>C-500-23209-221844</t>
  </si>
  <si>
    <t>DJ GEM LLC</t>
  </si>
  <si>
    <t>Restaurant / Catering</t>
  </si>
  <si>
    <t>P.O. Box 1502</t>
  </si>
  <si>
    <t>Rota</t>
  </si>
  <si>
    <t>CALVO</t>
  </si>
  <si>
    <t>JESUSA</t>
  </si>
  <si>
    <t>OFFICER IN CHARGE</t>
  </si>
  <si>
    <t>puestogrill.mp@gmail.com</t>
  </si>
  <si>
    <t>P-500-23170-122903</t>
  </si>
  <si>
    <t>Must have 12 month experience as cook. Can work on a flexible time schedule</t>
  </si>
  <si>
    <t>song Song Village</t>
  </si>
  <si>
    <t>CNMI Taxes and FICA Taxes</t>
  </si>
  <si>
    <t>Calvo</t>
  </si>
  <si>
    <t>Jesusa</t>
  </si>
  <si>
    <t>C-500-23240-299326</t>
  </si>
  <si>
    <t>JFAR CORPORATION</t>
  </si>
  <si>
    <t>STAR G ENTERPRISES</t>
  </si>
  <si>
    <t>P.O. BOX 502072, CRISPINA ST</t>
  </si>
  <si>
    <t>FARINAS</t>
  </si>
  <si>
    <t>JEREMIAS JR.</t>
  </si>
  <si>
    <t>CORPUZ</t>
  </si>
  <si>
    <t>CORPORATE SECRETARY</t>
  </si>
  <si>
    <t>jfarg2015@gmail.com</t>
  </si>
  <si>
    <t>P-500-23200-199187</t>
  </si>
  <si>
    <t>BAKER</t>
  </si>
  <si>
    <t>At least 12 months working experience as baker. Must know how to make dough for making bread and other bakery products. Know how to make oriental assorted cookies, cakes, bread and pastries. Must know the techniques in mixing and desired amount of ingredients for making dough. Know how to operate and use of baking equipment. Willing to work flexible schedule. Perform other related duties as assigned.</t>
  </si>
  <si>
    <t>CRISPINA ST.</t>
  </si>
  <si>
    <t>C-500-23217-241521</t>
  </si>
  <si>
    <t>MARIANAS INSURANCE BLDG CHALAN MONSIGNOR GUERRERO</t>
  </si>
  <si>
    <t>P-500-23179-148843</t>
  </si>
  <si>
    <t>ACCOUNTING ASSOCIATES</t>
  </si>
  <si>
    <t>KNOWLEDGE OF ADMINISTRATIVE AND CLERICAL PROCEDURES AND SYSTEMS SUCH AS WORD PROCESSING, MANAGING FILES AND RECORDS, DESIGNING FORMS, AND OTHER OFFICE PROCEDURES AND TERMINOLOGY. KNOWLEDGE OF ECONOMIC AND ACCOUNTING PRINCIPLES AND PRACTICES, THE FINANCIAL MARKETS, BANKING AND THE ANALYSIS AND REPORTING OF FINANCIAL DATA.</t>
  </si>
  <si>
    <t>CNMI Withholding tax, Federal Withholding tax, Social Security and Medicare contributions.</t>
  </si>
  <si>
    <t>C-500-23223-256766</t>
  </si>
  <si>
    <t>Ken Aqua Hotel &amp; Resort, Inc.</t>
  </si>
  <si>
    <t>Aqua Resort Club, Saipan</t>
  </si>
  <si>
    <t>9543 Chalan Pale Arnold Road, San Roque</t>
  </si>
  <si>
    <t>Gerrard</t>
  </si>
  <si>
    <t>Sachiko</t>
  </si>
  <si>
    <t>N.</t>
  </si>
  <si>
    <t>Acting General Manger</t>
  </si>
  <si>
    <t>hradmin@aquaresortsaipan.com</t>
  </si>
  <si>
    <t>Reservation and Transportation Ticket Agents and Travel Clerks</t>
  </si>
  <si>
    <t>P-500-23186-166210</t>
  </si>
  <si>
    <t>Reservation Supervisor</t>
  </si>
  <si>
    <t xml:space="preserve">Previous experience working with a hotel reservation system like Opera.  </t>
  </si>
  <si>
    <t>Health Insurance (optional), Paid Leave, Duty Meals</t>
  </si>
  <si>
    <t>Applicable Federal and CNMI Tax Deductions</t>
  </si>
  <si>
    <t>C-500-23221-252775</t>
  </si>
  <si>
    <t>Joeten Motor Company Inc</t>
  </si>
  <si>
    <t>Bus and Truck Mechanics and Diesel Engine Specialists</t>
  </si>
  <si>
    <t>P-500-23180-152638</t>
  </si>
  <si>
    <t>Auto Mechanic</t>
  </si>
  <si>
    <t>MUST HAVE AT LEAST 12 MONTHS EXPERIENCE. HIGH SCHOOL DIPLOMA OR EQUIVALENT. ABILITY TO DIAGNOSE AND REPAIR VEHICLES AND FOLLOW SAFETY INSTRUCTIONS AND DIRECTIONS. PROFICIENCY WITH HAND TOOLS AND OTHER EQUIPMENT. RECORD KEEPING AND MAINTAINING INVENTORY. APPLICANTS MUST PASS AUTO PARTS SKILLED TEST (TOTAL PASSING SCORE OF 89%) DURING APPLICATION PROCESS. THE SKILL TESTING AND COMPREHENSION EXAM ARE REQUIRED EQUALLY OF BOTH US AND FOREIGN WORKERS. MUST BE ABLE TO WORK ON WEEKENDS AND HOLIDAYS ON SHORT NOTICE.</t>
  </si>
  <si>
    <t xml:space="preserve">Maxine </t>
  </si>
  <si>
    <t>C-500-23192-179326</t>
  </si>
  <si>
    <t>RAYAO LOOP,CHALAN KIYA</t>
  </si>
  <si>
    <t>Civil Engineering Technologists and Technicians</t>
  </si>
  <si>
    <t>P-500-23117-970818</t>
  </si>
  <si>
    <t>PROJECT ENGINEER</t>
  </si>
  <si>
    <t>MUST HAVE AT LEAST TWO (2) YEARS OF WORK EXPERIENCE AS ENGINEER RELATED IN GOVERNMENT OR COMMERCIAL PROJECTS. KNOWS HOW TO OPERATE AUTOCAD SOFTWARE AND MICROSOFT OFFICE EXCEL, WORD, OUTLOOK AND PROJECT. KNOWS HOW TO PLAN, SCHEDULE &amp; COORDINATE PROJECT ACTIVITIES TO MEET DEADLINES. KNOWS HOW TO READ SPECIFICATIONS, SUCH AS BLUE PRINTS, TO DETERMINE PROJECT REQUIREMENTS OR PLAN PROCEDURES. MUST BE WILLING TO WORK IN FLEXIBLE DAYS AND TIME.</t>
  </si>
  <si>
    <t>C-500-23236-292731</t>
  </si>
  <si>
    <t>Hotel Valentino</t>
  </si>
  <si>
    <t>Alexander</t>
  </si>
  <si>
    <t>Affatica</t>
  </si>
  <si>
    <t>Hotel, Motel, and Resort Desk Clerks</t>
  </si>
  <si>
    <t>P-500-23191-176561</t>
  </si>
  <si>
    <t>Guest Service Agent</t>
  </si>
  <si>
    <t>High School / GED Graduate with at least 3 months of previous work-related skill, knowledge, and experience. Must be knowledgeable in the software application of Microsoft Office such as Excel, Word, and Outlook; and Adobe Acrobat/Reader. Must be able to work nights, weekends, and holidays as needed.</t>
  </si>
  <si>
    <t>Hotel Valentino Building, Lot #008 R 07</t>
  </si>
  <si>
    <t>Songsong Village, District 4</t>
  </si>
  <si>
    <t>C-500-23271-388075</t>
  </si>
  <si>
    <t>Genesis Enterprises, LLC</t>
  </si>
  <si>
    <t>Bentana Drive San Vicente</t>
  </si>
  <si>
    <t>P.O. Box 506228 CK</t>
  </si>
  <si>
    <t>Belo</t>
  </si>
  <si>
    <t>Reynhard</t>
  </si>
  <si>
    <t>Masapol</t>
  </si>
  <si>
    <t>Bentana Drive</t>
  </si>
  <si>
    <t>San Vicente</t>
  </si>
  <si>
    <t>genesisenterprises.llc2019@gmail.com</t>
  </si>
  <si>
    <t>P-500-23170-123270</t>
  </si>
  <si>
    <t>Maintenance Specialist</t>
  </si>
  <si>
    <t>24 MONTHS OF WORK EXPERIENCE IN RELATED FIELD. Must be knowledgeable on equipment maintenance, repair and troubleshooting. Can work on holidays and weekends on extended hours, independently, and with minimum supervision.</t>
  </si>
  <si>
    <t>Overtime Rate applies in excess of 40 hours work per week.</t>
  </si>
  <si>
    <t>All applicable taxes. The company offers housing at the cost of $150.00 a month including utilities. This offer is optional. Employees may look for their own housing facility or the employer may assist them in securing board and lodging.</t>
  </si>
  <si>
    <t>C-500-23242-306400</t>
  </si>
  <si>
    <t>P-500-23174-138436</t>
  </si>
  <si>
    <t xml:space="preserve">KNOWLEDGE OF TECHNIQUES AND EQUIPMENT FOR FOOD CONSUMPTION, INCLUDING STORAGE AND HANDLING TECHNIQUES. KNOWLEDGE OF PRINCIPLES AND PROCESSES FOR PROVIDING CUSTOMER SERVICE. THIS INCLUDES CUSTOMER NEEDS ASSESSMENT, MEETING QUALITY STANDARDS FOR SERVICES, AND EVALUATION OF CUSTOMER SATISFACTION. KNOWLEDGE OF RAW MATERIALS, PRODUCTION PROCESSES, QUALITY CONTROL, COSTS, AND OTHER TECHNIQUES FOR MAXIMIZING THE EFFECTIVE MANUFACTURE AND DISTRIBUTION OF GOODS. GIVING FULL ATTENTION TO THE INSTRUCTION, TAKING TIME TO UNDERSTAND THE POINTS BEING MADE, ASKING QUESTIONS AS APPROPRIATE, AND NOT INTERRUPTING AT INAPPROPRIATE TIMES. USING LOGIC AND REASONING TO IDENTIFY THE STRENGTHS AND WEAKNESSES OF ALTERNATIVE SOLUTIONS, CONCLUSIONS, OR APPROACHES TO PROBLEMS, AND CAN WORK ON FLEXIBLE HOURS.
</t>
  </si>
  <si>
    <t>Required Federal and Local Tax</t>
  </si>
  <si>
    <t>C-500-23220-245324</t>
  </si>
  <si>
    <t>The Athlete's Foot of Saipan, Inc</t>
  </si>
  <si>
    <t>Beach Road, Garapan P O BOX 500137</t>
  </si>
  <si>
    <t>First-Line Supervisors of Retail Sales Workers</t>
  </si>
  <si>
    <t>P-500-23180-152793</t>
  </si>
  <si>
    <t>Retail Supervisor</t>
  </si>
  <si>
    <t>HIGH SCHOOL DIPLOMA, GED, OR SUITABLE EQUIVALENT. AT LEAST 12 MONTHS WORK EXPERIENCE AS A RETAIL SUPERVISOR OR SIMILAR POSITION. PROFICIENT KNOWLEDGE OF CUSTOMER SERVICE, AND STANDARD OFFICE PRACTICES AND PROCEDURES. PROFICIENT COMPUTER SKILLS. PROFICIENT STANDARD OFFICE EQUIPMENT SKILLS. COMMUNICATION SKILLS, BOTH WRITTEN AND VERBAL. PHONE ETIQUETTE. ORGANIZATIONAL SKILLS. AVAILABLE TO WORK SHIFTS. MUST BE ABLE TO WORK ON HOLIDAYS AND WEEKENDS. MUST TAKE A SKILLED TEST DURING APPLICATION PROCESS: PERFORMING BASIC CALCULATIONS FOR INVENTORY AND OTHER WORK-RELATED RECORD KEEPING. ANSWERING A BASIC LITERACY COMPREHENSION EXAM -TOTAL PASSING SCORE IS 89% THE SKILL TESTING AND COMPREHENSION EXAM ARE REQUIRED EQUALLY OF BOTH US AND FOREIGN WORKERS.</t>
  </si>
  <si>
    <t xml:space="preserve">Lam </t>
  </si>
  <si>
    <t>The Athlete's Foot of Saipan, Inc.</t>
  </si>
  <si>
    <t>C-500-23226-260557</t>
  </si>
  <si>
    <t>LDK, LLC</t>
  </si>
  <si>
    <t>LDK SUGARKING APARTMENT</t>
  </si>
  <si>
    <t>SUGARKING ROAD CHINATOWN VILLAGE</t>
  </si>
  <si>
    <t>saipanpage@hotmail.com</t>
  </si>
  <si>
    <t>P-500-23184-162807</t>
  </si>
  <si>
    <t>JANITORS AND COMMERCIAL CLEANERS</t>
  </si>
  <si>
    <t>Knowledge of principles and process for providing customer and personal services. This includes customer needs assessment, meeting quality standards for services and evaluation of customer satisfaction. The ability to exert maximum muscle force to lift, push, pull or carry heavy objects.</t>
  </si>
  <si>
    <t>C-500-23192-179305</t>
  </si>
  <si>
    <t>ROYAO LOOP, CHALAN KIYA, SAIPAN</t>
  </si>
  <si>
    <t>P-500-23117-970930</t>
  </si>
  <si>
    <t>COMMERCIAL CLEANER</t>
  </si>
  <si>
    <t>MUST BE EXPERIENCED WITH CLEANING SERVICE FOR COMMERCIAL AND GOVERNMENT BUILDINGS; MUST BE ABLE TO WORK FLEXIBLE HOURS AND WORK WITHOUT
SUPERVISION.</t>
  </si>
  <si>
    <t>C-500-23229-271416</t>
  </si>
  <si>
    <t>LI'S USA CORP</t>
  </si>
  <si>
    <t>P-500-23184-162166</t>
  </si>
  <si>
    <t>STORE MAINTENANCE</t>
  </si>
  <si>
    <t>Work as a maintenance worker in the supermarket for at least 24 months consecutive months.</t>
  </si>
  <si>
    <t>C-500-23229-271500</t>
  </si>
  <si>
    <t>YONGLONG CORP.</t>
  </si>
  <si>
    <t>RESTAURANT</t>
  </si>
  <si>
    <t>DATE ST, GARAPAN</t>
  </si>
  <si>
    <t>WU</t>
  </si>
  <si>
    <t>QIWEN</t>
  </si>
  <si>
    <t>yonglongcorp@gmail.com</t>
  </si>
  <si>
    <t>P-500-23184-162178</t>
  </si>
  <si>
    <t>COOKS, RESTAURANT</t>
  </si>
  <si>
    <t>AT LEAST 12 MONTHS OF WORKING CONTINUOUS EXPERIENCE IN RELATED POSITION. NEED TO BE ABLE TO COOK CHINESE FOOD SUCH AS CANTONESE, HUNAN, ETC</t>
  </si>
  <si>
    <t>C-500-23237-295318</t>
  </si>
  <si>
    <t>Saipan Tribune, Inc.</t>
  </si>
  <si>
    <t>hr@saipantribune.com</t>
  </si>
  <si>
    <t>P-500-23194-186518</t>
  </si>
  <si>
    <t>Newspaper Layout Artist</t>
  </si>
  <si>
    <t>High School / GED Graduate with at least 24 months previous work-related experience. Knowledge of design techniques, tools, and principles involved in production of precision technical plans, blueprints, drawings, and models. Knowledge of media production, communication, and dissemination techniques and methods. This includes alternative ways to inform and entertain via written, oral, and visual media. Knowledge of the structure and content of the English language including the meaning and spelling of words, rules of composition, and grammar. Knowledge of the theory and techniques required to compose, produce, and perform works of visual arts. Knowledge of Desktop Publishing Software: Adobe Systems Adobe FrameMaker; Adobe Systems Adobe InDesign; Microsoft Publisher; QuarkXPress Graphics or Photo Imaging Software; Adobe Systems Adobe Photoshop; Adobe Illustrator; Adobe Design. Knowledge of Microsoft Office Software: Word, PowerPoint, Excel, and Outlook.</t>
  </si>
  <si>
    <t>C-500-23208-218742</t>
  </si>
  <si>
    <t>AC PACIFIC LLC</t>
  </si>
  <si>
    <t>P.O. BOX 503842</t>
  </si>
  <si>
    <t>RULUKED</t>
  </si>
  <si>
    <t>LEONANO</t>
  </si>
  <si>
    <t>A</t>
  </si>
  <si>
    <t>HUMAN RESOURCES MANAGER</t>
  </si>
  <si>
    <t>leo@starsandsplaza.com</t>
  </si>
  <si>
    <t>P-500-23164-102717</t>
  </si>
  <si>
    <t>COMPUTER USER SUPPORT SPECIALIST</t>
  </si>
  <si>
    <t>Applicant must have a Associate's degree in Computer Science with 36 months (3 years) of IT knowledge ranging from supporting computers/networks, and programming. Must be proficient in networking/active directory, sonic wall devices for VPN configurations, portal programming, retail industry ODOO ERP software systems, certifications CompTIA Security,Server, Network, and Professional; Certified in MCTS Windows Server 2008; SQL Server 2008; Sharepoint Server 2010; and MCP. Applicant must be able to work flexible hours, weekends, and holidays.</t>
  </si>
  <si>
    <t>1796-2 CHALAN PALE ARNOLD ROAD</t>
  </si>
  <si>
    <t>FICA, CNMI TAX, HEALTH INSURANCE, 401 K, MEDICARE</t>
  </si>
  <si>
    <t>JOBS@STARSANDSPLAZA.COM</t>
  </si>
  <si>
    <t>ILOVESAIPAN.NET/JOBS</t>
  </si>
  <si>
    <t>C-500-23221-249354</t>
  </si>
  <si>
    <t>SAIPAN EMPLOYMENT AGENCY &amp; SERVICES</t>
  </si>
  <si>
    <t>SAME</t>
  </si>
  <si>
    <t>CTC Bldg., Teer Drive, Oleai</t>
  </si>
  <si>
    <t>P.O. Box 500724</t>
  </si>
  <si>
    <t>JOHNSON</t>
  </si>
  <si>
    <t>MARIA LOURDES</t>
  </si>
  <si>
    <t>C</t>
  </si>
  <si>
    <t>SECRETARY/TREASURER</t>
  </si>
  <si>
    <t>thewatercompany@yahoo.com</t>
  </si>
  <si>
    <t>P-500-23096-909001</t>
  </si>
  <si>
    <t>GENERAL MAINTENANCE</t>
  </si>
  <si>
    <t>Knowledge of multi craft skills in carpentry, plumbing, tile setting, electrical and painting. Knowledge of materials and supplies needed for the work. Knowledge on the methods needed to perform the task. Knowledge of the usage of tools and equipment needed. A minimum of 12 months related experience is required.</t>
  </si>
  <si>
    <t>Teer Drive, Oleai Village</t>
  </si>
  <si>
    <t>Applicable CNMI and Federal tax</t>
  </si>
  <si>
    <t>C-500-23217-241520</t>
  </si>
  <si>
    <t>MOTION AUTO SHOP; R&amp;D CONSTRUCTION; R&amp;D MANPOWER SERVICES</t>
  </si>
  <si>
    <t>Automotive Body and Related Repairers</t>
  </si>
  <si>
    <t>P-500-23161-098018</t>
  </si>
  <si>
    <t>AUTOMOTIVE BODY &amp; RELATED REPAIRERS</t>
  </si>
  <si>
    <t>MUST HAVE AT LEAST ONE (1) YEAR WORKING EXPERIENCE. MUST KNOW HOW TO USE HAND TOOLS AND POWER TOOLS THAT ARE COMMONLY USED IN REPAIRING AUTO VEHICLE BODY &amp; FRAME.</t>
  </si>
  <si>
    <t>C-500-23222-253033</t>
  </si>
  <si>
    <t>ESTRELLA C. MENDIOLA</t>
  </si>
  <si>
    <t>HARVEST MART/3KINGS MARKET/ELITE BAKERY</t>
  </si>
  <si>
    <t>DISTRICT 4 SONGSONG VILLAGE</t>
  </si>
  <si>
    <t>P.O. BOX 966</t>
  </si>
  <si>
    <t>MENDIOLA</t>
  </si>
  <si>
    <t>ESTRELLA</t>
  </si>
  <si>
    <t>CLITAR</t>
  </si>
  <si>
    <t>PROPRIETOR</t>
  </si>
  <si>
    <t>cw1harvest@gmail.com</t>
  </si>
  <si>
    <t>P-500-23177-145192</t>
  </si>
  <si>
    <t>KNOWLEDGE IN BAKING AND PASTRY-MAKING; ABLE TO OPERATE BAKING AND FOOD PREPARATION EQUIPMENT E.G. OVEN, MIXERS, BREAD CUTTERS, KNEADING MACHINES.</t>
  </si>
  <si>
    <t>SINAPALO 2 VILLAGE</t>
  </si>
  <si>
    <t>Deductions will include local and state taxes which is consistent and pertinent to U.S. Federal and CNMI Laws (e.g. Chapter 2, Chapter 7, SS, and Medicare).</t>
  </si>
  <si>
    <t>www.harvest3kings.com</t>
  </si>
  <si>
    <t>C-500-23208-218599</t>
  </si>
  <si>
    <t>P.O Box 1502</t>
  </si>
  <si>
    <t>Officer in Charge</t>
  </si>
  <si>
    <t>P-500-23170-122882</t>
  </si>
  <si>
    <t>Knowledgeable in Health and Safety Procedure at work. Maybe able to work on a flexible time schedule if necessary</t>
  </si>
  <si>
    <t>Songsong Village Rota</t>
  </si>
  <si>
    <t>CNMI Taxes and Fica Taxes</t>
  </si>
  <si>
    <t>C-500-23202-205637</t>
  </si>
  <si>
    <t>MANAGER</t>
  </si>
  <si>
    <t>12 MONTHS EXPERIENCE AS GENERAL MAINTENANCE, KNOWLEDGEABLE IN ALL MAINTENANCE WORK, INCLUDING ELECTRICAL AND OTHER DRAFTING
WORKS, MUST HAVE NO CRIMINAL RECORDS - Background CHECKING WILL BE APPLICABLE TO ALL REGARDLESS OF STATUS, CITIZENSHIP, GENDER, RACE, AGE, nationality, etc</t>
  </si>
  <si>
    <t>C-500-23219-242152</t>
  </si>
  <si>
    <t>J C Tenorio Enterprises, Inc</t>
  </si>
  <si>
    <t>P-500-23180-152589</t>
  </si>
  <si>
    <t>Stock Control Clerk</t>
  </si>
  <si>
    <t>HIGH SCHOOL DIPLOMA OR GED REQUIRED. MINIMUM OF 6 MONTHS EXPERIENCE AS A STOCK CONTROL CLERK. PHYSICALLY ABLE TO STAND AND WALK FOR EXTENDED PERIODS OF TIME. PHYSICALLY CAPABLE OF ROUTINELY BENDING TO LIFT AND MOVE ITEMS UP TO 40 POUNDS. MUST TAKE A SKILLED TEST DURING APPLICATION PROCESS: -PERFORMING BASIC CALCULATIONS FOR INVENTORY AND OTHER WORK-RELATED RECORD KEEPING. -ANSWERING A BASIC LITERACY COMPREHENSION EXAM -TOTAL PASSING SCORE IS 89% THE SKILL TESTING AND COMPREHENSION EXAM ARE REQUIRED EQUALLY OF BOTH US AND FOREIGN WORKERS. MUST BE ABLE TO WORK ON WEEKENDS AND HOLIDAYS ON SHORT NOTICE.</t>
  </si>
  <si>
    <t>J.C.Tenorio Enterprises, Inc</t>
  </si>
  <si>
    <t>C-500-23216-238484</t>
  </si>
  <si>
    <t>12 MONTHS EXPERIENCE AS GENERAL MAINTENANCE, KNOWLEDGEABLE IN ALL MAINTENANCE WORK, INCLUDING ELECTRICAL AND OTHER DRAFTING
WORKS, MUST HAVE NO CRIMINAL RECORDS - BACKGRouND CHECKING WILL BE APPLICABLE TO ALL REGARDLESS OF STATUS, CITIZENSHIP, GENDER, RACE, AGE, nationality, etc</t>
  </si>
  <si>
    <t>C-500-23225-260366</t>
  </si>
  <si>
    <t>Customer Service Representatives</t>
  </si>
  <si>
    <t>P-500-23185-166031</t>
  </si>
  <si>
    <t>Account Representative</t>
  </si>
  <si>
    <t>High School / GED Graduate with at least 12 months of previous work-related skill, knowledge, and experience. Proficiency in Adobe Systems: Adobe Acrobat/Reader and Microsoft Office: Word, PowerPoint, Excel and Outlook. Knowledge of principles and processes for providing customer and personal services. This includes customer needs assessment, meeting quality standards for services, and evaluation of customer satisfaction. Knowledge of the structure and content of the English language including the meaning and spelling of words, rules of composition, and grammar.</t>
  </si>
  <si>
    <t>C-500-23241-302542</t>
  </si>
  <si>
    <t>MICRONESIA RESORT INC.</t>
  </si>
  <si>
    <t>KENSINGTON HOTEL SAIPAN</t>
  </si>
  <si>
    <t>CHALAN PALE ARNOLD MAIN ROAD, SAN ROQUE</t>
  </si>
  <si>
    <t>PO BOX 5152 CHRB</t>
  </si>
  <si>
    <t>DONGHWAN</t>
  </si>
  <si>
    <t>DIRECTOR OF HUMAN RESOURCES</t>
  </si>
  <si>
    <t>LEE_DONGHWAN01@eland.co.kr</t>
  </si>
  <si>
    <t>First-Line Supervisors of Housekeeping and Janitorial Workers</t>
  </si>
  <si>
    <t>P-500-23200-198870</t>
  </si>
  <si>
    <t>HOUSEKEEPING SUPERVISOR</t>
  </si>
  <si>
    <t>1. Management of People Resources - Motivating, developing and directing people as they work, identifying the best people for the job. 
2. Monitoring - Assessing performance of yourself, other individuals, or organizations to make improvements or take corrective action. 
3. Time Management - Managing one's own time and the time of others. 
4. Be able to stand, sit, or walk for an extended period of time and have to carry up to 70 pounds without assistance. 
5. Be able and willing to work in flexible shifts, days, evening, night, weekend and holidays</t>
  </si>
  <si>
    <t>duty meal, 15 days vacation leave after 1yr., 9 holiday pay; optional health insurance &amp; housing</t>
  </si>
  <si>
    <t>chapter 2 local tax/chapter 7 federal tax/optional  $100.00 dorm &amp; health insurance</t>
  </si>
  <si>
    <t>HR@MRISAIPAN.COM</t>
  </si>
  <si>
    <t>http://kensingtonsaipan.com/en/recruit.php</t>
  </si>
  <si>
    <t xml:space="preserve"> INOS</t>
  </si>
  <si>
    <t>DEBRA</t>
  </si>
  <si>
    <t>MICRONESIA RESORT INC. DBA: KENSINGTON HOTEL SAIPAN</t>
  </si>
  <si>
    <t>debra.inos@kensingtonsaipan.com</t>
  </si>
  <si>
    <t>C-500-23237-295326</t>
  </si>
  <si>
    <t>P-500-23194-186672</t>
  </si>
  <si>
    <t>High School / GED Graduate with at least 12 months of previous work-related skill, knowledge, and experience. Knowledge in Adobe Systems: Adobe Acrobat/Reader and Microsoft Office: Word, PowerPoint, Excel and Outlook. Knowledge of principles and processes for providing customer and personal services. This includes customer needs assessment, meeting quality standards for services, and evaluation of customer satisfaction. Knowledge of the structure and content of the English language including the meaning and spelling of words, rules of composition, and grammar. Knowledge of principles and methods for showing, promoting, and selling products or services. This includes marketing strategy and tactics, product demonstration, sales techniques, and sales control systems. Knowledge of administrative and office procedures and systems such as word processing, managing files and records, stenography and transcription, designing forms, and workplace terminology.</t>
  </si>
  <si>
    <t>C-500-23202-205605</t>
  </si>
  <si>
    <t>EDLYNS CORPORATION</t>
  </si>
  <si>
    <t>PMB 357 PO BOX 10005</t>
  </si>
  <si>
    <t>DAENG</t>
  </si>
  <si>
    <t>HELEN</t>
  </si>
  <si>
    <t>CORP SECRETARY</t>
  </si>
  <si>
    <t>edlyns.corporation@gmail.com</t>
  </si>
  <si>
    <t>P-500-23131-012260</t>
  </si>
  <si>
    <t>cOMMERCIAL CLEANER</t>
  </si>
  <si>
    <t>3 months experience as commercial cleaner</t>
  </si>
  <si>
    <t>Chalan Kanoa</t>
  </si>
  <si>
    <t>DEANG</t>
  </si>
  <si>
    <t>C-500-23228-267607</t>
  </si>
  <si>
    <t>Konstruct Corporation</t>
  </si>
  <si>
    <t>P. O. Box 505656</t>
  </si>
  <si>
    <t>P.O.  Box 505656</t>
  </si>
  <si>
    <t>konstructcorp.spn@gmail.com</t>
  </si>
  <si>
    <t>P-500-23181-157127</t>
  </si>
  <si>
    <t>Operation Service Worker</t>
  </si>
  <si>
    <t>Must have a High School/GED Diploma or its equivalent with 6 month previous work related experience.  Must be able to lift at least 50 lbs and can work on flexible time specially on weekends and holidays.  Must submit detailed resume equally applicable to both U.S. and foreign workers.  Will consider foreign equivalent of High School/GED Diploma.</t>
  </si>
  <si>
    <t>Agingan  Lane San Antonio Village</t>
  </si>
  <si>
    <t>C-500-23236-292885</t>
  </si>
  <si>
    <t>High School / GED Graduate with at least 3 months of previous work-related skill, knowledge, and experience. Must be knowledgable in the software application of Microsoft Office such as Excel, Word, and Outlook; and Adobe Acrobat/Reader. Must be able to work nights, weekends, and holidays as needed.</t>
  </si>
  <si>
    <t>C-500-23222-253049</t>
  </si>
  <si>
    <t>HARVEST MART/3KINGS MARKET/3KINGS MARKET TOO!</t>
  </si>
  <si>
    <t>DISTRICT 4, SONGSONG VILLAGE</t>
  </si>
  <si>
    <t>P-500-23163-098970</t>
  </si>
  <si>
    <t>SALES SUPERVISOR</t>
  </si>
  <si>
    <t>KNOWLEDGEABLE IN MICROSOFT OFFICE APPLICATIONS; GOOD CUSTOMER SERVICE SKILLS; ABLE TO OPERATE JSALE POS SYSTEM; CREDIT CARD PROCESSING MACHINES; AND OPERATE 12-KEY CALCULATOR.</t>
  </si>
  <si>
    <t>SINAPALO 1 VILLAGE</t>
  </si>
  <si>
    <t>Deductions include local and state taxes which is consistent and pertinent to U.S. Federal and CNMI laws (e.g. Chapter 2, Chapter 7, SS, and Medicare)</t>
  </si>
  <si>
    <t>C-500-23236-292854</t>
  </si>
  <si>
    <t>P-500-23191-176606</t>
  </si>
  <si>
    <t>* 3 months of previous work-related skill, knowledge, and experience. 
* Must be able to work weekend and holidays. 
* Must be able to walk, stand, lift, and carry objects.</t>
  </si>
  <si>
    <t>C-500-23236-292492</t>
  </si>
  <si>
    <t xml:space="preserve"> 2nd Floor, JP Centre Building</t>
  </si>
  <si>
    <t>P-500-23191-176272</t>
  </si>
  <si>
    <t>Heating, Ventilation, Air Conditioning Service Technician</t>
  </si>
  <si>
    <t>High School / GED Graduate with at least 24 months of previous work-related skill, knowledge, and experience. Ability to install, service, and repair air conditioning &amp; refrigeration systems in residence and commercial establishments. Comply with all applicable standards, policies, and procedures, including safety procedures and the maintenance of a clean work area. Must be able to work flexible hours. Performing routine maintenance on equipment and determining when and what kind of maintenance is needed. Installing equipment, machines, wiring, or programs to meet specifications. Conducting tests and inspections of products, services, or processes to evaluate quality or performance. Determining causes of operating errors and deciding what to do about it. Watching gauges, dials, or other indicators to make sure a machine is working properly. Knowledge of machines and tools, including their designs, uses, repair, and maintenance.</t>
  </si>
  <si>
    <t>C-500-23225-260338</t>
  </si>
  <si>
    <t>C-500-23215-234699</t>
  </si>
  <si>
    <t>NAMASTE BEAUTIFUL, LLC</t>
  </si>
  <si>
    <t>NAMASTE BEAUTIFUL (SAIPAN)</t>
  </si>
  <si>
    <t>UNIT 1 USL BUILDING MIDDLE ROAD GUALO RAI</t>
  </si>
  <si>
    <t>P.O. BOX 503524</t>
  </si>
  <si>
    <t>ZAPANTA</t>
  </si>
  <si>
    <t>LAARNI</t>
  </si>
  <si>
    <t>PAGARAO</t>
  </si>
  <si>
    <t>namastebeautifulsalon@gmail.com</t>
  </si>
  <si>
    <t>P-500-23166-112423</t>
  </si>
  <si>
    <t>COSMETOLOGIST</t>
  </si>
  <si>
    <t>PRE-SCREENING TEST IS REQUIRED (LIKE TRADE TEST AND/OR EMPLOYMENT EXAM)</t>
  </si>
  <si>
    <t>Payroll related taxes as required by law.</t>
  </si>
  <si>
    <t>C-500-23220-245515</t>
  </si>
  <si>
    <t>HIGH SCHOOL DIPLOMA REQUIRED. Knowledge of machines and tools, including their designs, uses, repair, and maintenance. Knowledge of materials, methods, and the tools involved in the construction or repair of houses, buildings, or other structures. Ability to follow instructions from supervisors or senior maintenance workers. Knowledge of general carpentry and repair. Ability to use hand tools and power tools. Must be able to work for extended days or hours.</t>
  </si>
  <si>
    <t>C-500-23240-299024</t>
  </si>
  <si>
    <t>First-Line Supervisors of Food Preparation and Serving Workers</t>
  </si>
  <si>
    <t>P-500-23200-198926</t>
  </si>
  <si>
    <t>RESTAURANT SUPERVISOR</t>
  </si>
  <si>
    <t>Ability to operate Microsoft windows, office, POS software, &amp; Micro System. Beverage, cash handling experience. Must be able to sit or stand for long periods of time while performing duties. Able to multi task. Be able and willing to work in flexible shifts, days, evening, night, weekend and holidays.</t>
  </si>
  <si>
    <t xml:space="preserve"> http://kensingtonsaipan.com/en/recruit.php</t>
  </si>
  <si>
    <t>INOS</t>
  </si>
  <si>
    <t>C-500-23196-191729</t>
  </si>
  <si>
    <t>Art Man Environment Corporation</t>
  </si>
  <si>
    <t>Art Man Trash and Recycling</t>
  </si>
  <si>
    <t>PMB 999 Box 10001</t>
  </si>
  <si>
    <t>Park</t>
  </si>
  <si>
    <t>Seung Jun</t>
  </si>
  <si>
    <t>Operation Manager</t>
  </si>
  <si>
    <t>artmantandr@gmail.com</t>
  </si>
  <si>
    <t>P-500-23153-072085</t>
  </si>
  <si>
    <t>* Must have 24 months of related work experience as an automotive service technician and mechanics. 
* Know how to diagnose, adjust, repair, or overhaul automotive vehicles. 
* Know how to dismantle and reassemble heavy equipment using hoists and hand tools, operate and inspect machines or heavy equipment to diagnose defects, clean, lubricate and perform other routines. 
* Can read and understand operating manuals and blueprints and technical drawings. 
* Know how to overhaul and test machines or equipment to ensure operating efficiency. 
* Can work flexible time.</t>
  </si>
  <si>
    <t>DELA CRUZ</t>
  </si>
  <si>
    <t>DENICIA MARY</t>
  </si>
  <si>
    <t>M.G.A. BUSINESS</t>
  </si>
  <si>
    <t>cnmicw12019@gmail.com</t>
  </si>
  <si>
    <t>C-500-23227-263906</t>
  </si>
  <si>
    <t>Maven LLC</t>
  </si>
  <si>
    <t>Marianas Hairlines</t>
  </si>
  <si>
    <t>Unit 204 Afetna rd. Buninas Lp San Antonio</t>
  </si>
  <si>
    <t>PMB 778 BOX 10000</t>
  </si>
  <si>
    <t>Wedel</t>
  </si>
  <si>
    <t>James</t>
  </si>
  <si>
    <t>Owner</t>
  </si>
  <si>
    <t>Unit 204 Afetna Rd. Buninas LP San Antonio</t>
  </si>
  <si>
    <t>marianashairlines@gmail.com</t>
  </si>
  <si>
    <t>P-500-23136-024620</t>
  </si>
  <si>
    <t>Hair Stylist, Cosmetologist</t>
  </si>
  <si>
    <t xml:space="preserve">24 months of related work experience and health certificate. </t>
  </si>
  <si>
    <t>CNMI and Federal Taxes</t>
  </si>
  <si>
    <t>C-500-23216-238439</t>
  </si>
  <si>
    <t>S &amp; Y CORPORATION</t>
  </si>
  <si>
    <t>PO BOX 999 Sinapalo</t>
  </si>
  <si>
    <t xml:space="preserve">NASEON </t>
  </si>
  <si>
    <t xml:space="preserve">PO BOX 999 </t>
  </si>
  <si>
    <t xml:space="preserve">SINAPALO </t>
  </si>
  <si>
    <t>Cashiers</t>
  </si>
  <si>
    <t>P-500-23095-904795</t>
  </si>
  <si>
    <t>Cashier</t>
  </si>
  <si>
    <t>Basic PC knowledge and familiarity in using the cash register and POS. 3 months expeirence as a retail cashier and willing to work in Rota</t>
  </si>
  <si>
    <t>Sinapalo</t>
  </si>
  <si>
    <t>s &amp; y corporation</t>
  </si>
  <si>
    <t>C-500-23192-179635</t>
  </si>
  <si>
    <t>Triple K Corporation</t>
  </si>
  <si>
    <t>P.O. BOX 502750</t>
  </si>
  <si>
    <t>PUNZALAN</t>
  </si>
  <si>
    <t xml:space="preserve"> MARIA RIZALLIE</t>
  </si>
  <si>
    <t>SALAZAR</t>
  </si>
  <si>
    <t>PO BOX 502750</t>
  </si>
  <si>
    <t>rizapunzalan@yahoo.com</t>
  </si>
  <si>
    <t>Security Guards</t>
  </si>
  <si>
    <t>P-500-23153-072481</t>
  </si>
  <si>
    <t>Security Guard</t>
  </si>
  <si>
    <t>- Security Guard experience of 12 months.
- Patrolling  secure premises and personnel by patrolling property.
- Law enforcement- security guard may detain or arrest anyone who violates the law.
- Customer Service- knowledge of principles and providing customer service.
- Attentive- pay attention to details keeping vigilant eyes to surroundings and remaining alert.
- Communication- must be able to communicate verbally and writing (knows to do report and log every hour in the log book.
- Surveillance- know how to operate surveillance camera
- Certification of employment.</t>
  </si>
  <si>
    <t>Esperanza St. Gualo Rai Village</t>
  </si>
  <si>
    <t>Withholding Tax and FICA</t>
  </si>
  <si>
    <t>S.</t>
  </si>
  <si>
    <t>C-500-23223-256759</t>
  </si>
  <si>
    <t>MANGALINAO</t>
  </si>
  <si>
    <t>ABIGAIL</t>
  </si>
  <si>
    <t>Administrative Officer</t>
  </si>
  <si>
    <t>P-500-23169-122771</t>
  </si>
  <si>
    <t>COMPUTER SUPPORT SPECIALIST</t>
  </si>
  <si>
    <t xml:space="preserve">1. KNOWLEDGE OF CIRCUIT BOARDS, PROCESSORS, CHIPS, ELECTRONIC EQUIPMENT AND COMPUTER  HARDWARE AND SOFTWARE INCLUDING APPLICATIONS AND PROGRAMMING.
2. KNOWLEDGE IN EFFECTIVE PROBLEM SOLVING TECHNIQUES AND TROUBLE SHOOTING METHODS FOR RESOLVING MALFUNCTIONS IN SYSTEM.
3. SKILLS IN WRITING CORRESPONDENCE AND SYSTEM USER INSTRUCTIONS.
4. ABILITY TO PLAN AND PRIORITIZE WORK.
5. 24 MONTHS OF EXPERIENCE IS REQUIRED.
6. ABILITY TO TRANSLATE TECHNICAL CONCEPTS TO NON-TECHNICAL PEOPLE.
7. ABILITY TO LISTEN AND UNDERSTAND INFORMATION AND IDEAS PRESENTED THROUGH SPOKEN WORDS AND SENTENCES.
8. ASSOCIATE'S DEGREE IN COMPUTER SCIENCE OR RELATED FILED. </t>
  </si>
  <si>
    <t>8581 Chalan Pali Arnold, Industrial Park, Lower Base</t>
  </si>
  <si>
    <t>C-500-23220-245448</t>
  </si>
  <si>
    <t>FAMEX INC.</t>
  </si>
  <si>
    <t>Citrine Catering</t>
  </si>
  <si>
    <t>CHALAN MSGR MATRINEZ ROAD KOBLERVILLE</t>
  </si>
  <si>
    <t>SUCH</t>
  </si>
  <si>
    <t>JOHN</t>
  </si>
  <si>
    <t>HOMAN</t>
  </si>
  <si>
    <t>CHALAN MSGR MARTINEZ ROAD KOBLERVILLE</t>
  </si>
  <si>
    <t>famexinc670@gmail.com</t>
  </si>
  <si>
    <t>P-500-23180-152693</t>
  </si>
  <si>
    <t>Production Crew</t>
  </si>
  <si>
    <t>Must have at least 3 Months Work Experience and knowledgeable in food safety and sanitation, using a variety of equipment and utensils, including specialized appliances and ovens, to prepare ingredients according to a chef's suggestions or requirements. Understanding the proper way to mix and measure ingredients precisely, store food items properly to ensure their preservation and allow them to maintain their flavor.</t>
  </si>
  <si>
    <t>C-500-23237-295323</t>
  </si>
  <si>
    <t>C-500-23194-188446</t>
  </si>
  <si>
    <t>SOUTH PACIFIC GALAXY CORPORATION</t>
  </si>
  <si>
    <t>SAIPAN SPG SERVICES; SPG AUTO REPAIR SHOP</t>
  </si>
  <si>
    <t>P.O. BOX 501030</t>
  </si>
  <si>
    <t>BAE</t>
  </si>
  <si>
    <t>HAK CHON</t>
  </si>
  <si>
    <t>CHALAN LAULAU, MIDDLE RD.</t>
  </si>
  <si>
    <t>spg.corp@yahoo.com</t>
  </si>
  <si>
    <t>PMB 238 BOX 10000</t>
  </si>
  <si>
    <t>2nd FL., SASHA BLDG BEACH RD. CHALAN LAULAU</t>
  </si>
  <si>
    <t>bmailman@lexmarianas.com</t>
  </si>
  <si>
    <t>CNMI SUPREME COURT</t>
  </si>
  <si>
    <t>General and Operations Managers</t>
  </si>
  <si>
    <t>P-500-23142-040609</t>
  </si>
  <si>
    <t>BACHELOR'S DEGREE IN BUSINESS MANAGMENT OR RELATED FIELD.</t>
  </si>
  <si>
    <t>ALL REQUIRED STATE AND FEDERAL EMPLOYMENT TAXES.</t>
  </si>
  <si>
    <t>L</t>
  </si>
  <si>
    <t>C-500-23241-302556</t>
  </si>
  <si>
    <t>P-500-23200-198851</t>
  </si>
  <si>
    <t>HOUSEKEEPING ATTENDANT</t>
  </si>
  <si>
    <t>Be able and willing to work flexible shifts, days, evening, night, weekend and holidays.</t>
  </si>
  <si>
    <t>chapter 2 local tax/chapter 7 federal tax/optional  $50.00 dorm &amp; health insurance</t>
  </si>
  <si>
    <t>C-500-23209-221608</t>
  </si>
  <si>
    <t>P-500-23170-122896</t>
  </si>
  <si>
    <t>Kitchen Helper</t>
  </si>
  <si>
    <t xml:space="preserve">MUST HAVE 3 MONTHS EXPERIENCE AS KITCHEN WORKER. KNOWLEDGEABLE IN HEALTH AND SAFETY PROCEDURES AT WORK. MAY BE ABLE TO WORK ON A FLEXIBLE TIME SCHEDULE IF NEEDED
</t>
  </si>
  <si>
    <t>Song Song Vilalge</t>
  </si>
  <si>
    <t>CNMI taxes and FICA taxes</t>
  </si>
  <si>
    <t>C-500-23261-353296</t>
  </si>
  <si>
    <t>RJ CORPORATION</t>
  </si>
  <si>
    <t>PROPERTY RENTAL, MANPOWER AGENCY</t>
  </si>
  <si>
    <t>PO BOX 500575</t>
  </si>
  <si>
    <t>RJ COMMERCIAL BLDG, STE6 1ST FLR CHALAN MSGR GUERRERO RD</t>
  </si>
  <si>
    <t>Mendoza</t>
  </si>
  <si>
    <t>Narme</t>
  </si>
  <si>
    <t>Narciso</t>
  </si>
  <si>
    <t>Computer User Support Specialist</t>
  </si>
  <si>
    <t>RJ Commercial Bldg. STE#6 Chalan Msgr Guerrero Road, Dandan</t>
  </si>
  <si>
    <t>rjcorporation670@gmail.com</t>
  </si>
  <si>
    <t>P-500-23142-041112</t>
  </si>
  <si>
    <t>LANDSCAPER</t>
  </si>
  <si>
    <t xml:space="preserve">Qualified applicants must be High School Graduate/GED or equivalent, must have at least 3 months work experience on landscaping or maintaining grounds of properties using hand and other power tools or equipment to perform a variety of tasks, </t>
  </si>
  <si>
    <t>RJ COMMERCIAL BLDG, STE 6, 1ST FLR CHALAN MSGR GUERRERO RD</t>
  </si>
  <si>
    <t>CNMI Tax and FICA Tax</t>
  </si>
  <si>
    <t>C-500-23231-279159</t>
  </si>
  <si>
    <t>SAIPAN IVF CENTER, LLC</t>
  </si>
  <si>
    <t>SAIPAN IVF CENTER</t>
  </si>
  <si>
    <t>3F, BOG BLDG, GARAPAN</t>
  </si>
  <si>
    <t>POBOX 505577</t>
  </si>
  <si>
    <t>ZHU</t>
  </si>
  <si>
    <t>TAO</t>
  </si>
  <si>
    <t>OPERATING MANAGER</t>
  </si>
  <si>
    <t>saipanivfcenter@yahoo.com</t>
  </si>
  <si>
    <t>Medical Assistants</t>
  </si>
  <si>
    <t>P-500-23187-169240</t>
  </si>
  <si>
    <t>MEDICAL ASSISTANT</t>
  </si>
  <si>
    <t>Two years of experience in a medical setting.
Associate's degree, or equivalent.
A basic understanding of patient care, medical terminology, coding procedures, reference tools, and appropriate clinical pharmacology for medical assistant practice scope.
Familiarity with electronic medical health care record systems.</t>
  </si>
  <si>
    <t>C-500-23286-429109</t>
  </si>
  <si>
    <t>CARGO EXPRESS (SAIPAN), INC</t>
  </si>
  <si>
    <t>LOWER BASE DRIVE</t>
  </si>
  <si>
    <t>LEGASPI</t>
  </si>
  <si>
    <t>LIBERATO</t>
  </si>
  <si>
    <t>CRUZ</t>
  </si>
  <si>
    <t>PO BOX 506391</t>
  </si>
  <si>
    <t>ceispn@cargoexpressi.com</t>
  </si>
  <si>
    <t>P-500-23233-279599</t>
  </si>
  <si>
    <t>HEAVY &amp; TRACTOR -TRAILER TRUCK DRIVERS</t>
  </si>
  <si>
    <t xml:space="preserve">MUST HAVE AT LEAST 12 MONTH OF WORKING EXPERIENCE AS HEAVY &amp; TRACTOR -TRAILER TRUCK DRIVER.
PRE-SCREENING TEST IS REQUIRED (LIKE TRADE TEST AND/OR EMPLOYMENT EXAM)
</t>
  </si>
  <si>
    <t>LOWR BASE DRIVE</t>
  </si>
  <si>
    <t>PAYROLL RELATED TAXES AS REQUIRED BY LAW.</t>
  </si>
  <si>
    <t>C-500-23228-267577</t>
  </si>
  <si>
    <t>Saipan Wholesale Inc.</t>
  </si>
  <si>
    <t>spnwholesale670@gmail.com</t>
  </si>
  <si>
    <t>P-500-23182-161680</t>
  </si>
  <si>
    <t>MUST HAVE HIGH SCHOOL/GED DIPLOMA OR ITS EQUIVALENT WITH 6 MONTHS WORK RELATED EXPERIENCE, SKILLS &amp; KNOWLEDGE. MUST BE ABLE TO LIFT 45 LBS. AND CAN WORK ON FLEXIBLE HOURS ON WEEKENDS OR HOLIDAYS OR EARLY MORNING SHIFT.  MUST SUBMIT DETAILED RESUME APPLICABLE TO BOTH U.S. AND FOREIGN WORKERS. WILL CONSIDER FOREIGN EQUIVALENT HIGH SCHOOL/GED DIPLOMA..</t>
  </si>
  <si>
    <t>C-500-23192-178904</t>
  </si>
  <si>
    <t>SONG &amp; JANG CORPORATION</t>
  </si>
  <si>
    <t>NEW EXPO TOUR</t>
  </si>
  <si>
    <t>PMB 303 BOX 10000</t>
  </si>
  <si>
    <t>SONG</t>
  </si>
  <si>
    <t>HANGE EUI</t>
  </si>
  <si>
    <t>CORPORATE PRESIDENT</t>
  </si>
  <si>
    <t>thd7203@naver.com</t>
  </si>
  <si>
    <t>Tour Guides and Escorts</t>
  </si>
  <si>
    <t>P-500-23136-024323</t>
  </si>
  <si>
    <t>TOUR GUIDE</t>
  </si>
  <si>
    <t>- MUST KNOW HOW TO CONVERSE IN KOREAN AS 100% OF CLIENTS ARE KOREAN AND HAVE VERY LIMITED ENGLISH KNOWLEDGE.
- MUST HAVE EXPERIENCE AS TOUR GUIDE SPECIFIED ABOVE .</t>
  </si>
  <si>
    <t>CHAPTER 2, CHAPTER 7 AND FICA EMPLOYEE SHARE</t>
  </si>
  <si>
    <t>C-500-23198-192133</t>
  </si>
  <si>
    <t>Knowledge of design techniques, tools, and principles involved in production of precision technical plans, blueprints, drawings, and models. knowledge of materials, methods, and the tools involved in the construction or repair of houses, buildings, or other structures such as highways and roads.  2 years of direct work with Autocad and construction drawing experience.  Produces clear, accurate technical drawings, plans, and documentation for civil engineering projects.  Demonstrates strong verbal and written communication skills in coordinating drafting work with engineers, architects, and clients.  Able to effectively interpret and translate engineering specifications and technical data into precise technical drawings and models.  Skilled at conveying design concepts and drafting updates through written, verbal, and visual means to technical and non-technical team members.  Must be able to work for extended hours or work days.</t>
  </si>
  <si>
    <t xml:space="preserve">All applicable taxes
</t>
  </si>
  <si>
    <t>C-500-23220-245636</t>
  </si>
  <si>
    <t>Building Cleaning Workers</t>
  </si>
  <si>
    <t>High school diploma or GED required. Must have 3 months minimum work-related experience. Must demonstrate effective communication and collaboration skills by working cooperatively with other cleaning staff and supervisors. Should understand general building operations to make routine repairs, such as repairing leaky faucets. Must be able to continuously perform physically demanding tasks such as standing, bending, lifting up to 30 lbs., and use cleaning tools and equipment for 7 hours per shift. Must be able to plan and complete tasks in a timely manner. Must be able to work for extended days or hours.</t>
  </si>
  <si>
    <t>C-500-23228-267574</t>
  </si>
  <si>
    <t>Commonwealth Healthcare Corporation</t>
  </si>
  <si>
    <t>1178 Hinemlu' Street, Garapan</t>
  </si>
  <si>
    <t>P.O. Box 500409 CK</t>
  </si>
  <si>
    <t>Muna</t>
  </si>
  <si>
    <t>Esther</t>
  </si>
  <si>
    <t>Lizama</t>
  </si>
  <si>
    <t>Chief Executive Officer</t>
  </si>
  <si>
    <t>chcchr2011@gmail.com</t>
  </si>
  <si>
    <t>Cardiovascular Technologists and Technicians</t>
  </si>
  <si>
    <t>P-500-23188-172238</t>
  </si>
  <si>
    <t>Respiratory Technician</t>
  </si>
  <si>
    <t>Associates degree or Bachelors degree in Respiratory Therapy. Minimum two (2) years of Respiratory Therapy technician experience in a hospital setting. Equivalent combinations of education and experience that provide the required knowledge, skills, and abilities will be evaluated on an individual basis. This position requires average skill with computers and general office equipment. Licensed by state or country of residence.</t>
  </si>
  <si>
    <t>Fringe benefits - paid time off &amp; holidays. Optional-medical &amp; dental insurance, life insurance, 401a retirement plan.</t>
  </si>
  <si>
    <t>CNMI Tax, Federal Tax, Medicare and Social Security</t>
  </si>
  <si>
    <t>(670) 236-8202</t>
  </si>
  <si>
    <t>apply@chcc.health</t>
  </si>
  <si>
    <t>https://www.chcc.health/jobopportunities.php</t>
  </si>
  <si>
    <t>Dela Cruz</t>
  </si>
  <si>
    <t>Jennifer</t>
  </si>
  <si>
    <t>jennifer.delacruz@chcc.health</t>
  </si>
  <si>
    <t>C-500-23228-267585</t>
  </si>
  <si>
    <t>Registered Nurses</t>
  </si>
  <si>
    <t>P-500-23188-172228</t>
  </si>
  <si>
    <t>Registered Nurse</t>
  </si>
  <si>
    <t>Associates degree in Nursing from a recognized/accredited school of Nursing or foreign equivalent. Must pass the NCLEX-RN and must be licensed as a Registered Nurse by the Commonwealth Board of Nurse Examiners (CBNE) to practice nursing in the Commonwealth of the Northern Mariana Islands (CNMI). Must possess BLS and/or ACLS Certificates. NRP and/or PALS Certificates, as required by assigned unit. Computer literate.</t>
  </si>
  <si>
    <t>C-500-23208-218760</t>
  </si>
  <si>
    <t>Star Sands Plaza</t>
  </si>
  <si>
    <t>Accountants and Auditors</t>
  </si>
  <si>
    <t>P-500-23164-102644</t>
  </si>
  <si>
    <t xml:space="preserve">Applicant must have at least 2 years work experience, must be computer literate specifically use of accounting software such as Odoo ERP Software.  Must have good communication skills (oral and written) that is understandable and legible.  Must be able to perform bank reconciliation, payroll/BGRT tax, Input excise tax payable and other billing to Odoo accounting system, analyze receiving data from POS to Odoo system, record vendor invoices to Odoo system on daily basis, review and prepare payments, must be detail / deadline oriented, Partake in physical inventory, must be flexible and able to work on weekends and holidays
Must be proficient in the use of retail accounting softwares such as Odoo ERP Software
</t>
  </si>
  <si>
    <t>FICA, CNMI TAX, MEDICARE, Health Insurance is optional, 401K is optional</t>
  </si>
  <si>
    <t>C-500-23217-241478</t>
  </si>
  <si>
    <t>MOTION AUTOMOTIVE REPAIR CENTER,INC.</t>
  </si>
  <si>
    <t>P-500-23160-097820</t>
  </si>
  <si>
    <t xml:space="preserve">ACCOUNTANTS </t>
  </si>
  <si>
    <t>MUST BE A GRADUATE OF BACHELOR OF SCIENCE IN ACCOUNTANCY WITH AT LEAST TWO (2) YEARS WORKING EXPERIENCE IN OVERALL ACCOUNTING FUNCTION. ABLE TO WORK INDEPENDENTLY, PROFICIENCY IN MICROSOFT APPLICATION AND ABLITY TO COMMUNICATE EFFECTIVELY.</t>
  </si>
  <si>
    <t>C-500-23227-263867</t>
  </si>
  <si>
    <t>INTERPACIFIC RESORT (SAIPAN) CORP.</t>
  </si>
  <si>
    <t>PACIFIC ISLANDS CLUB SAIPAN</t>
  </si>
  <si>
    <t>P.O. BOX 502370</t>
  </si>
  <si>
    <t>SEO</t>
  </si>
  <si>
    <t>KWANG WON</t>
  </si>
  <si>
    <t>jake.maratita@picsaipan.com</t>
  </si>
  <si>
    <t>P-500-23128-999893</t>
  </si>
  <si>
    <t>Food &amp; Beverage Service Trainer</t>
  </si>
  <si>
    <t>Industry experience and background in Food &amp; Beverage Service Operations and Management
Experience in fine dining restaurants and upscale casual dining restaurants in independent restaurant groups and/or luxury hotels in training, supervising and managing
Able to use communication and organizational skills to coordinate, supervise and train others to accomplish goals</t>
  </si>
  <si>
    <t>779 CHALAN TUN THOMAS P. SABLAN ROAD</t>
  </si>
  <si>
    <t xml:space="preserve">All CNMI &amp; Federal tax deductions as required by law. </t>
  </si>
  <si>
    <t>hrcoordinator@picsaipan.com</t>
  </si>
  <si>
    <t>C-500-23235-287488</t>
  </si>
  <si>
    <t>FPA Pacific Corp.</t>
  </si>
  <si>
    <t>10 Grand St. San Jose Village</t>
  </si>
  <si>
    <t>Tinian</t>
  </si>
  <si>
    <t>Power</t>
  </si>
  <si>
    <t>Donald</t>
  </si>
  <si>
    <t>jlibut@hawaiianrock.com</t>
  </si>
  <si>
    <t>P-500-23193-182248</t>
  </si>
  <si>
    <t>Heavy &amp; Tractor Trailer Truck Driver</t>
  </si>
  <si>
    <t>Must have minimum 12 months of work experience as a heavy and tractor-trailer truck, cement truck and dump truck driver. Knowledge in operating other heavy equipment such as loaders or excavators is an advantage.</t>
  </si>
  <si>
    <t>Grand St. San Jose Village</t>
  </si>
  <si>
    <t>80 hours paid vacation leave, 40 hours paid sick leave</t>
  </si>
  <si>
    <t>Local and Federal Taxes, 50% Health Insurance Premium is optional, IOU's</t>
  </si>
  <si>
    <t>C-500-23211-224876</t>
  </si>
  <si>
    <t>ITS CORPORATION</t>
  </si>
  <si>
    <t>ITS HEAVY EQUIPMENT RENTAL</t>
  </si>
  <si>
    <t>P.O. BOX 502273 CHALAN LAULAU</t>
  </si>
  <si>
    <t>LOT#22703-8 CHALAN PALE ARNOLD MIDDLE ROAD</t>
  </si>
  <si>
    <t>YONGDUK</t>
  </si>
  <si>
    <t>LOT#22703-8 CHALAN PALE ARNOLD MIDDLE ROAD GARAPAN</t>
  </si>
  <si>
    <t>P-500-23104-932984</t>
  </si>
  <si>
    <t>24 EXPERIENCE. HIGH SCHOOL GRADUATE, DRIVER'S LICENSE IS REQUIRED FOR CW1 AND U.S. WORKERS.</t>
  </si>
  <si>
    <t>Bi-Weekly</t>
  </si>
  <si>
    <t xml:space="preserve">WITHHOLDING TAX AND FICA </t>
  </si>
  <si>
    <t>C-500-23228-267578</t>
  </si>
  <si>
    <t>Radiologic Technologists and Technicians</t>
  </si>
  <si>
    <t>P-500-23188-172315</t>
  </si>
  <si>
    <t>Radiology &amp; X-ray Technologist</t>
  </si>
  <si>
    <t xml:space="preserve">Associate of Science degree in Radiologic Technology from a recognized/accredited school of Radiology or foreign equivalent and two years of experience. CNMI professions license required for all U.S. and foreign workers. </t>
  </si>
  <si>
    <t>C-500-23234-283492</t>
  </si>
  <si>
    <t>CNMI JING'S INVESTMENT DEVELOPING INC.</t>
  </si>
  <si>
    <t>FLOWER TEA HOUSE</t>
  </si>
  <si>
    <t>UNIT 1, JJ BLDG, CORAL TREE ST. GARAPAN</t>
  </si>
  <si>
    <t>PMB 492 POBOX 10003</t>
  </si>
  <si>
    <t>JING</t>
  </si>
  <si>
    <t>YUAN</t>
  </si>
  <si>
    <t>jingsinvestinc@yahoo.com</t>
  </si>
  <si>
    <t>P-500-23187-169224</t>
  </si>
  <si>
    <t>TEA SPECIALIST</t>
  </si>
  <si>
    <t>At least 3 months of continuous working experience as tea specialist.</t>
  </si>
  <si>
    <t>C-500-23208-218576</t>
  </si>
  <si>
    <t>PALE ARNOLD ROAD</t>
  </si>
  <si>
    <t>Sales Representatives, Wholesale and Manufacturing, Except Technical and Scientific Products</t>
  </si>
  <si>
    <t>P-500-23159-089761</t>
  </si>
  <si>
    <t>Aluminum and glass Product Sales Representative</t>
  </si>
  <si>
    <t>Associate Degree or equivalent. With 1 year of work-related experience. Knowledge of aluminum products and glass design including their uses, repair, and maintenance. With driver's license.</t>
  </si>
  <si>
    <t>Withholding Tax, FICA Tax and other deductions required by law</t>
  </si>
  <si>
    <t>C-500-23211-224872</t>
  </si>
  <si>
    <t xml:space="preserve">RELIANCE HELP SUPPLY </t>
  </si>
  <si>
    <t>P-500-23109-945376</t>
  </si>
  <si>
    <t xml:space="preserve">Landscaping and Groundskeeping Workers </t>
  </si>
  <si>
    <t xml:space="preserve">HIGHSCHOOL DIPLOMA REQUIRED WITH 3 MONTHS WORK RELATED EXPERIENCE. MUST BE ABLE TO WORK FOR EXTENDED
HOURS OR WORK DAYS. MUST BE ABLE TO WORK WITH POWERED TOOLS
</t>
  </si>
  <si>
    <t xml:space="preserve">Beach Road San Antonio </t>
  </si>
  <si>
    <t>C-500-23226-263832</t>
  </si>
  <si>
    <t>INSURANCE &amp; BUSINESS MANAGEMENT CORPORATION</t>
  </si>
  <si>
    <t>UNIT 104 MJ BLDG. GARAPAN VILLAGE</t>
  </si>
  <si>
    <t>resumes@mita-travel.com</t>
  </si>
  <si>
    <t>P-500-23186-166231</t>
  </si>
  <si>
    <t>BACHELORS DEGREE IN ACCOUNTING WITH A MINIMUM OF 2 YEARS OF CONTINUOUS EXPERIENCE AS AN ACCOUNTANT OR ACCOUNTANT TO TWO OR FEWER EMPLOYERS; PREFERABLY WITH ADVANCED KNOWLEDGE IN QUICKBOOKS ACCOUNTING SOFTWARE AND FAMILIARIZATION WITH MICROSOFT EXCEL FORMULAS. THE EMPLOYER REQUIRES POST-OFFER PRE-EMPLOYMENT DRUG SCREENING TEST AND RANDOM DRUG TESTING WHICH IS TO BE APPLIED EQUALLY TO BOTH U.S. WORKERS AND CW-1 WORKERS.</t>
  </si>
  <si>
    <t>UNIT 104 MJ. BLDG., GARAPAN VILLAGE</t>
  </si>
  <si>
    <t>P.O. BOX501218</t>
  </si>
  <si>
    <t>DAYS &amp; HOURS OR WORK MAY VARY ACCORDING TO BUSINESS NEEDS</t>
  </si>
  <si>
    <t>ONLY TAXES AND OTHER WITHHOLDING REQUIRED BY LAW.</t>
  </si>
  <si>
    <t>C-500-23201-205373</t>
  </si>
  <si>
    <t>APINAN'S ROYAL THAI EMPORIUM, LLC</t>
  </si>
  <si>
    <t>P.O. BOX 7435 SVRB</t>
  </si>
  <si>
    <t>CHALAN MONSIGNOR GUERRERO RD., SAN JOSE</t>
  </si>
  <si>
    <t>BURRELL</t>
  </si>
  <si>
    <t>WILLIAM</t>
  </si>
  <si>
    <t>FREDERICK</t>
  </si>
  <si>
    <t>MANAGING MEMBER</t>
  </si>
  <si>
    <t>wfburrell0148@gmail.com</t>
  </si>
  <si>
    <t>2ND FL. SASHA BLDG., BEACH RD. CHALAN LAULAU</t>
  </si>
  <si>
    <t>Massage Therapists</t>
  </si>
  <si>
    <t>P-500-23156-076941</t>
  </si>
  <si>
    <t>MASSAGE THERAPISTS</t>
  </si>
  <si>
    <t>U.S. AND FOREIGN WORKERS MUST HAVE A CERTIFICATE IN THE ART OF THAI THERAEUTIC MASSAGING AND MUSCLE RELAXATION.</t>
  </si>
  <si>
    <t>C-500-23228-267567</t>
  </si>
  <si>
    <t>C-500-23228-267580</t>
  </si>
  <si>
    <t>C-500-23240-299020</t>
  </si>
  <si>
    <t>10091 Chalan Pale Arnold, San Roque</t>
  </si>
  <si>
    <t>P-500-23201-202202</t>
  </si>
  <si>
    <t>Chef De Partie</t>
  </si>
  <si>
    <t>Have basic skills in monitoring, coordination, management of personnel resources, and social perceptiveness. Flexible and willing to assist as needed to ensure all restaurant standards are met. Be able and willing to work in flexible shifts, days, evening, night, weekend and holidays</t>
  </si>
  <si>
    <t>C-500-23190-175795</t>
  </si>
  <si>
    <t>GREEN CORPORATION</t>
  </si>
  <si>
    <t>P.O. BOX 501681</t>
  </si>
  <si>
    <t>TAMPARONG</t>
  </si>
  <si>
    <t>MARIA CAROLINE</t>
  </si>
  <si>
    <t>CUDIAMAT</t>
  </si>
  <si>
    <t>ADMINISTRATIVE OFFICER</t>
  </si>
  <si>
    <t>greencorp670@gmail.com</t>
  </si>
  <si>
    <t>P-500-23080-867216</t>
  </si>
  <si>
    <t>CHALAN PIAO, SAN ANTONIO</t>
  </si>
  <si>
    <t>CNMI WITHHOLDING TAX AND FICA TAX ONLY</t>
  </si>
  <si>
    <t>C-500-23237-295045</t>
  </si>
  <si>
    <t>Star Marianas Air, Inc.</t>
  </si>
  <si>
    <t>Hangar One West Tinian International Airport</t>
  </si>
  <si>
    <t>P.O. Box 520461</t>
  </si>
  <si>
    <t>Christian</t>
  </si>
  <si>
    <t>Shaun</t>
  </si>
  <si>
    <t>Robert</t>
  </si>
  <si>
    <t>hrdept@starmarianasair.com</t>
  </si>
  <si>
    <t>P-500-23187-169205</t>
  </si>
  <si>
    <t>Facilities and Ground Support Mechanic</t>
  </si>
  <si>
    <t>Demonstrate ability in operating tools and machinery necessary for building, machine, and auto repair.</t>
  </si>
  <si>
    <t>All applicable CNMI and Federal Taxes</t>
  </si>
  <si>
    <t>jobs@starmarianasair.com</t>
  </si>
  <si>
    <t>www.starmarianasair.com</t>
  </si>
  <si>
    <t>C-500-23220-245533</t>
  </si>
  <si>
    <t xml:space="preserve">HIGH SCHOOL DIPLOMA REQUIRED.  Controlling operations of equipment or systems. Watching gauges, dials, or other indicators to make sure a machine is working properly. Knowledge of machines and tools, including their designs, uses, repair, and maintenance. Must be able to work for extended days or hours. </t>
  </si>
  <si>
    <t>C-500-23229-271314</t>
  </si>
  <si>
    <t>DEOLITO B. RAMIREZ JR</t>
  </si>
  <si>
    <t>JJ MANPOWER</t>
  </si>
  <si>
    <t>OLEAI SAN JOSE</t>
  </si>
  <si>
    <t>RAMIREZ</t>
  </si>
  <si>
    <t>DEOLITO</t>
  </si>
  <si>
    <t>jjcompany670@yahoo.com</t>
  </si>
  <si>
    <t>P-500-23123-986646</t>
  </si>
  <si>
    <t>DEOLITO RAMIREZ dba JJ MANPOWER SERVICE</t>
  </si>
  <si>
    <t>C-500-23239-298652</t>
  </si>
  <si>
    <t>MARJORIE J. BANAAG</t>
  </si>
  <si>
    <t>MMK ENTERPRISE</t>
  </si>
  <si>
    <t>P.O. BOX 1332</t>
  </si>
  <si>
    <t>BANAAG</t>
  </si>
  <si>
    <t>MARJORIE</t>
  </si>
  <si>
    <t>JAPOR</t>
  </si>
  <si>
    <t>EMPLOYER</t>
  </si>
  <si>
    <t>P.O. BOX 1332 SINAPALO VILLAGE</t>
  </si>
  <si>
    <t>TMRIPLEY1127@GMAIL.COM</t>
  </si>
  <si>
    <t>Secretaries and Administrative Assistants, Except Legal, Medical, and Executive</t>
  </si>
  <si>
    <t>P-500-23191-175968</t>
  </si>
  <si>
    <t>ADMINISTRATIVE ASSISTANT</t>
  </si>
  <si>
    <t>PERFORMING DAY-TO-DAY ADMINISTRATIVE TASKS SUCH AS MAINTAINING INFORMATION FILES AND PROCESSING PAPERWORK.</t>
  </si>
  <si>
    <t>C-500-23190-175787</t>
  </si>
  <si>
    <t>P-500-23111-953707</t>
  </si>
  <si>
    <t>For US citizens, green card and CW1 workers should be able to provide an employment certificate with 12 months or more experience.</t>
  </si>
  <si>
    <t>Chapter 2 (CNMI Local Tax) and FICA (Federal Tax)</t>
  </si>
  <si>
    <t>C-500-23226-263750</t>
  </si>
  <si>
    <t>Dhanzel Corporation</t>
  </si>
  <si>
    <t>P O BOX 502457</t>
  </si>
  <si>
    <t>Jacolbe</t>
  </si>
  <si>
    <t>Danilo</t>
  </si>
  <si>
    <t>Operations Manager</t>
  </si>
  <si>
    <t>dlcconstructionspn@gmail.com</t>
  </si>
  <si>
    <t>P-500-23129-003789</t>
  </si>
  <si>
    <t>Must have 12 month experience as Bookkeeper. Computer Literate and knowledgeable of using accounting software like peach tree and quick books.</t>
  </si>
  <si>
    <t xml:space="preserve">Chalan Lau Lau Village </t>
  </si>
  <si>
    <t>CNMI Taxes and FICA TAxes</t>
  </si>
  <si>
    <t>DHANZEL CORPORATION</t>
  </si>
  <si>
    <t>DLCCONSTRUCTIONSPN@GMAIL.COM</t>
  </si>
  <si>
    <t>C-500-23221-249375</t>
  </si>
  <si>
    <t>JRP ENTERPRISES INC.</t>
  </si>
  <si>
    <t>P.O. BOX 502636</t>
  </si>
  <si>
    <t>6704 CHALAN PALI AMOLD GUALO RAI</t>
  </si>
  <si>
    <t>WAN</t>
  </si>
  <si>
    <t>KIN YEE EDICK</t>
  </si>
  <si>
    <t>BOOKKEEPER</t>
  </si>
  <si>
    <t>6704 CHALAN PALI AMOLD, GUALO RAI</t>
  </si>
  <si>
    <t>saipan.jrp@gmail.com</t>
  </si>
  <si>
    <t>P-500-23103-928895</t>
  </si>
  <si>
    <t>KNOWLEDGE OF CONTRACT AND CONSTRUCTION MATTER, ALSO WORK AS MANAGER FOR BUILDING FINISHING CONTRACTS AL LEAST 12 MONTHS PREVIOUS WOKR EXPERIENCE.</t>
  </si>
  <si>
    <t>P.O. BOX 505236</t>
  </si>
  <si>
    <t>LOCAL AND FEDERAL TAX</t>
  </si>
  <si>
    <t>C-500-23211-224882</t>
  </si>
  <si>
    <t>UNITED CONSTRUCTION CORP</t>
  </si>
  <si>
    <t>HALLOW BLOCKS MANUFACTURER</t>
  </si>
  <si>
    <t>P.O. BOX 502571</t>
  </si>
  <si>
    <t>PUMPKIN ST CHALAN LAULAU VILLAGE</t>
  </si>
  <si>
    <t>GINA</t>
  </si>
  <si>
    <t>PUMPKIN ST.  CHALAN LAULAU VILLAGE</t>
  </si>
  <si>
    <t>Crushing, Grinding, and Polishing Machine Setters, Operators, and Tenders</t>
  </si>
  <si>
    <t>P-500-23099-916063</t>
  </si>
  <si>
    <t>BLOCK MACHINE OPERATOR</t>
  </si>
  <si>
    <t>HIGH SCHOOL GRADUATE WITH AT LEAST 12 MONTHS OF EXPERIENCE. MUST HAVE WORKING EXPERIENCE AS A BLOCK MACHINE OPERATOR OF HALLOW BLOCKS, A MACHINE MANUFACTURER. KNOWLEDGE IN MIXING AND MAKING DIFFERENT KINDS OF HALLOW BLOCKS. CAN DO OTHER RELATED DUTIES INSIDE THE FACTORY. WILLING TO WORK FROM A FLEXIBLE SCHEDULE. CAN WORK INDEPENDENTLY WITHOUT SUPERVISION</t>
  </si>
  <si>
    <t>C-500-23220-245627</t>
  </si>
  <si>
    <t>P-500-23178-146355</t>
  </si>
  <si>
    <t xml:space="preserve">Automotive Body and Related Repairers </t>
  </si>
  <si>
    <t>High school diploma or GED required. Must have 3 months of work-related experience minimum in accordance to the job duties. Must be able to work for extended days or hours. Must have the sufficient hand-eye coordination and manual dexterity for detailed repair work like painting and sanding. Must be able to stand for long hours, lift heavy parts up to 50lbs, and be able to bend and crouch while working. Must have knowledge of shop equipment, paint types, corrosion protection, automotive structure repair methods.</t>
  </si>
  <si>
    <t xml:space="preserve">SAN ANTONIO VILLAGE </t>
  </si>
  <si>
    <t>C-500-23219-242225</t>
  </si>
  <si>
    <t>INVICTE REX INCORPORATED</t>
  </si>
  <si>
    <t>NEW ROYAL THAI MASSAGE I</t>
  </si>
  <si>
    <t>GOLD BEACH HOTEL 1ST FLR BEACH RD COR PUPULU DRIVE, GARAPAN</t>
  </si>
  <si>
    <t>PMB 383 BOX 10001</t>
  </si>
  <si>
    <t>KAENSAMRONG</t>
  </si>
  <si>
    <t>NATTAWUT</t>
  </si>
  <si>
    <t>INVICTEREXINC@GMAIL.COM</t>
  </si>
  <si>
    <t>P-500-23179-148873</t>
  </si>
  <si>
    <t>MASSAGE THERAPIST</t>
  </si>
  <si>
    <t>ONE YEAR EXPERIENCE AS A MASSAGE THERAPIST PREFERABLY WITH A THAI MASSAGE THERAPIST CERTIFICATION OR EXPERIENCE IN A THAI MASSAGE SHOP.
WILLING TO WORK FLEXIBLE TIME.</t>
  </si>
  <si>
    <t>C-500-23219-242229</t>
  </si>
  <si>
    <t>C-500-23220-245317</t>
  </si>
  <si>
    <t>TRI ENTERPRISES, INC.</t>
  </si>
  <si>
    <t>Marianas Visiting Nurses</t>
  </si>
  <si>
    <t>BRI BUILDING KOPA DI ORU ST. GARAPAN</t>
  </si>
  <si>
    <t>SUITE 104</t>
  </si>
  <si>
    <t>RAMOS</t>
  </si>
  <si>
    <t>GIA</t>
  </si>
  <si>
    <t>BLANCAFLOR</t>
  </si>
  <si>
    <t>PO BOX 9663</t>
  </si>
  <si>
    <t>TAMUNING</t>
  </si>
  <si>
    <t>GUAM, USA</t>
  </si>
  <si>
    <t>admin@hhcare.co</t>
  </si>
  <si>
    <t>Human Resources Specialists</t>
  </si>
  <si>
    <t>P-500-23179-149035</t>
  </si>
  <si>
    <t>HUMAN RESOURCE SPECIALISTS</t>
  </si>
  <si>
    <t>.</t>
  </si>
  <si>
    <t>jovytri670@gmail.com</t>
  </si>
  <si>
    <t>C-500-23221-249353</t>
  </si>
  <si>
    <t>DYNAMIC CORE GROUP INC</t>
  </si>
  <si>
    <t>G/F HSJ BUILDING HAGOI ROAD</t>
  </si>
  <si>
    <t>TALAYA AVENUE SUSUPE</t>
  </si>
  <si>
    <t>MACARIO</t>
  </si>
  <si>
    <t>EDGARDO</t>
  </si>
  <si>
    <t>GROUND FLOOR HSJ BUILDING HAGOI ROAD</t>
  </si>
  <si>
    <t>admin@shirleyscoffeeshopsaipan.com</t>
  </si>
  <si>
    <t>P-500-23138-036510</t>
  </si>
  <si>
    <t>COUNTER ATTENDANTS</t>
  </si>
  <si>
    <t>KNOWLEDGE OF POINT OF SALES SOFTWARE. FAMILIARITY WITH MICROSOFT WINDOWS OPERATING SYSTEM. PAY ATTENTION TO DETAILS WHEN TAKING ORDERS OR RECEIVING INSTRUCTIONS FROM SUPERVISOR. ACTIVELY LOOKING FOR WAYS TO HELP CUSTOMERS AND CO-WORKERS, AS A TEAM. ABILITY TO SPEAK WELL TO CONVEY INFORMATION EFFECTIVELY. MUST BE ABLE TO WORK ON SHIFT. FAMILIARITY WITH THE USE OF COUNTER TOOLS: COFFEE MAKER, BLENDERS, BEVERAGE DISPENSERS, ICEMAKERS, AND CREDIT CARD MACHINES.</t>
  </si>
  <si>
    <t>HAGOI ROAD</t>
  </si>
  <si>
    <t>ALL CNMI AND FEDERAL TAXES.</t>
  </si>
  <si>
    <t>www.shirleyscoffeeshop.com</t>
  </si>
  <si>
    <t>C-500-23190-175790</t>
  </si>
  <si>
    <t>P-500-23100-919765</t>
  </si>
  <si>
    <t>Mobile Heavy Equipment Mechanic Except Engine</t>
  </si>
  <si>
    <t xml:space="preserve">Must be able to operate manual and automatic trucks and vehicles.
</t>
  </si>
  <si>
    <t>Chapter 2 (CNMI Local Tax) and FICA (Federal tax)</t>
  </si>
  <si>
    <t>C-500-23227-264141</t>
  </si>
  <si>
    <t>P-500-23188-172486</t>
  </si>
  <si>
    <t>Cooks</t>
  </si>
  <si>
    <t>MUST OBTAIN A FOOD HANDLER CERTIFICATION FROM THE CNMI DEPARTMENT OF PUBLIC HEALTH; JOB DUTIES REQUIRE STANDING AND WALKING FOR MOST OF THE ENTIRE SHIFT; MUST HAVE FINGER DEXTERITY TO USE SOME UTENSILS, EQUIPMENT, AND SCALE FOR DEVELOPING, EVALUATING, AND IMPLEMENTING NEW FOOD RECIPES. MUST BE ABLE TO WORK ON FLEXIBLE HOURS INCLUDING HOLIDAYS, WEEKENDS, AND MORNING SHIFTS. THE EMPLOYER REQUIRES THE FOOD HANDLER CERTIFICATION TO BE APPLIED EQUALLY TO BOTH U.S. WORKERS AND FOREIGN WORKERS.</t>
  </si>
  <si>
    <t>Days and hours worked each week may vary according to business need.</t>
  </si>
  <si>
    <t>C-500-23228-267568</t>
  </si>
  <si>
    <t>Medical and Clinical Laboratory Technicians</t>
  </si>
  <si>
    <t>P-500-23187-172146</t>
  </si>
  <si>
    <t>Clinical Laboratory Scientist</t>
  </si>
  <si>
    <t>Licensed by the CNMI Health Care Professions Licensing Board (HCPLB) as Clinical Laboratory Technologist, meeting all necessary requirements with appropriate documents. Possess current license to practice laboratory medicine ASCP (American Society for Clinical Pathology) or equivalent such as AMT (American Medical Technologists), HHS (Health and Human Services), which will be equally applied to both the U.S. and foreign workers, and have at least one the following: U.S. Associates Degree in a Laboratory or Biological Science with the minimum hours of coursework and training required to perform laboratory testing, as defined by CLIA requirements; OR Associates degree graduate of a foreign Medical Technology Program and meets all education and training, as defined by CLIA requirements. Applicants with degrees from foreign institutions must have an evaluation of their credentials to determine the equivalency of their education to an education obtained in the United States (U.S). The equivalency evaluations should be on a course-by-course basis and may be performed by a nationally recognized organization. Clinical Laboratory Scientist licensed by the AMT or HHS may be exempt from the two-year degree due to licensing requirements prior to 1998. Applicants must have two years recent and applicable clinical laboratory experience.</t>
  </si>
  <si>
    <t>C-500-23186-166225</t>
  </si>
  <si>
    <t>GLOBAL SOURCING LLC.</t>
  </si>
  <si>
    <t>P.O BOX 505912</t>
  </si>
  <si>
    <t>BERNARDO</t>
  </si>
  <si>
    <t>FEDERICO JR.</t>
  </si>
  <si>
    <t>MEMBER</t>
  </si>
  <si>
    <t>P.O. BOX 505912</t>
  </si>
  <si>
    <t>globalsourcingllc96950@gmail.com</t>
  </si>
  <si>
    <t>P-500-23114-957987</t>
  </si>
  <si>
    <t>- MUST HAVE 12 MONTHS EXPERIENCE AS A MAINTENANCE WORKER.</t>
  </si>
  <si>
    <t>316B MARIANAS BUSINESS PLAZA</t>
  </si>
  <si>
    <t>CHAPTE 2, CHAPTER 7 AND FICA EMPLOYEE SHARE</t>
  </si>
  <si>
    <t>C-500-23227-264140</t>
  </si>
  <si>
    <t>C-500-23223-256679</t>
  </si>
  <si>
    <t>MAC CORPORATION</t>
  </si>
  <si>
    <t>PIL TINTING SERVICE</t>
  </si>
  <si>
    <t>P O BOX 505725</t>
  </si>
  <si>
    <t>BEACH ROAD CHALAN KANOA</t>
  </si>
  <si>
    <t>VILLAROJAS</t>
  </si>
  <si>
    <t>DANO</t>
  </si>
  <si>
    <t>datintman1315@yahoo.com</t>
  </si>
  <si>
    <t>P-500-23185-165739</t>
  </si>
  <si>
    <t>MAINTENANCE-TINT INSTALLER</t>
  </si>
  <si>
    <t>PIL TINTING BEACH ROAD CHALAN KANOA</t>
  </si>
  <si>
    <t>CHALAN KANOA VILLAGE</t>
  </si>
  <si>
    <t>C-500-23205-208682</t>
  </si>
  <si>
    <t>3K Corporation</t>
  </si>
  <si>
    <t>Dress Shop</t>
  </si>
  <si>
    <t>Po Box 501489</t>
  </si>
  <si>
    <t>Khang</t>
  </si>
  <si>
    <t>Paul</t>
  </si>
  <si>
    <t>pk3kcorp@yahoo.com</t>
  </si>
  <si>
    <t>Tailors, Dressmakers, and Custom Sewers</t>
  </si>
  <si>
    <t>P-500-23117-970132</t>
  </si>
  <si>
    <t>Dressmaker</t>
  </si>
  <si>
    <t>Employment Certificate as Dressmaker</t>
  </si>
  <si>
    <t>San Vicente along Dandan Road</t>
  </si>
  <si>
    <t>All CNMI and Federal Taxes required by law</t>
  </si>
  <si>
    <t>C-500-23220-245277</t>
  </si>
  <si>
    <t>P-500-23180-152778</t>
  </si>
  <si>
    <t>Accountant</t>
  </si>
  <si>
    <t>ASSOCIATE'S DEGREE IN ACCOUNTING OR RELATED FIELD. AT LEAST 24 MONTHS EXPERIENCE REQUIRED FOR THIS POSITION. UNDERSTANDING OF MATHEMATICS AND ACCOUNTING AND FINANCIAL PROCESSES. BE ABLE TO PASS AN ACCOUNTANT SKILL TEST (TOTAL PASSING SCORE OF 89%) DURING APPLICATION PROCESS. THE SKILL TESTING AND COMPREHENSION EXAM ARE REQUIRED EQUALLY OF BOTH US AND FOREIGN WORKERS.</t>
  </si>
  <si>
    <t>C-500-23229-271597</t>
  </si>
  <si>
    <t>PATRICK D. FERNANDEZ</t>
  </si>
  <si>
    <t>OINK CAFE</t>
  </si>
  <si>
    <t>NOKALIMI BUILDING GARAPAN VILLAGE</t>
  </si>
  <si>
    <t>fernandez</t>
  </si>
  <si>
    <t>patrick</t>
  </si>
  <si>
    <t>delfin</t>
  </si>
  <si>
    <t>proprietor</t>
  </si>
  <si>
    <t>nokalimi building garapan village</t>
  </si>
  <si>
    <t>saipan</t>
  </si>
  <si>
    <t>oink2pdf@gmail.com</t>
  </si>
  <si>
    <t>Cooks, Short Order</t>
  </si>
  <si>
    <t>P-500-23109-945744</t>
  </si>
  <si>
    <t>cook</t>
  </si>
  <si>
    <t>cnmi tax
fica tax</t>
  </si>
  <si>
    <t>C-500-23227-264138</t>
  </si>
  <si>
    <t>PO Box 500002 Chalan Tun Herman Pan Road</t>
  </si>
  <si>
    <t>michael.guerrero@hermansbakery.com</t>
  </si>
  <si>
    <t>P-500-23178-145698</t>
  </si>
  <si>
    <t>Accounting Specialists</t>
  </si>
  <si>
    <t>Associate Degree in Accounting, Finance, and/or similar field of occupation. Understanding of accounting principles and current Financial legislation. The ability to communicate information and ideas in writing and speaking so others will understand. The ability to add, subtract, multiply, or divide quickly and correctly. Extensive knowledge of accounting software such as
Sage/Peachtree Accounting or Quickbooks. Ability to use Microsoft Office Suite such as Excel and Excel formula system to solve problems, Microsoft Word to communicate or write Memo, and Microsoft Outlook for E-mail correspondence purposes.</t>
  </si>
  <si>
    <t>C-500-23253-333760</t>
  </si>
  <si>
    <t>MANZ CORPORATION</t>
  </si>
  <si>
    <t>GENERAL CONSTRUCTION CONTRACTOR/ IRON WORKS FABRICATION SERVICES</t>
  </si>
  <si>
    <t xml:space="preserve">H146-B1 GROUND FLR., ISALND COMMERCIAL </t>
  </si>
  <si>
    <t xml:space="preserve">B CENTER MIDDLE ROAD GUALORAI </t>
  </si>
  <si>
    <t>LLAGA</t>
  </si>
  <si>
    <t>MARIBETH</t>
  </si>
  <si>
    <t>DIZON</t>
  </si>
  <si>
    <t>H146-B1 GROUND FLR., ISLAND COMMERCIAL</t>
  </si>
  <si>
    <t>B CENTER MIDDLE ROAD GUALORAI</t>
  </si>
  <si>
    <t>sbs.cnmisaipan@gmail.com</t>
  </si>
  <si>
    <t>Electromechanical Equipment Assemblers</t>
  </si>
  <si>
    <t>P-500-23117-970231</t>
  </si>
  <si>
    <t>WELD TECHNICIAN</t>
  </si>
  <si>
    <t>Assembly work is typically a manual process. You may be putting pieces together by hand or using a variety of hand tools, so manual dexterity is a must. Fine motor control and strong hand-eye coordination are also helpful, as they make adapting to the physical components of the job easier</t>
  </si>
  <si>
    <t>MANZ CORPORATION FABRICATION WAREHOUSE</t>
  </si>
  <si>
    <t>DANDAN VILLAGE</t>
  </si>
  <si>
    <t>LOCAL TAX - CHAP2/CHAP7
FEDERAL TAX - FICA &amp; MED</t>
  </si>
  <si>
    <t>C-500-23254-334043</t>
  </si>
  <si>
    <t>LUEN FUNG ENTERPRISES (SAIPAN), INC.</t>
  </si>
  <si>
    <t>6873 CHALAN PALI, ARNOLD, GARAPAN</t>
  </si>
  <si>
    <t xml:space="preserve">P.O. BOX 502725 </t>
  </si>
  <si>
    <t>WONG</t>
  </si>
  <si>
    <t>LAI YEE</t>
  </si>
  <si>
    <t>P.O. BOX 502725</t>
  </si>
  <si>
    <t>rwong@luenfungspn.com</t>
  </si>
  <si>
    <t>P-500-23205-208700</t>
  </si>
  <si>
    <t xml:space="preserve">12 MONTHS EXPERIENCE AS MAINTENANCE AND REPAIR WORKERS
MUST POSSES A VALID CNMI DRIVER'S LICENSE
Must have extensive knowledge and experience in electrical, refrigeration, carpenter work, monitoring and service of in-house generator and general repairs of buildings. </t>
  </si>
  <si>
    <t>PAYROLL TAXES</t>
  </si>
  <si>
    <t>C-500-23205-208749</t>
  </si>
  <si>
    <t>Geotesting, Inc.</t>
  </si>
  <si>
    <t>Walumwo Street, Unit C</t>
  </si>
  <si>
    <t>Post Office Box 5505 CHRB, Saipan</t>
  </si>
  <si>
    <t>Chalan Laulau</t>
  </si>
  <si>
    <t>Siriprusanan</t>
  </si>
  <si>
    <t>Ukrit</t>
  </si>
  <si>
    <t>NMN</t>
  </si>
  <si>
    <t>ukrit@geoguam.com</t>
  </si>
  <si>
    <t>Swavely</t>
  </si>
  <si>
    <t>Melinda</t>
  </si>
  <si>
    <t>Sue</t>
  </si>
  <si>
    <t>865 S. Marine Corps Drive</t>
  </si>
  <si>
    <t>Suite 201</t>
  </si>
  <si>
    <t>Tamuning</t>
  </si>
  <si>
    <t>swavely@guamlawoffice.com</t>
  </si>
  <si>
    <t>Roberts Fowler &amp; Visosky LLP</t>
  </si>
  <si>
    <t>Supreme</t>
  </si>
  <si>
    <t>P-500-23095-904635</t>
  </si>
  <si>
    <t>Assistant Soils/Materials Technician</t>
  </si>
  <si>
    <t xml:space="preserve">High school diploma (may be foreign educational equivalent) and 24 months of experience as an Assistant Soils/Materials Technician.  Verification of qualifications required. </t>
  </si>
  <si>
    <t>Social Security, Medicare and withholding tax</t>
  </si>
  <si>
    <t>geotesting.saipan@gmail.com</t>
  </si>
  <si>
    <t>C-500-23229-272173</t>
  </si>
  <si>
    <t>FIDELITY INTERNATIONAL CORPORATION</t>
  </si>
  <si>
    <t>DBA J.A.M. CONSTRUCTIOIN</t>
  </si>
  <si>
    <t>P.O. BOX 7121 SVRB, AS LITO ROAD</t>
  </si>
  <si>
    <t>AS LITO</t>
  </si>
  <si>
    <t>MALLARI</t>
  </si>
  <si>
    <t>JOVEN</t>
  </si>
  <si>
    <t>ALVIZ</t>
  </si>
  <si>
    <t>fidelityinternationalcorp@yahoo.com</t>
  </si>
  <si>
    <t>Cabinetmakers and Bench Carpenters</t>
  </si>
  <si>
    <t>P-500-23190-175631</t>
  </si>
  <si>
    <t>CABINET MAKERS AND BENCH CARPENTERS</t>
  </si>
  <si>
    <t>At least 12 months working experience as cabinet makers and bench carpenters. Must be able to make designs and make accurate measurements. Know how to use hand tools and power tools. Know how to read blueprints and building plans for accurate layout. Know how to make design of cabinets. Willing to work flexible schedule. Do other related duties as assigned.</t>
  </si>
  <si>
    <t>AS LITO ROAD</t>
  </si>
  <si>
    <t>C-500-23228-268366</t>
  </si>
  <si>
    <t>KIMBERLY BAUTISTA ESMORES</t>
  </si>
  <si>
    <t>E&amp;E MAINTENANCE AND CONSTRUCTION</t>
  </si>
  <si>
    <t>TUN JOAQUIN ROAD, CHALAN KANOA</t>
  </si>
  <si>
    <t>ESMORES</t>
  </si>
  <si>
    <t>KIMBERLY</t>
  </si>
  <si>
    <t>BAUTISTA</t>
  </si>
  <si>
    <t>enecontruction2021@gmail.com</t>
  </si>
  <si>
    <t>P-500-23189-175490</t>
  </si>
  <si>
    <t>FICA Taxes: Social Security and Medicare; 
CNMI Taxes: Chapter 2 and Chapter 7</t>
  </si>
  <si>
    <t>C-500-23220-245516</t>
  </si>
  <si>
    <t xml:space="preserve">KANG TAI CORPORATION </t>
  </si>
  <si>
    <t xml:space="preserve">FORTUNE MARKET </t>
  </si>
  <si>
    <t>PMB 196 BOX 10005</t>
  </si>
  <si>
    <t xml:space="preserve">PALE ARNOLD RD. CHALAN KIYA </t>
  </si>
  <si>
    <t xml:space="preserve">ZHANG </t>
  </si>
  <si>
    <t xml:space="preserve">JENNI LING </t>
  </si>
  <si>
    <t xml:space="preserve">TREASURER </t>
  </si>
  <si>
    <t>fortunemarket670@gmail.com</t>
  </si>
  <si>
    <t>P-500-23172-130013</t>
  </si>
  <si>
    <t xml:space="preserve">ACCOUNTING ASSOCIATES </t>
  </si>
  <si>
    <t>KNOWLEDGEABLE IN QUICKBOOKS ACCOUNTING, PEACHTREE, SAGE, MS OFFICE, NUMERICAL SKILLS, ORGANIZATIONAL SKILLS, COMPUTER SKILLS, AND
PROBLEMSOLVING SKILLS</t>
  </si>
  <si>
    <t>C-500-23269-380124</t>
  </si>
  <si>
    <t>P-500-23192-178950</t>
  </si>
  <si>
    <t>SECRETARIES AND ADMINISTRATIVE ASSISTANT, EXCEPT LEGAL, MEDI</t>
  </si>
  <si>
    <t>COMPUTER LITERATE, GOOD COMMUNICATION SKILLS BOTH WRITEN AND VERBAL</t>
  </si>
  <si>
    <t>CNMI TAXES ( CHAPTER 2 &amp; CHAPTER 7);
FICA TAXES ( SOCIAL SECURITY &amp; MEDICARE)</t>
  </si>
  <si>
    <t>C-500-23264-365208</t>
  </si>
  <si>
    <t>P.O. BOX 506557</t>
  </si>
  <si>
    <t>TUN HERMAN PAN AIRPORT ROAD, DAN DAN</t>
  </si>
  <si>
    <t>P-500-23186-166224</t>
  </si>
  <si>
    <t>KNOWLEDGE IN REPAIRING AND MAINTENANCE JOB OF BUILDING AND MACHINE.
KNOWLEDGE IN OPERATING SPECIAL TOOLS.</t>
  </si>
  <si>
    <t>TUN HERMAN PAN, AIRPORT ROAD DANDAN</t>
  </si>
  <si>
    <t>CNMI TAXES ( CHAPTER 2 AND CHAPTER 7), FICA TAXES ( SOCIAL SECURITY AND MEDICARE)</t>
  </si>
  <si>
    <t>C-500-23269-380102</t>
  </si>
  <si>
    <t>C-500-23258-349453</t>
  </si>
  <si>
    <t>C-500-23230-275623</t>
  </si>
  <si>
    <t>AMERICAN YONGCHENG CORP.</t>
  </si>
  <si>
    <t>NEW CHANGMING MARKET</t>
  </si>
  <si>
    <t>Kadena Di Amor St, GARAPAN</t>
  </si>
  <si>
    <t>LU</t>
  </si>
  <si>
    <t>XUANBO</t>
  </si>
  <si>
    <t>junyicorp@gmail.com</t>
  </si>
  <si>
    <t>P-500-23184-162767</t>
  </si>
  <si>
    <t>24 months of continuous work experience in store maintenance.</t>
  </si>
  <si>
    <t>C-500-23225-260375</t>
  </si>
  <si>
    <t>CONGXIANG S. PALACIOS</t>
  </si>
  <si>
    <t>AFETNA ROAD, SAN ANTONIO</t>
  </si>
  <si>
    <t>POBOX 506268</t>
  </si>
  <si>
    <t>PALACIOS</t>
  </si>
  <si>
    <t>CONGXIANG</t>
  </si>
  <si>
    <t>safarming8888@gmail.com</t>
  </si>
  <si>
    <t>Nursing Assistants</t>
  </si>
  <si>
    <t>P-500-23185-165779</t>
  </si>
  <si>
    <t>NURSING ASSISTANT</t>
  </si>
  <si>
    <t>AT LEAST 6 MONTHS OF CONTINUOUS WORK EXPERIENCE AS NURING ASSISATANT.</t>
  </si>
  <si>
    <t>C-500-23264-365355</t>
  </si>
  <si>
    <t>P-500-23186-166241</t>
  </si>
  <si>
    <t>BOOKKEEPING, ACCOUNTING AND AUDITING CLERKS</t>
  </si>
  <si>
    <t>COMPUTER LITERATE, PROFICIENT IN EXCEL, MICROSOFT WORD, PROBLEM AND ANALYTICAL SKILLS, TIME MANAGEMENT AND MULTITASKING,ACCOUNTING,BOOKKEEPING, AUDITING.</t>
  </si>
  <si>
    <t>E SUPPLY ENTERPRISE OFFICE</t>
  </si>
  <si>
    <t>CNMI TAXES ( CHAPTER 2 AND CHAPTER 7);
FICA TAXES ( SOCIAL SECURITY AND MEDICARE)</t>
  </si>
  <si>
    <t>C-500-23214-231395</t>
  </si>
  <si>
    <t>PRINCESS HOLDING CO., LTD.</t>
  </si>
  <si>
    <t>PMB 1821 BOX 10002</t>
  </si>
  <si>
    <t>NATIVO DR., SAN VICENTE</t>
  </si>
  <si>
    <t>NATIVO DRIVE, SAN VINCENTE</t>
  </si>
  <si>
    <t>Stoneshi0710@gmail.com</t>
  </si>
  <si>
    <t>P-500-23176-141969</t>
  </si>
  <si>
    <t>MAINTENANCE &amp; REPAIR WORKER, GENERAL</t>
  </si>
  <si>
    <t>KNOWLEDGE OF MAINTAIN &amp; REPAIR RESIDENTAIL &amp; COMMERCAIL BROKEN ELECTRICAL SEWAGE, PLUMBING PROBLEMS BY USING HAND OR ELECTRICAL TOOLS.</t>
  </si>
  <si>
    <t>NATIVO DR., SAN VINCENTE</t>
  </si>
  <si>
    <t>LOCAL &amp; FEDERAL TAX</t>
  </si>
  <si>
    <t>stoneshi0710@gmail.com</t>
  </si>
  <si>
    <t>C-500-23229-272696</t>
  </si>
  <si>
    <t>COLORFUL CORP.</t>
  </si>
  <si>
    <t>SAIPAN FRESH MARKET</t>
  </si>
  <si>
    <t>MIDDLE ROAD, GARAPAN</t>
  </si>
  <si>
    <t>PMB 538 BOX 10003</t>
  </si>
  <si>
    <t>STEPHANSON</t>
  </si>
  <si>
    <t>SIDNEY</t>
  </si>
  <si>
    <t>GESTUR</t>
  </si>
  <si>
    <t>CHINA</t>
  </si>
  <si>
    <t>colorfulcorpmarker@gmail.com</t>
  </si>
  <si>
    <t>P-500-23184-163766</t>
  </si>
  <si>
    <t>Supervisor</t>
  </si>
  <si>
    <t>At least 12 months of working continuous experience in related position.</t>
  </si>
  <si>
    <t>C-500-23229-272770</t>
  </si>
  <si>
    <t>GARAPAN</t>
  </si>
  <si>
    <t>P-500-23185-165725</t>
  </si>
  <si>
    <t>STORE MANAGER</t>
  </si>
  <si>
    <t>Must have 24 months of continuous experience as a store manager, and understand budgeting and accounting knowledge.</t>
  </si>
  <si>
    <t>C-500-23269-380089</t>
  </si>
  <si>
    <t>P-500-23186-166249</t>
  </si>
  <si>
    <t>JANITORS AND CLEANERS, EXCEPT MAIDS AND HOUSEKEEPING CLEANER</t>
  </si>
  <si>
    <t>CLEANERS, JANITORS AND HOUSEKEEPING</t>
  </si>
  <si>
    <t>C-500-23215-234938</t>
  </si>
  <si>
    <t xml:space="preserve">JWS Air Conditioning &amp; Refrigeration, Inc. </t>
  </si>
  <si>
    <t>WH-DOOR 2, DOTSE PLACE, BEACH ROAD</t>
  </si>
  <si>
    <t>PMB 101 BOX 10000, GARAPAN</t>
  </si>
  <si>
    <t>Scragg</t>
  </si>
  <si>
    <t>Anthony</t>
  </si>
  <si>
    <t>Christopher</t>
  </si>
  <si>
    <t>VP/GENERAL MANAGER</t>
  </si>
  <si>
    <t>WH-Door 2 Dotse Place Beach Road</t>
  </si>
  <si>
    <t>PMB 101 BOX 10000, Garapan</t>
  </si>
  <si>
    <t>jbaute@jwssaipan.com</t>
  </si>
  <si>
    <t>P-500-23178-145408</t>
  </si>
  <si>
    <t>A/C &amp; REFRIGERATION TECHNICIAN</t>
  </si>
  <si>
    <t>Knowledgeable in mechanic and repair technologies. Can diagnose and troubleshoot a problem system or application.</t>
  </si>
  <si>
    <t>WH-DOOR 2, DOTSE PLACE , BEACH ROAD</t>
  </si>
  <si>
    <t>CNMI WITHHOLDING TAX AND FICA TAX (SS AND MEDICARE)</t>
  </si>
  <si>
    <t>C-500-23214-231392</t>
  </si>
  <si>
    <t>NATIVO DR., SAN VINCETE</t>
  </si>
  <si>
    <t>Plumbers, Pipefitters, and Steamfitters</t>
  </si>
  <si>
    <t>P-500-23176-141970</t>
  </si>
  <si>
    <t>PLUMBER</t>
  </si>
  <si>
    <t>KNOWLEDGE OF HANDLING, INSTALLING &amp; REPAIR SEWAGE &amp; WATER PIPES WORKS/PROBLEMS BY HAND/POWER TOOLS, AT LEAST 12 MONTHS PREVIOUS WORK EXPERIENCE AS PLUMBER.</t>
  </si>
  <si>
    <t>SAIPA</t>
  </si>
  <si>
    <t>C-500-23193-182167</t>
  </si>
  <si>
    <t>Saipan LauLau Development, Inc.</t>
  </si>
  <si>
    <t>LaoLao Bay Golf &amp; Resort</t>
  </si>
  <si>
    <t>PMB 1020 PO Box 10000</t>
  </si>
  <si>
    <t>Kagman Rd Rte 34</t>
  </si>
  <si>
    <t>Redie</t>
  </si>
  <si>
    <t>Aldan</t>
  </si>
  <si>
    <t>HR &amp; Administration Manager</t>
  </si>
  <si>
    <t>rdelacruz@laolaobaygolf.com</t>
  </si>
  <si>
    <t>Waiters and Waitresses</t>
  </si>
  <si>
    <t>P-500-23153-071998</t>
  </si>
  <si>
    <t>Waiter / Waitress</t>
  </si>
  <si>
    <t>Food Handler's Certificate</t>
  </si>
  <si>
    <t xml:space="preserve">Applicable federal and local payroll taxes. 
Optional: Housing in the amount of $50 - $100 per month.
Optional: Health insurance. </t>
  </si>
  <si>
    <t>hr@laolaobaygolf.com</t>
  </si>
  <si>
    <t>C-500-23233-279546</t>
  </si>
  <si>
    <t>Commercial Pilots</t>
  </si>
  <si>
    <t>P-500-23187-169178</t>
  </si>
  <si>
    <t>Commercial Pilot</t>
  </si>
  <si>
    <t>Must hold at least a Commercial Pilot Certificate with appropriate category and class ratings, as required under Title 14CFR 135.243(C)(1). The required certificate will be applied equally to both U.S. workers and CW-1 workers. 
Must hold a first-class medical certificate, as required under TITLE 14 CFR 61.23(a)(2). The required medical certificate will be applied equally to both U.S. workers and CW-1 workers.
Must have at least 1,200 hours of flight time as a pilot, including 500 hours of cross-country flight time, 100 hours of night flight time, and 75 hours of actual or simulated instrument time at least 50 hours of which were in actual flight, as required under Title 14 CFR 135.243 (c)(2). The required flight hours will be applied to both U.S. workers and CW-1 workers. 
The pilot must successfully complete the FAA required company trainings and checks, prior to being assigned as a pilot-in-command of the PA-31 aircraft. This requirement is in accordance with the FAA approved company Training Program, and must be performed and completed using the company facility and aircraft. Must complete 100 hours of flight time as pilot-in-command in the PA-31-350 aircraft, in accordance with 14 CFR 135.105(a). The required training and flight hours will be applied to both U.S. workers and CW-1 workers. NOTE: The offered wage is paid upon successful completion of the company training and flight hour requirements.
The worker may not be assigned as a pilot of any aircraft operated by Star Marianas Air, Inc. unless the worker successfully passes a DOT/FAA Pre-employment drug test drug test, as required under Title 14 CFR120.109(a): (1) No employer may hire any individual for a safety-sensitive function listed in 120.105 unless the employer first conducts a pre-employment test and receives a verified negative drug test result for that individual, (2) No employer may allow an individual to transfer from a nonsafety-sensitive to a safety sensitive function unless the employer first conducts a pre-employment test and receives a verified negative drug test result for the individual. NOTE: The pre-employment drug test is a DOT and FAA requirement, and may only be performed in the US. The DOT/FAA pre-employment drug test requirement under Title 14 CFR120.109(a)(1) will be applied equally to both U.S. workers and CW-1 workers.
The worker must sign an agreement with a Training Cost Recovery program wherein the employer initially bears the cost of the required trainings and checks. The cost of this training shall be prorated over the first 6 months of the employment. If the worker does not complete 6 months of employment, the worker shall reimburse the company for a prorated amount of the cost of the ground and flight training. The required agreement with a Training Cost Recovery program will be applied equally to both U.S. workers and CW-1 workers.</t>
  </si>
  <si>
    <t>Month</t>
  </si>
  <si>
    <t>Offered wage is paid upon successful completion of the company training and flight hour requirements described in E.b.12</t>
  </si>
  <si>
    <t>pilotjobs@starmarianasair.com</t>
  </si>
  <si>
    <t>C-500-23186-166170</t>
  </si>
  <si>
    <t>PERRY INTERNATIONAL CORPORATION</t>
  </si>
  <si>
    <t>CORAL TREE AVENUE GARAPAN</t>
  </si>
  <si>
    <t>JI</t>
  </si>
  <si>
    <t>LING LING</t>
  </si>
  <si>
    <t>perryinternational@yahoo.com</t>
  </si>
  <si>
    <t>P-500-23137-028896</t>
  </si>
  <si>
    <t>NO SPECIAL REQUIREMENTS REQUIRED</t>
  </si>
  <si>
    <t>C-500-23205-209653</t>
  </si>
  <si>
    <t>PC Bargain Corporation</t>
  </si>
  <si>
    <t>PC Bargain</t>
  </si>
  <si>
    <t>Beach Road, Garapan Village</t>
  </si>
  <si>
    <t>LEONARDO</t>
  </si>
  <si>
    <t>BEACH ROAD GARAPAN</t>
  </si>
  <si>
    <t>pcbargaincorp@gmail.com</t>
  </si>
  <si>
    <t>P-500-23087-882397</t>
  </si>
  <si>
    <t>Inventory Specialists</t>
  </si>
  <si>
    <t>HIGH SCHOOL DIPLOMA WITH 12 MONTHS WORK EXPERIENCE IN THE FIELD. WORKING KNOWLEDGE IN MICROSOFT OFFICE: WORD,
POWERPOINT, AND EXCEL.</t>
  </si>
  <si>
    <t>PC Bargain Store</t>
  </si>
  <si>
    <t>all applicable taxes</t>
  </si>
  <si>
    <t>C-500-23230-275665</t>
  </si>
  <si>
    <t>PACIFIC HAFA ADAI CORPORATION</t>
  </si>
  <si>
    <t>BEACH ROAD, SAN JOSE</t>
  </si>
  <si>
    <t>PMB 915 BOX 10001</t>
  </si>
  <si>
    <t>ZUO</t>
  </si>
  <si>
    <t>SHANGMING</t>
  </si>
  <si>
    <t>pacifichafacorp@gmail.com</t>
  </si>
  <si>
    <t>P-500-23185-165764</t>
  </si>
  <si>
    <t xml:space="preserve">FAMILIAR WITH ALL TOURIST SCENIC AREAS IN SAIPAN. ABLE TO WORK IN THE EVENING, ON HOLIDAYS, AND ON WEEKENDS. 24 MONTHS OF WORK EXPERIENCE REQUIRED AS A TOUR GUIDE. </t>
  </si>
  <si>
    <t>C-500-23234-283939</t>
  </si>
  <si>
    <t>RJ COMMERCIAL BLDG, STE6 1ST FLR, CHALAN MSGR GUERRERO RD</t>
  </si>
  <si>
    <t>P.O. Box 500575</t>
  </si>
  <si>
    <t>RJ Bldg., STE#6 Chalan Monsignor Guerrero Road, Dandan</t>
  </si>
  <si>
    <t>P-500-23142-041064</t>
  </si>
  <si>
    <t>FASTFOOD WORKER</t>
  </si>
  <si>
    <t>Must have a high school/GED diploma or equivalent. Must have at least 3 months work experience. Qualified applicants must be able to Perform duties that combine preparing and serving food and nonalcoholic beverages. Communicate with customers regarding orders, Comments, and complaints. Always maintain sanitation.</t>
  </si>
  <si>
    <t>Chalan Pale Arnold Road</t>
  </si>
  <si>
    <t>Chalan Laulau Village</t>
  </si>
  <si>
    <t>C-500-23241-302527</t>
  </si>
  <si>
    <t xml:space="preserve">10091 Chalan Pale Arnold, San Roque </t>
  </si>
  <si>
    <t>Chefs and Head Cooks</t>
  </si>
  <si>
    <t>P-500-23201-202144</t>
  </si>
  <si>
    <t>SOUS CHEF</t>
  </si>
  <si>
    <t xml:space="preserve">Be able to demonstrate specific skills: 1. Monitoring-Monitoring/Assessing performance of yourself, other individuals, or organizations to make improvements or take corrective actions. 2.
Coordination-Adjusting actions in relation to others' actions. 3. Speaking-Talking to others to convey information effectively.4. Management of Personnel Resources- Motivating, developing,
and directing people as they work, identifying the best people for the job. 5. Social Perceptiveness-Being aware of other's reactions and understanding whey they react as they do. Be able
and willing to work in flexible shifts, days, evenings, weekend and holidays.
</t>
  </si>
  <si>
    <t>C-500-23248-318975</t>
  </si>
  <si>
    <t>P-500-23201-202268</t>
  </si>
  <si>
    <t>Able to demonstrate specific skills: 1. Equipment Maintenance-Performing routine maintenance on equipment and determining when and what kind of maintenance is needed. 2. Repairing-Repairing machines or systems using the needed tools. 3. Troubleshooting-Determining causes of operation errors and deciding what to do about it. 4. Critical thinking-Using logic and reasoning to identify the strengths and weaknesses of alternative solutions, conclusions or approaches to problems. 5. Equipment Selection- Determining the kind of tools and equipment needed to do a job. Be able and willing to work in flexible shifts, days, evening, night, weekend and holidays</t>
  </si>
  <si>
    <t>C-500-23200-198961</t>
  </si>
  <si>
    <t>WESTERN SALES TRADING COMPANY</t>
  </si>
  <si>
    <t>LOT 380 BNEW 7-1-2, TOKCHA AVENUE</t>
  </si>
  <si>
    <t>POST OFFICE BOX 500091, SAIPAN</t>
  </si>
  <si>
    <t>SUSUPE</t>
  </si>
  <si>
    <t>SAN PEDRO</t>
  </si>
  <si>
    <t>DANILO</t>
  </si>
  <si>
    <t>ESTUDILLO</t>
  </si>
  <si>
    <t>ASSISTANT VICE PRESIDENT- ADMINISTRATION</t>
  </si>
  <si>
    <t>danny_e_sanpedro@yahoo.com</t>
  </si>
  <si>
    <t>SWAVELY</t>
  </si>
  <si>
    <t>MELINDA</t>
  </si>
  <si>
    <t>SUE</t>
  </si>
  <si>
    <t>865 S. MARINE CORPS DRIVE</t>
  </si>
  <si>
    <t>SUITE 201</t>
  </si>
  <si>
    <t>ROBERTS FOWLER &amp; VISOSKY LLP</t>
  </si>
  <si>
    <t>SUPREME</t>
  </si>
  <si>
    <t>Driver/Sales Workers</t>
  </si>
  <si>
    <t>P-500-23097-912755</t>
  </si>
  <si>
    <t>SALES SUPPORT SPECIALIST</t>
  </si>
  <si>
    <t xml:space="preserve">A) High school diploma (may be foreign equivalent); 12 months of experience as a Sales Support Specialist for wholesaler or Product Demonstrator for wholesaler; and must possess driver's license.
B) [Continuation of E.c.7.a] insurance ($251/month); 5 days paid vacation leave after 1 year of employment, 7 days paid vacation leave after 2 years of employment, 10 days paid vacation leave after 3 years of employment; &amp; 5 days paid sick leave per year after completing 90 days from commencement of employment.  Worker will be provided with daily transportation to and from workers residence to work site.  
C) Housing is optional.  At the worker's option, the Employer will assist the worker in securing housing consisting of a bedroom with shared bathroom, shared kitchen, &amp; shared living room/dining space at a monthly rate, excluding utilities, of $200 per bedroom or $100 if 2-person shared bedroom.  The worker is responsible for paying for the cost of the housing. </t>
  </si>
  <si>
    <t>Employer paid medical/dental [Continued at E.b.12.]</t>
  </si>
  <si>
    <t>Social security, Medicare and withholding tax</t>
  </si>
  <si>
    <t>C-500-23221-249146</t>
  </si>
  <si>
    <t xml:space="preserve">SOUDELOR CORPORATION </t>
  </si>
  <si>
    <t xml:space="preserve">J3 ENTERPRISES </t>
  </si>
  <si>
    <t>P.O. BOX 501393, BEACH ROAD</t>
  </si>
  <si>
    <t>ESLABAN</t>
  </si>
  <si>
    <t xml:space="preserve">CARLOS JR. </t>
  </si>
  <si>
    <t xml:space="preserve">ESPIRITU </t>
  </si>
  <si>
    <t>soudelorcorp@yahoo.com</t>
  </si>
  <si>
    <t>P-500-23181-156907</t>
  </si>
  <si>
    <t>MAINTENANCE AND REPAIR WORKER, GENERAL</t>
  </si>
  <si>
    <t xml:space="preserve">At least 12 months working experience as Maintenance and Repair Worker. High School graduate or equivalent. Know how to read electrical diagram. Know carpentry and masonry works.
Willing to work flexible schedule. Do other related duties as assigned.
</t>
  </si>
  <si>
    <t xml:space="preserve">BEACH ROAD </t>
  </si>
  <si>
    <t xml:space="preserve">Payroll  related taxes as required by law.
</t>
  </si>
  <si>
    <t>C-500-23230-275654</t>
  </si>
  <si>
    <t>XU'S SUNSHINE CORP.</t>
  </si>
  <si>
    <t>KOBLERVILLE MARKET</t>
  </si>
  <si>
    <t>NO. 800, KOBLERVILL ROAD, KOBLERVILLE</t>
  </si>
  <si>
    <t>GUORONG</t>
  </si>
  <si>
    <t>NO. 800, KOBLERVILLE ROAD, KOBLERVILLE</t>
  </si>
  <si>
    <t>xussunshinec@gmail.com</t>
  </si>
  <si>
    <t>P-500-23185-165752</t>
  </si>
  <si>
    <t>C-500-23241-302698</t>
  </si>
  <si>
    <t>P. O. Box 505656, Saipan, MP 96950</t>
  </si>
  <si>
    <t>San Antonio, Saipan</t>
  </si>
  <si>
    <t>P.O.  Box 505656, Saipan, MP 96950</t>
  </si>
  <si>
    <t>535 Agingan Lane, San Antonio Village,</t>
  </si>
  <si>
    <t>Must have a High School/GED Diploma or its equivalent with 6 month previous work related experience.  Must be able to lift at least 50 lbs and can work on flexible time on weekends and holidays or early morning shift. Must submit detailed resume equally applicable to U.S. and foreign workers.  Will consider foreign equivalent of High School/GED Diploma.</t>
  </si>
  <si>
    <t>535 Agingan  Lane,  San Antonio Village,</t>
  </si>
  <si>
    <t>535 Agingan Lane,  San Antonio Village,</t>
  </si>
  <si>
    <t>C-500-23216-238425</t>
  </si>
  <si>
    <t>JNL CORPORATION</t>
  </si>
  <si>
    <t>SURE CLEENE SERVICES</t>
  </si>
  <si>
    <t>P.O. BOX 10001 PMB 1466</t>
  </si>
  <si>
    <t>ELAYDA</t>
  </si>
  <si>
    <t>JENNIFER</t>
  </si>
  <si>
    <t>TAYAG</t>
  </si>
  <si>
    <t>jnlcorporation.spn@gmail.com</t>
  </si>
  <si>
    <t>P-500-23175-141666</t>
  </si>
  <si>
    <t>JANITORS AND CLEANERS</t>
  </si>
  <si>
    <t>IN ADDITION TO THIS LIST OF BASIC CLEANING SKILLS, SPECIAL KNOWLEDGE OR EXPERIENCE WITH CLEANING SUPPLIES IS A PLUS FACTOR.</t>
  </si>
  <si>
    <t>CHALAN PALE ARNOLD ROAD, GARAPAN VILLAGE</t>
  </si>
  <si>
    <t>withholding tax and fica-ss and medicare decution</t>
  </si>
  <si>
    <t>C-500-23215-234790</t>
  </si>
  <si>
    <t>JOSEPH C REYES</t>
  </si>
  <si>
    <t>JOE'S BAR-THE STEAKHOUSE CAPITAL</t>
  </si>
  <si>
    <t>P.O. Box 502893</t>
  </si>
  <si>
    <t>Reyes</t>
  </si>
  <si>
    <t>Joseph</t>
  </si>
  <si>
    <t>Castro</t>
  </si>
  <si>
    <t>Beach Road San Jose</t>
  </si>
  <si>
    <t>Marianas Pacific</t>
  </si>
  <si>
    <t>joesbarandsteakhouse@gmail.com</t>
  </si>
  <si>
    <t>P-500-23095-904611</t>
  </si>
  <si>
    <t>Well experienced in cooking steaks, local and some Japanese and Chinese dishes.  Able to work on flexible days and hours and during weekend and night time.</t>
  </si>
  <si>
    <t>C-500-23191-175860</t>
  </si>
  <si>
    <t>D &amp; W SAIPAN INC.</t>
  </si>
  <si>
    <t>HIGHWAY EXPRESS</t>
  </si>
  <si>
    <t xml:space="preserve">MIDDLE ROAD GUALO RAI </t>
  </si>
  <si>
    <t>ENOCH</t>
  </si>
  <si>
    <t>SUNG SOO</t>
  </si>
  <si>
    <t>PO BOX MIDDLE ROAD GUALO RAI</t>
  </si>
  <si>
    <t>dwsaipan@pticom.com</t>
  </si>
  <si>
    <t>P-500-23138-032476</t>
  </si>
  <si>
    <t>AUTOMOTIVE SERVICE TECHNICIANS AND MECHANICS</t>
  </si>
  <si>
    <t xml:space="preserve">HIGH SCHOOL GRADUATE OR EQUIVALENT.   12 MONTHS CONTINUED EXPERIENCE IN AUTOMOTIVE SERVICE AND MECHANICS. KNOWLEDGEABLE IN GENERAL REPAIR AND REPLACEMENT
SERVICES TO INCLUDE: TRUING ROTORS AND DRUMS, DISC DRUMS AND BRAKES, WHEEL ALIGNMENT, STRUTS AND SUSPENSION, ENGINE PERFORMANCE (TUNE-UP),
FUEL SYSTEMS, CRUISE CONTROL, SOUND SYSTEMS, EXHAUST SYSTEMS, FLUID AND FILTER SERVICE, HEATING AND COOLING SYSTEMS, AIR CONDITIONING
SYSTEMS, DRIVE TRAIN/U-JOINT SERVICE, FRONT WHEEL DRIVE/CONSTANT VELOCITY JOINTS AND SPECIALTY INSTALLATIONS
</t>
  </si>
  <si>
    <t>MIDDLE ROAD GUALO RAI</t>
  </si>
  <si>
    <t>All CNMI and Federal Income Taxes required by Law</t>
  </si>
  <si>
    <t>C-500-23233-279544</t>
  </si>
  <si>
    <t>C-500-23225-260369</t>
  </si>
  <si>
    <t>P-500-23186-166221</t>
  </si>
  <si>
    <t>General Maintenance Worker</t>
  </si>
  <si>
    <t>High School / GED Graduate with at least 24 months of previous work-related skill, knowledge, and experience. Performing routine maintenance on equipment and determining when and what kind of maintenance is needed. Repairing machines or systems using the needed tools. Installing equipment, machines, wiring, or programs to meet specifications.</t>
  </si>
  <si>
    <t>C-500-23223-256955</t>
  </si>
  <si>
    <t>F &amp; J ENTERPRISES LLC</t>
  </si>
  <si>
    <t>BISTRO MARIANAS</t>
  </si>
  <si>
    <t>PO BOX 505229 CK</t>
  </si>
  <si>
    <t>FAUSTINO</t>
  </si>
  <si>
    <t>REY</t>
  </si>
  <si>
    <t>PO Box 505229 CK</t>
  </si>
  <si>
    <t>bistromarianas.spn@yahoo.com</t>
  </si>
  <si>
    <t>Bartenders</t>
  </si>
  <si>
    <t>P-500-23181-157008</t>
  </si>
  <si>
    <t>BARTENDER</t>
  </si>
  <si>
    <t>6 MONTHS EXPERIENCE AS BARTENDER</t>
  </si>
  <si>
    <t>CHALAN PIAO BEACH ROAD</t>
  </si>
  <si>
    <t>All applicable NCMI and federal tax deductions</t>
  </si>
  <si>
    <t>bistromarianas.son@yahoo.com</t>
  </si>
  <si>
    <t xml:space="preserve">FAUSTINO </t>
  </si>
  <si>
    <t xml:space="preserve">REY </t>
  </si>
  <si>
    <t>C-500-23220-245509</t>
  </si>
  <si>
    <t>P-500-23172-129981</t>
  </si>
  <si>
    <t xml:space="preserve">STORE MAINTENANCE </t>
  </si>
  <si>
    <t>AT LEAST CONTINUOUS 24 MONTHS WORK EXPERIENCE IN STORE AS A MAINTENANCE, MUST BE ABLE TO HANDLE AND LIFT HEAVY OBJECTS. MUST HAVE A VALID DRIVER'S LICENSE. PERFORM WORK INVOLVING SKILLS OR TWO OR MORE MAINTENANCE TECHNICIANS TO KEEP THE STRUCTURE OF A MACHINE, MECHANICAL EQUIPMENT, OR MECHANISM IN A MAINTENANCE STATE. MUST BE ABLE TO MAKE VARIABLE SCHEDULES, INCLUDING EARLY MORNING, EVENING AND/OR WEEKEND</t>
  </si>
  <si>
    <t>C-500-23234-283288</t>
  </si>
  <si>
    <t>P-500-23192-178995</t>
  </si>
  <si>
    <t>C-500-23208-218768</t>
  </si>
  <si>
    <t xml:space="preserve">Star Sands Plaza  </t>
  </si>
  <si>
    <t>LEO@STARSANDSPLAZA.COM</t>
  </si>
  <si>
    <t>P-500-23157-080834</t>
  </si>
  <si>
    <t xml:space="preserve">Applicant with at least a six months of cooking experience is preferred. Must have the ability to create new menus as requested by the Supervisor. Must be willing and able to serve multi-cultural customers and be able to understand the customers wants and needs. Must always follow company policy and procedures. Must be able to work on a staggered shift including weekends and holidays. Must be very knowledgeable in food preparation and maintenance of health and food handling standards. </t>
  </si>
  <si>
    <t>BEACH ROAD GARAPAN STREET BUILDING  NO 4046</t>
  </si>
  <si>
    <t xml:space="preserve">FICA, Medicare, CNMI Tax, Health Insurance is optional, 401K is optional. 
</t>
  </si>
  <si>
    <t>C-500-23237-295038</t>
  </si>
  <si>
    <t>C-500-23220-245447</t>
  </si>
  <si>
    <t>C-500-23248-319612</t>
  </si>
  <si>
    <t>NIRMAL GOMES</t>
  </si>
  <si>
    <t>USB GROUBD MAINTENANCE</t>
  </si>
  <si>
    <t>PO BOX 502469</t>
  </si>
  <si>
    <t>GOMES</t>
  </si>
  <si>
    <t>NIRMAL</t>
  </si>
  <si>
    <t>usbgeneralmaintenance.gomes@gmail.com</t>
  </si>
  <si>
    <t>P-500-23131-012169</t>
  </si>
  <si>
    <t>Ground Maintenance Worker</t>
  </si>
  <si>
    <t>3 months experience  as ground maintenance worker</t>
  </si>
  <si>
    <t>USB GROUND MAINTENANCE</t>
  </si>
  <si>
    <t>C-500-23193-182023</t>
  </si>
  <si>
    <t>BLUE EAGLE ENTERPRISES LLC</t>
  </si>
  <si>
    <t>RR CLEANING SERVICES</t>
  </si>
  <si>
    <t>DAMA DI NOCHE STREET, GARAPAN</t>
  </si>
  <si>
    <t>P.O. BOX 506082</t>
  </si>
  <si>
    <t>JOSON</t>
  </si>
  <si>
    <t>RIZALLY</t>
  </si>
  <si>
    <t>DE LEON</t>
  </si>
  <si>
    <t>blue_eagle_enterprises@yahoo.com</t>
  </si>
  <si>
    <t>P-500-23101-919885</t>
  </si>
  <si>
    <t>CLEANERS</t>
  </si>
  <si>
    <t>* MUST HAVE AT LEAST 12 MONTHS OF EXPERIENCE.  
* KNOWLEDGE OF PRINCIPLES AND PROCESSES FOR PROVIDING CUSTOMER AND PERSONAL SERVICE.  THIS INCLUDES CUSTOMER NEEDS ASSESSMENT, MEETING QUALITY STANDARDS FOR SERVICES AND EVALUATION OF CUSTOMER SATISFACTION.
* ASKING QUESTIONS AT APPROPRIATE TIMES. 
* FOLLOWS WRITTEN AND VERBAL INSTRUCTIONS FROM THE SUPERVISOR AND HANDLES THE PHYSICAL DEMANDS OF THE JOB, INCLUDING AND WALKING FOR MOST OF THE SHIFT, BENDING AND CLIMBING.</t>
  </si>
  <si>
    <t xml:space="preserve">CNMI WITHHOLDING TAX, FEDERAL WITHHOLDING TAX, SOCIAL SECURITY AND MEDICARE
CONTRIBUTIONS, EMPLOYER WILL ASSIST IN SECURING BOARD AND LODGING AT NO COST OR
DEDUCTION TO EMPLOYEES.
</t>
  </si>
  <si>
    <t>C-500-23233-282890</t>
  </si>
  <si>
    <t>V-KOOL Marianas USA, LLC</t>
  </si>
  <si>
    <t>Beach Road, Tun Segundo St. Chalan Kanoa</t>
  </si>
  <si>
    <t>Sikayun</t>
  </si>
  <si>
    <t>Edward</t>
  </si>
  <si>
    <t>polyshinevkool@gmail.com</t>
  </si>
  <si>
    <t>Automotive Glass Installers and Repairers</t>
  </si>
  <si>
    <t>P-500-23194-185442</t>
  </si>
  <si>
    <t>Window Tint Specialist</t>
  </si>
  <si>
    <t>Previous work-related skill, knowledge, or experience is required for these occupations.</t>
  </si>
  <si>
    <t>Applicable CNMI &amp; Federal Tax</t>
  </si>
  <si>
    <t>C-500-23248-318956</t>
  </si>
  <si>
    <t>C-500-23279-414120</t>
  </si>
  <si>
    <t>SHIRLEY'S COFFEE SHOP</t>
  </si>
  <si>
    <t xml:space="preserve">TALAYA AVENUE SUSUPE </t>
  </si>
  <si>
    <t>P-500-23206-215165</t>
  </si>
  <si>
    <t>Knowledge of Point of Sale restaurant software, food safety labelling system, menu planning and recipe cost control.</t>
  </si>
  <si>
    <t>C-500-23236-291508</t>
  </si>
  <si>
    <t>SP DANCOE AND ASSOCIATES, LLC</t>
  </si>
  <si>
    <t xml:space="preserve">P.O. BOX 503922 </t>
  </si>
  <si>
    <t>GUALO RAI CENTER BLDG., CHALAN PALE ARNOLD (MIDDLE) RD., GUA</t>
  </si>
  <si>
    <t>DANCOE</t>
  </si>
  <si>
    <t>SONYA</t>
  </si>
  <si>
    <t>spdancoe19@gmail.com</t>
  </si>
  <si>
    <t>P-500-23179-149472</t>
  </si>
  <si>
    <t>ARCHITECTURAL AND CIVIL DRAFTER</t>
  </si>
  <si>
    <t xml:space="preserve">6 MONTHS WORK EXPERIENCE.
AUTOCAD OPERATOR.
ARCHITECTURAL, STRUCTURAL, ELECTRICAL, MECHANICAL PLANNING, DESIGN AND COST ESTIMATES.
KNOWLEDGE IN BUILDING CODES, MATERIALS AND STANDARDS
</t>
  </si>
  <si>
    <t>SP DANCOE OFFICE</t>
  </si>
  <si>
    <t>FICA (SOCIAL SECURITY AND MEDICARE) TAXES
CNMI (CHAPTER 2 AND CHAPTER 7) TAXES</t>
  </si>
  <si>
    <t>C-500-23226-260598</t>
  </si>
  <si>
    <t>SUNG JI CORPORATION</t>
  </si>
  <si>
    <t>SAN ROQUE MARKET</t>
  </si>
  <si>
    <t>PMB 737 BOX 10001</t>
  </si>
  <si>
    <t>YOUNG TAE</t>
  </si>
  <si>
    <t>CHO</t>
  </si>
  <si>
    <t>JIN KOO</t>
  </si>
  <si>
    <t>P.O.  BOX 502564</t>
  </si>
  <si>
    <t>SINCLAIR9665@HOTMAIL.COM</t>
  </si>
  <si>
    <t>JIN JOO CORPORATION</t>
  </si>
  <si>
    <t>P-500-23187-169100</t>
  </si>
  <si>
    <t>Inventory Technician</t>
  </si>
  <si>
    <t xml:space="preserve">1 year of work experience. Knowledge of inventory/stock control practices, shipping/receiving practices and basic computerized inventory accounting software. Experience in product identification, handling and storage procedures, planning and tracking receivables and deliverables on both scheduled and unscheduled cycles preferred. Ability to move and lift boxes and/or equipment weighing up to 85 pounds; ability to lift and balance up to 40 pounds overhead. </t>
  </si>
  <si>
    <t>SAN ROQUE VILLAGE</t>
  </si>
  <si>
    <t>C-500-23205-208681</t>
  </si>
  <si>
    <t>6873 CHALAN PALI ARNOLD, GARAPAN</t>
  </si>
  <si>
    <t>P-500-23126-999093</t>
  </si>
  <si>
    <t>SALES WORKER</t>
  </si>
  <si>
    <t>-12 MONTHS EXPERIENCE AS SALES AGENT/WORKER. 
- POSSESS AVALID CNMI DRIVER'S LICENSE.
 -PREFERABLY FLUENT IN CHINESE
LANGUAGE</t>
  </si>
  <si>
    <t>PAYROLL DEDUCTIONS AND MEDICAL CO-INSURANCE IF ANY.</t>
  </si>
  <si>
    <t>C-500-23211-224879</t>
  </si>
  <si>
    <t>LOT#22703-8</t>
  </si>
  <si>
    <t>Operating Engineers and Other Construction Equipment Operators</t>
  </si>
  <si>
    <t>P-500-23104-933197</t>
  </si>
  <si>
    <t xml:space="preserve">Knowledge of light and heavy equipment operation and maintenance. Ability to use hand and power tools applicable to trade. Knowledge of basic vehicle inspection and maintenance including tire pressure, and checking oil and water levels. Ability to read, understand, follow, and enforce safety procedures. </t>
  </si>
  <si>
    <t>C-500-23242-306583</t>
  </si>
  <si>
    <t>REYNALDO</t>
  </si>
  <si>
    <t>F &amp; j enterprises llc</t>
  </si>
  <si>
    <t>C-500-23191-175813</t>
  </si>
  <si>
    <t>P.O. Box 501681</t>
  </si>
  <si>
    <t>C-500-23200-198960</t>
  </si>
  <si>
    <t>Western Sales Trading Company</t>
  </si>
  <si>
    <t>Lot 380 BNEW 7-1-2, Tokcha Avenue</t>
  </si>
  <si>
    <t>Post Office Box 500091, Saipan</t>
  </si>
  <si>
    <t>Susupe</t>
  </si>
  <si>
    <t>San Pedro</t>
  </si>
  <si>
    <t>Estudillo</t>
  </si>
  <si>
    <t>Assistant Vice President- Administration</t>
  </si>
  <si>
    <t>P-500-23097-912817</t>
  </si>
  <si>
    <t>A) Associates degree in Accounting, Business Administration or Marketing Management (may be foreign equivalent); 12 months of experience as a bookkeeper; and 12 months of experience using QuickBooks.  Verification of qualifications required. 
B) [Continuation of E.c.7.a.] insurance ($251/month); 5 days paid vacation leave after 1 year of employment, 7 days paid vacation leave after 2 years of employment, 10 days paid vacation leave after 3 years of employment; &amp; 5 days paid sick leave per year after completing 90 days from commencement of employment.  Worker will be provided with daily transportation to and from workers residence to work site.  
C) Housing is optional.  At the worker's option, the Employer will assist the worker in securing housing consisting of a bedroom with shared bathroom, shared kitchen, &amp; shared living room/dining space at a monthly rate, excluding utilities, of $200 per bedroom or $100 if 2-person shared bedroom.  The worker is responsible for paying for the cost of the housing.</t>
  </si>
  <si>
    <t>Employer paid medical/dental {Continued at E.b.12.]</t>
  </si>
  <si>
    <t>C-500-23228-267538</t>
  </si>
  <si>
    <t>PACIFIC ANCHOR CORPORATION</t>
  </si>
  <si>
    <t>M &amp; M FISH MART</t>
  </si>
  <si>
    <t>P.O. BOX 503624</t>
  </si>
  <si>
    <t>QUINTO</t>
  </si>
  <si>
    <t>BIGORNIA</t>
  </si>
  <si>
    <t>pac_anchor.saipan@yahoo.com</t>
  </si>
  <si>
    <t>Retail Salespersons</t>
  </si>
  <si>
    <t>P-500-23182-161774</t>
  </si>
  <si>
    <t>STOREKEEPER</t>
  </si>
  <si>
    <t>BEACH ROAD</t>
  </si>
  <si>
    <t>CNMI Withholding Tax and FICA Tax (SS and Medicare)</t>
  </si>
  <si>
    <t>C-500-23199-195495</t>
  </si>
  <si>
    <t>ALPEX SAIPAN INC</t>
  </si>
  <si>
    <t>ALPEX  MANPOWER SERVICES</t>
  </si>
  <si>
    <t>3644 SAN ANTONIO ST. SAN ANTONIO VILLAGE</t>
  </si>
  <si>
    <t>PO BOX 500440</t>
  </si>
  <si>
    <t>alpexsaipan@pticom.com</t>
  </si>
  <si>
    <t>P-500-23096-909187</t>
  </si>
  <si>
    <t xml:space="preserve">Maintenance and Repair Workers, General </t>
  </si>
  <si>
    <t>HIGH SCHOOL GRADUATE OR EQUIVALENT WITH AT LEAST 24 MONTHS OF CONTINUED EXPERIENCE. KNOWLEDGEABLE IN GENERAL MAINTENANCE AND REPAIR WORK
INCLUDING ELECTRICAL, CARPENTRY, MASONRY AND PLUMBING REPAIRS. KNOWLEDGE ON AIRCONDITIONING TROUBLESHOOTING AND REPAIR. KNOWLEDGEABLE
ON HOW TO OPERATE GENERATOR. KNOWLEDGEABLE IN OTHER MAINTENANCE DUTIES SUCH AS MOWING AND TRIMMING LAWNS. REPLACING LIGHT BULBS. MAINTAIN
CLEANNESS BY SWIPING THE GROUND, PARKING LOTS AND WALKWAYS.</t>
  </si>
  <si>
    <t>3644 San Antonio St. San Antonio Village</t>
  </si>
  <si>
    <t>PO Box 500440</t>
  </si>
  <si>
    <t>All CNMI and Federal Income Taxes Required by Law</t>
  </si>
  <si>
    <t>C-500-23241-302903</t>
  </si>
  <si>
    <t>NORTHERN MARIANA ISLANDS FOOTBALL ASSOCIATION</t>
  </si>
  <si>
    <t>4627 AS GONNO ROAD</t>
  </si>
  <si>
    <t>PMB 338, BOX 10001</t>
  </si>
  <si>
    <t>TAN</t>
  </si>
  <si>
    <t>JERRY</t>
  </si>
  <si>
    <t>playsoccer@nmifa.com</t>
  </si>
  <si>
    <t>Coaches and Scouts</t>
  </si>
  <si>
    <t>P-500-23199-195718</t>
  </si>
  <si>
    <t>FOOTBALL HEAD COACH</t>
  </si>
  <si>
    <t>KNOWLEDGE OF THE RULES AND REGULATIONS OF SOCCER GAMES, KNOWLEDGE ON PROPER TRAINING AND ABLE TO DEMONSTRATE TECHNIQUES TO IMPROVE ATHLETES PERFORMANCE. PROFESSIONAL FOOTBALL COACHING OR A COACHING CERTIFICATE REQUIRED.  MAY BE ABLE TO TRAVEL TO COUNTRIES SPECIFIED IN THE JOB DUTIES.  CAPABLE OF SUPERVISING PERSONNEL FOR: (A) TRAINING &amp; EDUCATION; (B) GRASSROOTS &amp; ELITE; AND (C) WOMENS FOOTBALL.</t>
  </si>
  <si>
    <t>NMI SOCCER TRAINING CENTER, 4627 AS GONNO ROAD, KOBLERVILLE</t>
  </si>
  <si>
    <t>C-500-23199-195484</t>
  </si>
  <si>
    <t>C-500-23243-310713</t>
  </si>
  <si>
    <t>EFG PACIFIC HOLDINGS, LLC</t>
  </si>
  <si>
    <t>ISLAND BEST CHOICE</t>
  </si>
  <si>
    <t>PMB 955 PO BOX 10000</t>
  </si>
  <si>
    <t>ROOM 104 MARIANAS BUSINESS PLAZA NAURU LOOP SUSUPE</t>
  </si>
  <si>
    <t>efg.pacific.holdings@gmail.com</t>
  </si>
  <si>
    <t>P-500-23194-185636</t>
  </si>
  <si>
    <t>HEATING &amp; AIR CONDITIONING MECHANICS</t>
  </si>
  <si>
    <t xml:space="preserve">Knowledge of tools and equipment used in building and mechanical trades. Knowledge of the principles and techniques of air conditioning and heating equipment operation and maintenance. Ability to carry out routine repairs and maintenance with a minimum of supervision. Prior experience with installing and repairing electrical systems, plumbing, and refrigeration equipment and parts.
</t>
  </si>
  <si>
    <t>MARIANAS BUSINESS PLAZA NAURU LOOP SUSUPE</t>
  </si>
  <si>
    <t>C-500-23243-310708</t>
  </si>
  <si>
    <t>C-500-23214-231334</t>
  </si>
  <si>
    <t>WUSHIN CORPORATION</t>
  </si>
  <si>
    <t>BUILDING 12760 LOWER BASE DRIVE</t>
  </si>
  <si>
    <t>WUSHIN2@PTICOM.COM</t>
  </si>
  <si>
    <t>P-500-23122-986322</t>
  </si>
  <si>
    <t>An associate degree in accounting or equivalent and 24 months of experience as a bookkeeper. Must have knowledge and understanding of bookkeeping practices and procedures. Accomplish tasks with accuracy and attention to detail and has the ability to manage deadlines. Must have knowledge with applications such as Microsoft Word, Excel, and accounting Sage 50 system.</t>
  </si>
  <si>
    <t>CNMI Tax (Chap2&amp;7), SS/Med contribution, and Employee's share of Medical Insurance (Medical Insurance benefit offered is optional)</t>
  </si>
  <si>
    <t>C-500-23243-310173</t>
  </si>
  <si>
    <t>Signsational</t>
  </si>
  <si>
    <t>Team Assemblers</t>
  </si>
  <si>
    <t>P-500-23194-185504</t>
  </si>
  <si>
    <t>Assembler &amp; Fabricator</t>
  </si>
  <si>
    <t>C-500-23213-228496</t>
  </si>
  <si>
    <t>Search Marketing Strategists</t>
  </si>
  <si>
    <t>P-500-23087-882536</t>
  </si>
  <si>
    <t>Social Media Specialist</t>
  </si>
  <si>
    <t xml:space="preserve">Associate's Degree and at least 24 months work experience on any related field. Knowledge of principles and methods for showing, promoting, and selling products or services. This includes marketing strategy and tactics, product demonstration, sales techniques, and sales control systems. </t>
  </si>
  <si>
    <t>C-500-23236-291269</t>
  </si>
  <si>
    <t>NENITA V. DELOS SANTOS</t>
  </si>
  <si>
    <t>PROPHET MANPOWER SERVICES</t>
  </si>
  <si>
    <t>UNIT 1 MARIANAS INSURANCE BLDG SAN JOSE</t>
  </si>
  <si>
    <t>prophetmanpower2017@yahoo.com</t>
  </si>
  <si>
    <t>P-500-23196-191712</t>
  </si>
  <si>
    <t>ACCOUNTING SPECIALIST</t>
  </si>
  <si>
    <t xml:space="preserve">Must possess the ability to use computers programmed with accounting software. Knowledge of administrative and office procedures and systems such as word processing, managing files and records, designing forms, and workplace terminology. knowledge of economic and accounting principles and practices, the financial markets, banking, and the analysis and reporting of financial data.  </t>
  </si>
  <si>
    <t>Unit 1 Marianas Insurance Bldg., San Jose</t>
  </si>
  <si>
    <t>Overtime rate applies in excess of 40 hours work per week</t>
  </si>
  <si>
    <t xml:space="preserve">All applicable taxes </t>
  </si>
  <si>
    <t>C-500-23243-310688</t>
  </si>
  <si>
    <t>P-500-23194-185608</t>
  </si>
  <si>
    <t>MAINTENANCE &amp; REPAIR WORKERS</t>
  </si>
  <si>
    <t>C-500-23206-211919</t>
  </si>
  <si>
    <t>LE QUEEN PRINTING, INC.</t>
  </si>
  <si>
    <t>HOLY ANGEL DAY &amp; NIGHT CARE LEARNING CENTER</t>
  </si>
  <si>
    <t xml:space="preserve">P.O. BOX 505406 CK </t>
  </si>
  <si>
    <t>Jan Arriane</t>
  </si>
  <si>
    <t>P</t>
  </si>
  <si>
    <t>Director</t>
  </si>
  <si>
    <t>2672 Dr. Torres Drive, Chalan Kanoa</t>
  </si>
  <si>
    <t>janreyes0107@gmail.com</t>
  </si>
  <si>
    <t>Childcare Workers</t>
  </si>
  <si>
    <t>P-500-23123-986488</t>
  </si>
  <si>
    <t>Childcare Aide</t>
  </si>
  <si>
    <t xml:space="preserve">Must be able to complete Online Pre-Service training on 12 Topics as required by DCCA CCDF/CCLP.
</t>
  </si>
  <si>
    <t>All CNMI and Federal Mandated Taxes</t>
  </si>
  <si>
    <t>renzreyes@gmail.com</t>
  </si>
  <si>
    <t>C-500-23200-198747</t>
  </si>
  <si>
    <t>Marianas Health Services, Inc</t>
  </si>
  <si>
    <t>2588 Wischiira Way Oleai</t>
  </si>
  <si>
    <t>P.O Box 10003 PMB 1341</t>
  </si>
  <si>
    <t>Juanah</t>
  </si>
  <si>
    <t xml:space="preserve">Administrative Assistant </t>
  </si>
  <si>
    <t xml:space="preserve">2588 Wischiira Way, Oleai </t>
  </si>
  <si>
    <t>hrdept@marianashealth.com</t>
  </si>
  <si>
    <t>Social and Human Service Assistants</t>
  </si>
  <si>
    <t>P-500-23142-040735</t>
  </si>
  <si>
    <t>Social Worker Assistant</t>
  </si>
  <si>
    <t>1. Bachelors degree in social work, psychology, sociology, counseling or other field related to social
work or health care.
2. Minimum of one (1) year of social work experience in a health care setting or equivalent experience.
Home care experience preferred.
3. CPR or BLS Certified
4. Knowledgeable of Federal, State and Local resources available in the community.
5. Current drivers license, good driving record, and reliable transportation
6. Demonstrates high levels of stress management, patience, problem solving, team building,
trustworthiness and other characteristics needed in working with patients, caregivers and other
family members.
7. Computer Literate. Excellent computer software skills in Word, Excel, Web, video-conferencing,
email, etc.</t>
  </si>
  <si>
    <t>Withholding Tax and SS/Medicare Tax</t>
  </si>
  <si>
    <t>hedept@marianashealth.com</t>
  </si>
  <si>
    <t>https://www.marianashealth.com/index.html</t>
  </si>
  <si>
    <t>C-500-23232-279514</t>
  </si>
  <si>
    <t>Rte 34 Kagman Rd, Kagman III</t>
  </si>
  <si>
    <t>Human Resources &amp; Administration Manager</t>
  </si>
  <si>
    <t>P-500-23193-182177</t>
  </si>
  <si>
    <t>Accounting Associate</t>
  </si>
  <si>
    <t xml:space="preserve">Must have knowledge in accounting principles and practices particularly in accounts receivables, accounts payable, inventory and bank reconciliation.  Ability to communicate in English.  Must be computer literate.  Preferably with knowledge in different software applications such hotel opera, micros pos, e-golf system and MAS200 accounting system.
</t>
  </si>
  <si>
    <t>Applicable federal and local payroll taxes.
Optional: Health insurance.
Optional: Housing ($50-$100 per month)</t>
  </si>
  <si>
    <t>C-500-23240-299028</t>
  </si>
  <si>
    <t>P-500-23200-198907</t>
  </si>
  <si>
    <t>Waitress/Waiter</t>
  </si>
  <si>
    <t>Be able and willing to work in flexible shifts, days, evening, night, weekend and holidays.</t>
  </si>
  <si>
    <t>Duty meal, 15 days vacation leave after 1yr., 9 holiday pay; optional health insurance &amp; housing</t>
  </si>
  <si>
    <t>C-500-23227-264104</t>
  </si>
  <si>
    <t>MB Tech Micronesia LLC</t>
  </si>
  <si>
    <t>Unit Annex 103 Pangelinan Bldg</t>
  </si>
  <si>
    <t>Chalan Pale Arnold</t>
  </si>
  <si>
    <t>Saipan MP</t>
  </si>
  <si>
    <t>Balakrishnan</t>
  </si>
  <si>
    <t>Beverly</t>
  </si>
  <si>
    <t>Casaclang</t>
  </si>
  <si>
    <t>Member/Co-owner</t>
  </si>
  <si>
    <t>Yvenne15@yahoo.co.uk</t>
  </si>
  <si>
    <t>P-500-23143-044458</t>
  </si>
  <si>
    <t>Certificate in Bachelor of Science in Accountancy</t>
  </si>
  <si>
    <t>CH2 tax, Ch7 tax and FICA Tax (SS and Medicare)</t>
  </si>
  <si>
    <t>C-500-23199-198545</t>
  </si>
  <si>
    <t xml:space="preserve">Marianas Health Services, Inc </t>
  </si>
  <si>
    <t xml:space="preserve">2588 Wischiira Way Oleai </t>
  </si>
  <si>
    <t xml:space="preserve">P.O Box 10003 PMB 1341 </t>
  </si>
  <si>
    <t xml:space="preserve">Lizama </t>
  </si>
  <si>
    <t xml:space="preserve">Aldan </t>
  </si>
  <si>
    <t>P-500-23159-089668</t>
  </si>
  <si>
    <t xml:space="preserve">Quality Assurance &amp; Improvement Assistant </t>
  </si>
  <si>
    <t xml:space="preserve">1.	Minimum of two (2) years technical education with a BS in Science preferred. 
2.	Two (2) years experience in a Quality System Regulation. 
3.	Proficient in Microsoft Word, Excel and Access. 
4.	Strong organizational skills, detail-oriented ability to meet deadlines, handle personnel with varying technical skills. 
5.	Must exhibit professionalism. 
6.	Be an advocate for change and self-motivated. 
</t>
  </si>
  <si>
    <t>C-500-23224-260182</t>
  </si>
  <si>
    <t>MR CORPORATION</t>
  </si>
  <si>
    <t>MR Corporation</t>
  </si>
  <si>
    <t>PO Box 7491 SVRB</t>
  </si>
  <si>
    <t>Manzano</t>
  </si>
  <si>
    <t>Ranilo</t>
  </si>
  <si>
    <t>Paroginog</t>
  </si>
  <si>
    <t>ranniepmanzano@gmail.com</t>
  </si>
  <si>
    <t>P-500-23180-153047</t>
  </si>
  <si>
    <t>UNIT 5, 2ND FLOOR, PACIFIC QUICK PRINT BUILDING, CHALAN PALE</t>
  </si>
  <si>
    <t>Federal and CNMI Tax</t>
  </si>
  <si>
    <t>C-500-23199-198546</t>
  </si>
  <si>
    <t>Healthcare Social Workers</t>
  </si>
  <si>
    <t>P-500-23159-089658</t>
  </si>
  <si>
    <t xml:space="preserve">Medical Social Worker </t>
  </si>
  <si>
    <t>1. Masters degree from a school of Social Work accredited by the Council on Social Work Education.
2. Minimum of two (2) years experience in a health care setting or equivalent experience. Home care
experience preferred.
3. CPR or BLS Certified
4. Knowledgeable of Federal, State and Local resources available in the community.
5. Current drivers license, good driving record, and reliable transportation
6. Demonstrates high levels of stress management, patience, problem solving, team building,
trustworthiness and other characteristics needed in working with patients, caregivers and other
family members.
7. Computer Literate. Excellent computer software skills in Word, Excel, Web, video-conferencing,
email, etc.</t>
  </si>
  <si>
    <t>Week</t>
  </si>
  <si>
    <t>C-500-23213-231006</t>
  </si>
  <si>
    <t>SAIPAN STEVEDORE COMPANY INC.</t>
  </si>
  <si>
    <t>12436 COMMERCIAL PORT AVE, LOWER BASE,  PUERTO RICO</t>
  </si>
  <si>
    <t>DEMAPAN</t>
  </si>
  <si>
    <t>TENORIO</t>
  </si>
  <si>
    <t>12436 COMMERCIAL PORT AVE, LOWER BASE, PUERTO RICO</t>
  </si>
  <si>
    <t>saisteve@pticom.com</t>
  </si>
  <si>
    <t>Sheet Metal Workers</t>
  </si>
  <si>
    <t>P-500-23108-940701</t>
  </si>
  <si>
    <t>METAL WORKER</t>
  </si>
  <si>
    <t>Employees in theses occupations generally need one 12 months of training involving both on-the-job experience and informal training with experienced workers. A recognized apprenticeship program may be associated with these occupations. Candidates should have experience and skills in related field of welding. All applying U.S. citizens and CW individuals must obtain a police clearance pre-hire. All applying U.S. citizens and CW individuals must undergo a drug screening test post-hire</t>
  </si>
  <si>
    <t>https://marianaslabor.net/jvapub_list.asp.</t>
  </si>
  <si>
    <t>C-500-23213-228199</t>
  </si>
  <si>
    <t>ZYS CORPORATION</t>
  </si>
  <si>
    <t>Blue Saipan Garden &amp; Oasis Boutique House</t>
  </si>
  <si>
    <t>CHICHIRICA AVE IN GARAPAN</t>
  </si>
  <si>
    <t>PO BOX 505956</t>
  </si>
  <si>
    <t>SHENGHUA</t>
  </si>
  <si>
    <t>zyscorpsp@gmail.com</t>
  </si>
  <si>
    <t>P-500-23102-927720</t>
  </si>
  <si>
    <t>GUEST HOUSE CLEANER</t>
  </si>
  <si>
    <t>* High school Diploma/GED. 
* Knowledge of cleaning hotel guest rooms.  
* Being able and willing to work flexible shifts, weekends, and holidays, and may be required to work overtime.  
* 3 months of work experience in hotel as Cleaner required.</t>
  </si>
  <si>
    <t>Applicable Federal &amp; Local Taxes</t>
  </si>
  <si>
    <t>C-500-23229-272142</t>
  </si>
  <si>
    <t>HAN'S CORPORATON</t>
  </si>
  <si>
    <t>P.O. BOX 501538 CK</t>
  </si>
  <si>
    <t>CHALAN PALE ARNOLD ROAD, GARAPAN</t>
  </si>
  <si>
    <t xml:space="preserve">HAN </t>
  </si>
  <si>
    <t>JIN KWAN</t>
  </si>
  <si>
    <t>hanscorp2011@gmail.com</t>
  </si>
  <si>
    <t>P-500-23175-141673</t>
  </si>
  <si>
    <t>BASIC AUTO MECHANICAL SKILLS;
KNOWLEDGE IN PROPER HANDLING AND OPERATING OF SPECIAL TOOLS AND EQUIPMENT</t>
  </si>
  <si>
    <t>HAN'S CORPORATION BUILDING</t>
  </si>
  <si>
    <t>CHALAN PALE ARNOLD RD., GARAPAN</t>
  </si>
  <si>
    <t>FICA TAXES (Social Security and Medicare)
CNMI Taxes (Chap 2 and Chap 7)</t>
  </si>
  <si>
    <t>1(670) 234-7586</t>
  </si>
  <si>
    <t>C-500-23190-175796</t>
  </si>
  <si>
    <t>P-500-23079-859709</t>
  </si>
  <si>
    <t>ACCOUNTS RECEIVABLE SPECIALIST</t>
  </si>
  <si>
    <t>MUST BE AN ASSOCIATE DEGREE WITH 24 MONTHS PREVIOUS RELATED WORK EXPERIENCE IN HANDLING ACCOUNTS RECEIVABLES IN A RETAIL AND WHOLESALE TRADING COMPANY.  MUST BE PROFICIENTS IN COUNTERPOINT POINT OF SALE MS DOS SOFTWARE.  MUST HAVE A KNOWLEDGE IN MICROSOFT OFFICE OPERATING SYSTEM AND WEB-BASED EMAILS. MUST HAVE AN EXPERIENCE WITH CUSTOMERS SERVICE AND CLIENT COMMUNICATION. WILL CONSIDER FOREIGN EQUIVALENT OF ASSOCIATE DEGREE. APPLICANTS MUST SUBMIT DETAILED RESUME BOTH APPLICABLE TO U.S. AND FOREIGN WORKERS.</t>
  </si>
  <si>
    <t xml:space="preserve">GROUND FLOOR TRANSAMERICA BUILING </t>
  </si>
  <si>
    <t>Chapters 2 and 7 Taxes (State and Federal Tax), Social Security and Medicare Taxes.</t>
  </si>
  <si>
    <t>C-500-23211-224870</t>
  </si>
  <si>
    <t>HIGH SCHOOL DIPLOMA REQUIRED. Knowledge of machines and tools, including their designs, uses, repair, and maintenance. Knowledge of materials, methods, and the tools involved
in the construction or repair of houses, buildings, or other structures. Ability to follow instructions from supervisors or senior maintenance workers. Knowledge of general carpentry and
repair. Ability to use hand tools and power tools. Must be able to work for extended days or hours</t>
  </si>
  <si>
    <t xml:space="preserve">ALL APPLICABLE TAXES
</t>
  </si>
  <si>
    <t>C-500-23202-205599</t>
  </si>
  <si>
    <t>KNOWLEDGEABLE IN MICROSOFT OFFICE APPLICATIONS; ABLE TO OPERATE JSALE POS SYSTEM; CREDIT CARD PROCESSING MACHINES; AND OPERATE 12-KEY CALCULATOR.</t>
  </si>
  <si>
    <t>Deductions will include local and statetaxes which is consistent andpertinent to U.S. Federal and CNMILaws (e.g. Chapter 2, Chapter 7, SS,and Medicare).</t>
  </si>
  <si>
    <t>C-500-23236-291236</t>
  </si>
  <si>
    <t>EUGENE LOUIS CORPORATION</t>
  </si>
  <si>
    <t>MBP SUSUPE VILLAGE</t>
  </si>
  <si>
    <t>PO BOX 503360 CK</t>
  </si>
  <si>
    <t>PAK</t>
  </si>
  <si>
    <t>LOIDA</t>
  </si>
  <si>
    <t>FUENTEBELLA</t>
  </si>
  <si>
    <t>eugenelouiscorporation@gmail.com</t>
  </si>
  <si>
    <t>P-500-23123-986440</t>
  </si>
  <si>
    <t>Experience in accounting services, bookkeeping, payroll, basic tax preparation and bank reconciliation. Extensive knowledge of Peachtree accounting software and Quickbooks accounting software, word perfect, excel and outlook software mandatory.</t>
  </si>
  <si>
    <t>Marianas Business PLaza, Suite 304, 3rd Floor Susupe Village</t>
  </si>
  <si>
    <t>C-500-23214-231128</t>
  </si>
  <si>
    <t>MD NURUL BHUIYAN</t>
  </si>
  <si>
    <t>ISLAND PROTECTION SERVICES</t>
  </si>
  <si>
    <t>P.O. BOX 504818 CK</t>
  </si>
  <si>
    <t>RTE 37 ACROSS &amp; NEAR TANU ROAD, AS LITO</t>
  </si>
  <si>
    <t>BHUIYAN</t>
  </si>
  <si>
    <t>MD NURUL</t>
  </si>
  <si>
    <t>SOLE PROPRIETOR</t>
  </si>
  <si>
    <t>Rte 37 across and near Tanu Ln Aslito Road</t>
  </si>
  <si>
    <t>bhuiyan.spn@gmail.com</t>
  </si>
  <si>
    <t>P-500-23111-954060</t>
  </si>
  <si>
    <t>SECURITY GUARD(S)</t>
  </si>
  <si>
    <t>Twelve (12) months of experience. High school diploma/GED (or agreement to complete a GED program within six months of hire). Knowledge of relevant equipment, policies, procedures, and strategies to promote effective local, state, or national security operations for the protection of people, data, property, and institutions. Monitoring/Assessing performance of yourself, other individuals, or organizations to make improvements or take corrective action. And perform all other job related duties.</t>
  </si>
  <si>
    <t>RTE 37 ACROSS &amp; NEAR TANU ROAD, ASLITO</t>
  </si>
  <si>
    <t>CNMI Withholding Taxes and SS and Medicaid</t>
  </si>
  <si>
    <t>C-500-23246-318292</t>
  </si>
  <si>
    <t>MANPOWER SERVICE</t>
  </si>
  <si>
    <t>EBRADO</t>
  </si>
  <si>
    <t>P-500-23203-208271</t>
  </si>
  <si>
    <t>NAVY HILL</t>
  </si>
  <si>
    <t>C-500-23247-318388</t>
  </si>
  <si>
    <t>SJ CORPORATION</t>
  </si>
  <si>
    <t>SJ AUTO REPAIR SHOP</t>
  </si>
  <si>
    <t>P.O BOX 501962</t>
  </si>
  <si>
    <t>Jong Hoo</t>
  </si>
  <si>
    <t>SJCORPSAIPAN2020@GMAIL.COM</t>
  </si>
  <si>
    <t>P-500-23157-080987</t>
  </si>
  <si>
    <t>MUST HAVE 12 MONTH EXPERIENCE AS AUTOMOBILE AND BODY REPAIRER.
KNOWLEDGABLE OF USING HAND TOOLS AND POWER TOOLS FOR REPAIRING SUCH AS IMPACT WRENCHES AND SOCKETS,COMPRESSED-AIR SYSTEM, POWER DRILL &amp;
RACHETS, CALIPER, TESTER AND OTHER TOOLS REQUIRED FOR REPAIRING</t>
  </si>
  <si>
    <t>sjcorpsaipan2020@gmail.com</t>
  </si>
  <si>
    <t>Jonh Hoo</t>
  </si>
  <si>
    <t>SJ Corporation</t>
  </si>
  <si>
    <t>C-500-23243-310695</t>
  </si>
  <si>
    <t>C-500-23199-198592</t>
  </si>
  <si>
    <t>P.O  Box 10003 PMB 1341</t>
  </si>
  <si>
    <t>Physical Therapist Assistants</t>
  </si>
  <si>
    <t>P-500-23159-089648</t>
  </si>
  <si>
    <t xml:space="preserve">Physical Therapist Aide </t>
  </si>
  <si>
    <t>1. Two (2) years work experience assisting in therapeutic activities.
2. Knowledge of therapeutic methods and techniques in rehabilitation therapy.
3. Ability to provide rehabilitative therapy: to maintain records, to prepare concise report and to
communicate effectively.</t>
  </si>
  <si>
    <t xml:space="preserve">Withholding Tax and SS/Medicare Tax </t>
  </si>
  <si>
    <t>C-500-23199-198539</t>
  </si>
  <si>
    <t>Hu</t>
  </si>
  <si>
    <t>Alex</t>
  </si>
  <si>
    <t>M.</t>
  </si>
  <si>
    <t>Human Resource Manager</t>
  </si>
  <si>
    <t>2588 Wischiira Way, Oleai</t>
  </si>
  <si>
    <t>P-500-23146-056221</t>
  </si>
  <si>
    <t xml:space="preserve">Registered Nurse </t>
  </si>
  <si>
    <t>1.) GRADUATE OF AN ACCREDITED SCHOOL OF PROFESSIONAL NURSING.
2.) BACHELOR OF SCIENCE IN NURSING PREFERRED.
3.) CURRENT LICENSE AS A REGISTERED NURSE IN THE STATE(S) OF PRACTICE.
4.) MUST BE NCLEX-PASSER
5.) MINIMUM OF TWO (2) YEARS' EXPERIENCE IN AN ACUTE CARE SETTING OR EQUIVALENT EXPERIENCE.
6.) CURRENTS DRIVER'S LICENSE, SAFE DRIVING RECORD AND RELIABLE TRANSPORTATION.
7.) CURRENT CPR/BLS CERTIFICATION</t>
  </si>
  <si>
    <t xml:space="preserve">A. </t>
  </si>
  <si>
    <t>Marianas Health Services, Inc.</t>
  </si>
  <si>
    <t>C-500-23199-198540</t>
  </si>
  <si>
    <t>C-500-23188-172242</t>
  </si>
  <si>
    <t>LUVI BAYLON</t>
  </si>
  <si>
    <t>PO BOX  501831</t>
  </si>
  <si>
    <t>BAYLON</t>
  </si>
  <si>
    <t>LUVI</t>
  </si>
  <si>
    <t xml:space="preserve">PO BOX 501831 </t>
  </si>
  <si>
    <t>islasbuilders@gmail.com</t>
  </si>
  <si>
    <t>P-500-23148-059544</t>
  </si>
  <si>
    <t>High School graduate with 3 months work experience. Can work flexible hours during weekends and holidays. Applicant either US Citizen or CW-1 worker must provide training or employment certificate.</t>
  </si>
  <si>
    <t>Federal and CNMI Taxes</t>
  </si>
  <si>
    <t>C-500-23175-141705</t>
  </si>
  <si>
    <t>FOUR SEASONS INTERNATIONAL CORP</t>
  </si>
  <si>
    <t>ONE BROADWAY STREET, SAN JOSE VILLAGE</t>
  </si>
  <si>
    <t>PO BOX 495</t>
  </si>
  <si>
    <t>HOM</t>
  </si>
  <si>
    <t>BRIAN</t>
  </si>
  <si>
    <t>NOEL</t>
  </si>
  <si>
    <t>xuan-meihua@hotmail.com</t>
  </si>
  <si>
    <t>P-500-22229-422750</t>
  </si>
  <si>
    <t>WAITRESS</t>
  </si>
  <si>
    <t>CHAPTER 2, FICA SSS AND FICA MEDICAL</t>
  </si>
  <si>
    <t>C-500-23237-294972</t>
  </si>
  <si>
    <t>LC CORPORATION INC</t>
  </si>
  <si>
    <t>LC APARTMENT</t>
  </si>
  <si>
    <t>101 Chalan Monsignor Martinez Road Koblerville Village</t>
  </si>
  <si>
    <t>PO Box 7487 SVRB</t>
  </si>
  <si>
    <t>HAM</t>
  </si>
  <si>
    <t>SOOK IN</t>
  </si>
  <si>
    <t>PO Box 7487 SVR</t>
  </si>
  <si>
    <t>lccorpinc@gmail.com</t>
  </si>
  <si>
    <t>P-500-23199-195324</t>
  </si>
  <si>
    <t>Knowledge of machine and tools including their designs, uses, repair and maintenance, Knowledge of materials, methods and the tools involved in the construction or repair of house, buildings or other structures and machinery.</t>
  </si>
  <si>
    <t>CNMI and FEDEREAL WITHHOLDING TAX</t>
  </si>
  <si>
    <t>C-500-23219-242165</t>
  </si>
  <si>
    <t>Beach Road, Oleai P O BOX 500137</t>
  </si>
  <si>
    <t>P-500-23180-152613</t>
  </si>
  <si>
    <t>Auto Body Repairer</t>
  </si>
  <si>
    <t>HIGH SCHOOL DIPLOMA OR EQUIVALENT. AT LEAST 12 MONTHS EXPERIENCE IN RELATED FIELD. TECHNICAL SKILLS: AUTO BODY TECHS USE A WIDE RANGE OF TOOLS AND EQUIPMENT TO ASSESS AND REPAIR CARS. OTHER WORK DEMANDS STRENGTH AND AGILITY. APPLICANTS MUST PASS AUTO PARTS SKILLED TEST (TOTAL PASSING SCORE OF 89%) DURING APPLICATION PROCESS. THE SKILL TESTING AND COMPREHENSION EXAM ARE REQUIRED EQUALLY OF BOTH US AND FOREIGN WORKERS. MUST BE ABLE TO WORK ON WEEKENDS AND HOLIDAYS ON SHORT NOTICE.</t>
  </si>
  <si>
    <t>C-500-23234-283309</t>
  </si>
  <si>
    <t>FELIPE O. CANUTO JR.</t>
  </si>
  <si>
    <t>ISLAND TOUCH BY PHILIP FLOWER SHOP</t>
  </si>
  <si>
    <t>P.O. BOX 501851</t>
  </si>
  <si>
    <t xml:space="preserve">1800  SUSUPE </t>
  </si>
  <si>
    <t>CANUTO</t>
  </si>
  <si>
    <t>FELIPE  JR.</t>
  </si>
  <si>
    <t>ORBE</t>
  </si>
  <si>
    <t>OPERATION MANAGER</t>
  </si>
  <si>
    <t>1800 SUSUPE</t>
  </si>
  <si>
    <t>islandtouchsaipan@gmail.com</t>
  </si>
  <si>
    <t>Floral Designers</t>
  </si>
  <si>
    <t>P-500-23194-185548</t>
  </si>
  <si>
    <t>FLORAL DESIGNERS</t>
  </si>
  <si>
    <t>Artistic ability. Floral designers use their sense of style to develop aesthetically pleasing designs.
Creativity. Floral designers must develop appropriate designs for different occasions. 
Customer-service skills.
Organizational skills.</t>
  </si>
  <si>
    <t>C-500-23249-322291</t>
  </si>
  <si>
    <t>ATOMS CO LTD</t>
  </si>
  <si>
    <t>104473 Adetfa Street</t>
  </si>
  <si>
    <t>Gill Blas Condominium 1F</t>
  </si>
  <si>
    <t>Kaijo</t>
  </si>
  <si>
    <t>Juanita</t>
  </si>
  <si>
    <t>Ebba</t>
  </si>
  <si>
    <t>10443 Adetfa St</t>
  </si>
  <si>
    <t>consulting-dep@atomsco.com</t>
  </si>
  <si>
    <t>P-500-23212-225000</t>
  </si>
  <si>
    <t>Heating, Air Conditioning &amp; Refrigeration Mechanic &amp; Install</t>
  </si>
  <si>
    <t>Must be high school graduate or equivalent. Must have at least 6 months training as air conditioning and refrigeration repairer and installer. Must be knowledgeable on the functions of refrigerator and air conditioning components such as air compressor, condenser, expansion valves, evaporator steam, blower, evaporator coil, condensing coil, fan motor and fin, air filter, thermostats and refrigerants. Must have a general knowledge of building electrical wiring. Must be able to read building plans or sketches. Must be physically fit to lift or move objects 50 lbs. &amp; above. Must be able to work in open or confined spaces, exposed to extreme heat, or cold, dirt, noise and cleaning solutions. Must be able to stand, squat and sit for long periods of time. Must be able to read, write, add, subtract, divide and multiply. Must be able to speak the English language. Must be able to obtain a driver's license or possesses a driver's license in order to drive the company car to the assigned job location.</t>
  </si>
  <si>
    <t>10443 Adetfa Street Saipan</t>
  </si>
  <si>
    <t>Mandatory CNMI  (Ch2 &amp; Ch7) and Federal Taxes (FICA &amp; Medicare).</t>
  </si>
  <si>
    <t>C-500-23213-231035</t>
  </si>
  <si>
    <t xml:space="preserve">SAIPAN STEVEDORE COMPANY, INC. </t>
  </si>
  <si>
    <t>Laborers and Freight, Stock, and Material Movers, Hand</t>
  </si>
  <si>
    <t>P-500-23108-940896</t>
  </si>
  <si>
    <t>MATERIAL MOVING WORKER</t>
  </si>
  <si>
    <t>Must be able to lift 70 pounds. Employees in these occupations need 12 months of working with experienced employees. A recognized apprenticeship program may be associated with these occupations. Experience and skills in related functions. Certification required in the field of operating heavy equipment. All applying U.S. citizens and CW individuals must obtain a police clearance pre-hire. All applying U.S. citizens and CW individuals must undergo a drug screening test post-hire.</t>
  </si>
  <si>
    <t>ttps://marianaslabor.net/jvapub_list.asp.</t>
  </si>
  <si>
    <t>C-500-23225-260368</t>
  </si>
  <si>
    <t>C-500-23188-172222</t>
  </si>
  <si>
    <t>PO BOX 501831</t>
  </si>
  <si>
    <t>P-500-23147-059303</t>
  </si>
  <si>
    <t>At least High School graduate with 3 months work experience. Can work flexible schedules including weekends and holidays, daytime or evening. Must be able to lift up to 30lbs of materials, solutions, or linens. Applicants either US citizen or CW-1 must provide school credentials and employment certificate.</t>
  </si>
  <si>
    <t>C-500-23278-411336</t>
  </si>
  <si>
    <t>C-500-23216-238408</t>
  </si>
  <si>
    <t>Yaong Corporation</t>
  </si>
  <si>
    <t>Unit 6 Rem Ctr, Cheribiyan Dr, Gualo Rai</t>
  </si>
  <si>
    <t>PO Box 505946</t>
  </si>
  <si>
    <t>Apolinario Jr.</t>
  </si>
  <si>
    <t>Manglapus</t>
  </si>
  <si>
    <t>Finance Manager</t>
  </si>
  <si>
    <t>juancho_salcedo@yaongcorp.com</t>
  </si>
  <si>
    <t>P-500-23110-949672</t>
  </si>
  <si>
    <t>Delivery Driver</t>
  </si>
  <si>
    <t>* High School graduate with minimum one year relevant work experience as Delivery Driver required. 
* Must be able to drive both right-hand and left-hand drive light delivery trucks. 
* Must be able to lift at least 50 lb. objects daily. 
* Must have a valid driver's license and possess a good driving record. 
* Must possess or be able to obtain a driver's medical health screening that includes drug testing.  
* Must possess or be able to obtain food handler certification.  
* Can perform basic mathematical calculations in a short written test with at least 5 correct answers out of 10 questions. 
* The ability to communicate information and ideas in English so others can understand.
These requirements will be applied equally to U.S. workers and CW-1 workers.</t>
  </si>
  <si>
    <t>Cheribiyan Dr, Gualo Rai</t>
  </si>
  <si>
    <t>yaong.hr2@gmail.com</t>
  </si>
  <si>
    <t>C-500-23241-302764</t>
  </si>
  <si>
    <t>DONG A CORPORATION</t>
  </si>
  <si>
    <t>DONG A WHOLESALE &amp; HANA TRADING</t>
  </si>
  <si>
    <t>LOWER BASE PUERTO RICO VILLAGE</t>
  </si>
  <si>
    <t>dongaspn@gmail.com</t>
  </si>
  <si>
    <t>P-500-23128-000041</t>
  </si>
  <si>
    <t>Must know to operate Quickbooks accounting software and microsoft office software, excel, word and powerpoint. Knowledge of administrative and clerical procedures and systems such as word processing, managing files and records, stenography and transcription, designing forms and other office procedures and terminology.</t>
  </si>
  <si>
    <t>C-500-23224-260090</t>
  </si>
  <si>
    <t>GRANDEUR COMPANY, LLC</t>
  </si>
  <si>
    <t>P.O. BOX 500860</t>
  </si>
  <si>
    <t>G/F JP BLDG. 2, CHALAN PALE ARNOLD RD., GARAPAN</t>
  </si>
  <si>
    <t>AGUI</t>
  </si>
  <si>
    <t>CELSO JR</t>
  </si>
  <si>
    <t>GARBANZOS</t>
  </si>
  <si>
    <t>grandeurservices2021@gmail.com</t>
  </si>
  <si>
    <t>P-500-23184-162870</t>
  </si>
  <si>
    <t>MAINTENANCE AND REPAIR WORKER</t>
  </si>
  <si>
    <t>1 YEAR EXPERIENCE AS BUILDING MAINTENANCE IS REQUIRED AND PREFERABLY WITH CARPENTRY RELATED SKILLS SUCH AS REPAIR/INSTALLATION.
CAN OPERATE EQUIPMENT AND HAND POWER TOOLS. 
CAN WORK WITH LESS SUPERVISION.</t>
  </si>
  <si>
    <t>G/F JP BLDG. 2, CHALAN PALE ARNOLD RD.</t>
  </si>
  <si>
    <t>FEDERAL TAXES (SOCIAL SECURITY AND MEDICARE)
CNMI TAXES (CHAPTER 2 AND CHAPTER 7)</t>
  </si>
  <si>
    <t>C-500-23236-291383</t>
  </si>
  <si>
    <t>P-500-23123-986508</t>
  </si>
  <si>
    <t xml:space="preserve">CHILDCARE TEACHER </t>
  </si>
  <si>
    <t>MUST HAVE NO PRIOR FELONIES OR MISDEMEANORS IN THE CNMI OR ANY PLACE OF ORIGIN RELATING TO CHILDREN AND MINORS AND BE PUNCTUAL IN ARRIVING
FOR SHIFT TIME. STAFF HIRED AT THE CENTER, ARE
REQUIRED TO COMPLY WITH CNMI DCCA CCLP/CCDF REQUIREMENTS AND DOCUMENTATIONS INCLUDING THE MANDATORY 40 HOURS OF ANNUAL TRAINING AND
PARTICIPATE IN CNMI QRIS STANDARD.</t>
  </si>
  <si>
    <t>All Mandated CNMI and Federal Taxes</t>
  </si>
  <si>
    <t>C-500-23205-208794</t>
  </si>
  <si>
    <t>Must be able to operate manual and automatic trucks and vehicles.</t>
  </si>
  <si>
    <t>Chapter 2 (Local tax) and FICA (Federal Tax)</t>
  </si>
  <si>
    <t>C-500-23219-242140</t>
  </si>
  <si>
    <t>Advance Carrier, Inc</t>
  </si>
  <si>
    <t>Marianas Carrier</t>
  </si>
  <si>
    <t>Gualo Rai Commercial Center, Gualo Rai P O BOX 500137</t>
  </si>
  <si>
    <t>P-500-23179-152285</t>
  </si>
  <si>
    <t>HIGH SCHOOL DIPLOMA, GED OR SUITABLE EQUIVALENT. AT LEAST 12 MONTHS EXPERIENCE AS AN HVAC TECHNICIAN. UNDERSTANDING OF ADVANCED PRINCIPLES OF AIR CONDITIONING, REFRIGERATION AND HEATING. WORKING KNOWLEDGE OF BOILER SYSTEMS. ABILITY TO WORK AFTER HOURS, OVER WEEKENDS AND ON PUBLIC HOLIDAYS WITH SHORT OR NO NOTICE. ABILITY TO WORK IN CONFINED SPACES. ENSURING COMPLIANCE WITH APPLIANCE STANDARDS AND WITH OCCUPATIONAL HEALTH AND SAFETY ACT.  READ AND UNDERSTAND IN BALANCING AIR AND WATER TREATMENT SYSTEMS IN LINE WITH HVAC PROTOCOLS. READ AND UNDERSTAND SCHEMATICS AND WORK PLANS.</t>
  </si>
  <si>
    <t>C-500-23180-152786</t>
  </si>
  <si>
    <t>NJCM LOGISTICS LLC</t>
  </si>
  <si>
    <t>DECM CONSULTANCY</t>
  </si>
  <si>
    <t>S-103 TOWER PALACE</t>
  </si>
  <si>
    <t>PO BOX 505093, CK</t>
  </si>
  <si>
    <t>RIVERA</t>
  </si>
  <si>
    <t>CRISPINO</t>
  </si>
  <si>
    <t>TABIA</t>
  </si>
  <si>
    <t xml:space="preserve">S-103 TOWER PALACE </t>
  </si>
  <si>
    <t>cris@royal-pacificexpress.com</t>
  </si>
  <si>
    <t>P-500-23048-781962</t>
  </si>
  <si>
    <t>1 YEAR EXPERIENCE SKILLED IN ALL ASPECT OF BUILDING MAINTENANCE BASIC ELECTRICAL AND MECHANICAL BACKGROUND IS A PLUS</t>
  </si>
  <si>
    <t>NONE, EXCEPT TAX MANDATED BY THE LAW</t>
  </si>
  <si>
    <t>C-500-23242-306296</t>
  </si>
  <si>
    <t>QUINCY CORP</t>
  </si>
  <si>
    <t>MICRONESIAN MARINE</t>
  </si>
  <si>
    <t>8581 Chalan Pali Arnold</t>
  </si>
  <si>
    <t>Industrial Park, Lower Base</t>
  </si>
  <si>
    <t>ROLAND</t>
  </si>
  <si>
    <t>O</t>
  </si>
  <si>
    <t>PRESIDENT AND GEN. MANAGER</t>
  </si>
  <si>
    <t>thewatercompanysaipan@gmail.com</t>
  </si>
  <si>
    <t>P-500-23205-208679</t>
  </si>
  <si>
    <t>KNOWLEDGE IN GENERAL REPAIR AND REPLACEMENT SERVICES SUCH AS DISC DRUM AND BRAKES, WHEEL ALIGNMENT, SUSPENSION, ENGINE PERFORMANCE, AIR CON SYSTEM AND OTHER VEHICLE FUNCTIONS. MUST BE ABLE TO UNDERSTAND AND COMMUNICATE IN THE  ENGLISH LANGUAGE BOTH WRITTEN AND ORAL. MUST BE  ABLE TO LIFT A MINIMUM OF 50 LBS AT A TIME. A MINIMUM OF 24 MONTHS EXPERIENCE IS REQUIRED.</t>
  </si>
  <si>
    <t>8581 CHALAN PALI ARNOLD, INDUSTRIAL PARK, LOWER BASE</t>
  </si>
  <si>
    <t>Applicable CNMI and FEDERAL tax</t>
  </si>
  <si>
    <t>C-500-23205-208791</t>
  </si>
  <si>
    <t>Chapter 2(Local Tax) and Fica (Federal tax)</t>
  </si>
  <si>
    <t>C-500-23205-208795</t>
  </si>
  <si>
    <t>Chapter 2 (Local Tax) and FICA (Federal Tax)</t>
  </si>
  <si>
    <t>C-500-23188-172215</t>
  </si>
  <si>
    <t>P-500-23147-059304</t>
  </si>
  <si>
    <t>MAINTENANCE AND REPAIR WORKERS</t>
  </si>
  <si>
    <t>At least High School graduate with minimum 12 months work experience. With Knowledge in machines, materials, methods and tools, including their designs, uses, repair, and maintenance of houses, buildings or other structures. Can work on weekends or holidays. Applicants either US citizen or CW-1 must submit Employment certificate.</t>
  </si>
  <si>
    <t>C-500-23202-205564</t>
  </si>
  <si>
    <t>GLOBAL SOURCING LLC</t>
  </si>
  <si>
    <t>SURATOS</t>
  </si>
  <si>
    <t>P-500-23135-020401</t>
  </si>
  <si>
    <t>ADDENDUM FOR SECTION E.B.5: SPECIAL REQUIREMENTS
- MUST HAVE EXPERIENCE IN WORK VISA PROCESSING AND APPLICATION.</t>
  </si>
  <si>
    <t>UNIT 316B MARIANAS BUSINESS PLAZA, SUSUPE</t>
  </si>
  <si>
    <t>NONW</t>
  </si>
  <si>
    <t>C-500-23217-241523</t>
  </si>
  <si>
    <t>Hermans Modern Bakery</t>
  </si>
  <si>
    <t>Associate Degree in Accounting, Finance, and/or similar field of occupation. Understanding of accounting principles and current Financial legislation. The ability to communicate information and ideas in writing and speaking so others will understand. The ability to add, subtract, multiply, or divide.  Knowledge of accounting software such as Sage/Peachtree Accounting or Quickbooks. Ability to use Microsoft Office Suite such as Excel and Excel formula system to solve problems, Microsoft Word to communicate or write Memo, and Microsoft Outlook for E-mail correspondence purposes.</t>
  </si>
  <si>
    <t>C-500-23226-260840</t>
  </si>
  <si>
    <t>WINZY CORPORATION</t>
  </si>
  <si>
    <t>RAD CONSTRUCTION</t>
  </si>
  <si>
    <t>P O BOX 5054 CHRB</t>
  </si>
  <si>
    <t>MONSIGNOR GUERRERO ROAD CHALAN KIYA</t>
  </si>
  <si>
    <t>ALVARADO</t>
  </si>
  <si>
    <t>ALFADEL</t>
  </si>
  <si>
    <t>ZULEATA</t>
  </si>
  <si>
    <t>winzycorporation@gmail.com</t>
  </si>
  <si>
    <t>P-500-23184-163113</t>
  </si>
  <si>
    <t>Must have one year work experience able to use tools for maintaining work areas in support of manpower services .KNowledge in carpentry, masonry and other related duties assigned may assigned</t>
  </si>
  <si>
    <t>CNMI TAXES AND FICA TAXES</t>
  </si>
  <si>
    <t>BACANI</t>
  </si>
  <si>
    <t>C-500-23243-310125</t>
  </si>
  <si>
    <t>Jaguar Limited</t>
  </si>
  <si>
    <t>HANAMITSU HOTEL &amp; SPA</t>
  </si>
  <si>
    <t>Paseo De Marianas, Garapan</t>
  </si>
  <si>
    <t>ZHANG</t>
  </si>
  <si>
    <t>HUAYING</t>
  </si>
  <si>
    <t>JAGUARLLC7119@GMAIL.COM</t>
  </si>
  <si>
    <t>P-500-23203-208338</t>
  </si>
  <si>
    <t xml:space="preserve">Knowledge of machines and tools, including their designs, uses, repair, and maintenance.
Knowledge of materials, methods, and the tools involved in the construction or repair.
Knowledge or relevant equipment, policies, procedures, and strategies to promote effective operations for the protection of the people.
Be able to read technical information needed to perform maintenance or repairs.
</t>
  </si>
  <si>
    <t>FICA 7.65% ; STATE INCOME TAX 4%</t>
  </si>
  <si>
    <t>C-500-23232-279352</t>
  </si>
  <si>
    <t>K. L. Carr Enterprises, Inc.</t>
  </si>
  <si>
    <t>4047 Esmerallda Drive Achugao Village</t>
  </si>
  <si>
    <t>PO Box 502535</t>
  </si>
  <si>
    <t>CARR</t>
  </si>
  <si>
    <t>EVELYN</t>
  </si>
  <si>
    <t>CADAG</t>
  </si>
  <si>
    <t>4047 Esmerallda Drive San Roque Village</t>
  </si>
  <si>
    <t>SAipan</t>
  </si>
  <si>
    <t>klcarr.2019@gmail.com</t>
  </si>
  <si>
    <t>P-500-23190-175642</t>
  </si>
  <si>
    <t>Required 12 months of experience as Inventory Clerk, Accounting Clerk, Accounting Assistant, payroll clerk, and/or similar occupation. Understanding of accounting principles and current Financial legislation. Ability to use Microsoft Office Suite such as Excel and Excel formula system to solve problems, Microsoft Word to communicate or write Memo, and Microsoft Outlook for E-mail correspondence purposes.</t>
  </si>
  <si>
    <t>Days and hours worked each week may vary according to business needs.</t>
  </si>
  <si>
    <t>C-500-23239-298669</t>
  </si>
  <si>
    <t>JOSELINE O. DIONESIO</t>
  </si>
  <si>
    <t>EJ'S DAY CARE</t>
  </si>
  <si>
    <t xml:space="preserve">P.O. BOX 854 </t>
  </si>
  <si>
    <t>SINAPALO VILLAGE</t>
  </si>
  <si>
    <t>DIONESIO</t>
  </si>
  <si>
    <t>JOSELINE</t>
  </si>
  <si>
    <t>OBDEN</t>
  </si>
  <si>
    <t>P-500-23198-194979</t>
  </si>
  <si>
    <t>INSPECT MECHANICAL EQUIPMENT TO LOCATE DAMAGE, DEFECTS, OR WEAR.</t>
  </si>
  <si>
    <t>tmripley1127@gmail.com</t>
  </si>
  <si>
    <t>C-500-23236-291373</t>
  </si>
  <si>
    <t xml:space="preserve">Must be able to fulfill and complete Online Pre-Service training on 12 Topics as required by DCCA CCDF/CCLP
</t>
  </si>
  <si>
    <t>C-500-23226-263796</t>
  </si>
  <si>
    <t>Saipan Computer Services Inc</t>
  </si>
  <si>
    <t>PO BOX 502148</t>
  </si>
  <si>
    <t>G/F SCS bldg. Beach Road Cor Llat St Garapan</t>
  </si>
  <si>
    <t>Kawabe-Tiu</t>
  </si>
  <si>
    <t>Kazuko</t>
  </si>
  <si>
    <t>G/F SCS BLDG. BEACH ROAD COR LLAT ST GARAPAN</t>
  </si>
  <si>
    <t>scsinc.hr@gmail.com</t>
  </si>
  <si>
    <t>P-500-23108-942179</t>
  </si>
  <si>
    <t>Repair and Maintenance Worker</t>
  </si>
  <si>
    <t>Must have at least 2years working experience as repairs and maintenance worker. 
PRE-SCREENING TEST IS REQUIRED (LIKE TRADE TEST AND/OR EMPLOYMENT EXAM)</t>
  </si>
  <si>
    <t xml:space="preserve">G/F SCS bldg. Beach Road Cor Llat St Garapan </t>
  </si>
  <si>
    <t xml:space="preserve">Payroll related taxes as required by law.
</t>
  </si>
  <si>
    <t>C-500-23232-279350</t>
  </si>
  <si>
    <t>President/Manager</t>
  </si>
  <si>
    <t>P-500-23190-175643</t>
  </si>
  <si>
    <t>General Repairs &amp; Maintenance Workers</t>
  </si>
  <si>
    <t>Must have at least 12 months of experience as a General maintenance and building repairer and/or similar job occupation. Must be able to report to work 5 days a week. Must agree to a post-offer pre-employment drug screening and random drug testing which will apply to both US and CW-1 workers.</t>
  </si>
  <si>
    <t>C-500-23211-224877</t>
  </si>
  <si>
    <t>Sales Representatives of Services, Except Advertising, Insurance, Financial Services, and Travel</t>
  </si>
  <si>
    <t>P-500-23104-933026</t>
  </si>
  <si>
    <t>CUSTOMER SERVICE REPRESENTATIVE</t>
  </si>
  <si>
    <t>VALID CNMI DRIVER'S LICENSE FOR CW1 AND U.S. CITIZEN WORKERS.</t>
  </si>
  <si>
    <t>C-500-23208-218751</t>
  </si>
  <si>
    <t>Order Clerks</t>
  </si>
  <si>
    <t>P-500-23163-102516</t>
  </si>
  <si>
    <t>INVENTORY SPECIALIST</t>
  </si>
  <si>
    <t>Applicant must have 12 months of working with retail buyers.  Have a strong command and understanding of product buying, marketing, promotions, and advertising.  Must be computer literate and experienced in the retail industry inventory system such as ODOO ERP software.  Applicant will be dealing with numerous suppliers therefore the applicant must have a good command of the English language in speaking, writing, and reading comprehension for business environment.  Applicant must be fluent in multi-lingual languages in Japanese, Chinese, and Korean language.  Applicant must be able to work flexible hours including weekends and holidays.</t>
  </si>
  <si>
    <t>1796-2 CHALAN  PALE ARNOLD  ROAD</t>
  </si>
  <si>
    <t>C-500-23239-298670</t>
  </si>
  <si>
    <t>P-500-23198-194911</t>
  </si>
  <si>
    <t>ANSWER TELEPHONES TO DIRECT CALLS OR PROVIDE INFORMATION.</t>
  </si>
  <si>
    <t>C-500-23219-245166</t>
  </si>
  <si>
    <t>P-500-23180-152749</t>
  </si>
  <si>
    <t>POSITION SUMMARY: UNDER GENERAL SUPERVISION, PERFORMS A VARIETY OF GENERAL MAINTENANCE DUTIES WHICH INCLUDE ELECTRICAL, MECHANICAL, CARPENTRY, AND CONSTRUCTION IN THE MAINTENANCE AND REPAIR OF APARTMENT BUILDING FACILITIES AND EQUIPMENT. EDUCATION: COMPLETION OF HIGH SCHOOL/GED EXPERIENCE, KNOWLEDGE, ABILITIES: TWELVE (12) MONTHS RELATED MAINTENANCE WORK EXPERIENCE, INCLUDING PROPER SAFETY TECHNIQUES AND PROCEDURES WHILE USING CHEMICALS, POWER TOOLS, HAND TOOLS AND EQUIPMENT; KNOWLEDGE OF PROPER LIFTING TECHNIQUES AND OTHER SAFETY AND HAZARDOUS ACTIVITIES; ABILITY TO USE REQUIRED TOOLS AND EQUIPMENT INDEPENDENTLY OR WITH MINIMAL SUPERVISION.
ESSENTIAL TASKS: MUST BE ABLE TO PERFORM THE FOLLOWING FUNCTIONS TO THE SATISFACTION OF THE EMPLOYEES SUPERVISOR. INSPECT BUILDINGS, ELECTRICAL SYSTEMS, GROUNDS, AND EQUIPMENT TO ENSURE SAFE, WELL-MAINTAINED CONDITIONS, IDENTIFY HAZARDS, DEFECTS, AND THE NEED FOR ADJUSTMENT OR REPAIR. PERFORM MINOR TROUBLESHOOTING AND REPAIRS; REPLACE LIGHT BULBS, BALLASTS AND FUSES. ASSIST WITH PREVENTIVE MAINTENANCE AND TROUBLESHOOTING ON HVAC SYSTEMS, CHANGING FILTERS, BEARINGS. COMPLETE MAINTENANCE WORK ORDERS AS ASSIGNED. IDENTIFY AND PERFORM BASIC SERVICE AND REPAIR ON PLUMBING FIXTURES; OPEN CLOGGED LINES AND DRAINS. IDENTIFY AND ASSIST WITH CARPENTRY AND REPAIR WORK. OPERATES A VARIETY OF MACHINERY, EQUIPMENT AND TOOLS INCLUDING SAWS, ROUTER, DRILLS, SANDERS, PLANERS, DRILL PRESSES AND VARIOUS HAND TOOLS. MAINTAIN
INVENTORY OF TOOLS, SUPPLIES, AND EQUIPMENT; RECOMMEND TOOLS, SUPPLIES, AND EQUIPMENT FOR PURCHASE. PERFORM A VARIETY OF LOCKSMITH DUTIES; INSTALL, REPAIR, AND REPLACE LOCKS ON DOORS INSPECT, SERVICE, AND MAINTAIN OPERATIONAL FUNCTIONALITY OF DOORS AND WINDOWS. BASIC ABILITY TO READ, INTERPRET AND WORK FROM BLUEPRINTS, DRAWINGS, OR ORAL INSTRUCTION ON A VARIETY OF STRUCTURES RELATED TO THE CONSTRUCTION PROJECT. INSTALL OR REPLACE PLUGS, SWITCHES, OUTLETS. ASSIST WITH MOVING LOADING, UNLOADING AND STORING SUPPLIES, FURNITURE AND EQUIPMENT. WEAR PROPER PROTECTIVE EQUIPMENT WHILE PERFORMING JOB DUTIES (I.E., GOGGLES, HELMET, BACK BRACE, KNEE PADS). RESPOND TO 24-HOUR EMERGENCY CALLS. ADJUSTMENT OF HOURS AND/OR WEEKEND WORK MAY BE REQUIRED AND/OR OCCASIONAL OVERTIME.</t>
  </si>
  <si>
    <t>C-500-23228-267545</t>
  </si>
  <si>
    <t>GOLDEN CORPORATION</t>
  </si>
  <si>
    <t>MANPOWER SERVICES</t>
  </si>
  <si>
    <t>CHALAN PIAO VILLAGE</t>
  </si>
  <si>
    <t>JOSEPHINE</t>
  </si>
  <si>
    <t>LACUNA</t>
  </si>
  <si>
    <t>goldencorp216@gmail.com</t>
  </si>
  <si>
    <t>P-500-23187-168943</t>
  </si>
  <si>
    <t xml:space="preserve">12 MONTHS GENERAL MAINTENANCE EXPERIENCE. ABILITY TO UNDERSTAND REPAIRING BUILDINGS, EQUIPMENT, PLUMBING, ELECTRICAL SYSTEMS AND EXPERIENCE IN POWER OR HAND TOOLS AND ROUTINE EQUIPMENT AND VEHICLE MAINTENANCE. ABLE TO WORK IN A FAST-PACED ENVIRONMENT AND MULTI-TASK EFFECTIVELY MUST BE ABLE TO WORK ON FLEXIBLE HOURS INCLUDING WEEKENDS, HOLIDAYS AND NIGHT SHIFTS </t>
  </si>
  <si>
    <t xml:space="preserve"> Withholding Taxes, FICA &amp; Medicare Contributions</t>
  </si>
  <si>
    <t>C-500-23248-319148</t>
  </si>
  <si>
    <t>P-500-23194-185654</t>
  </si>
  <si>
    <t>HAIRSTYLIST/BEAUTICIAN</t>
  </si>
  <si>
    <t>Previous experience as a hair stylist or colorist. Proficiency with hot irons, curlers and blow-dryers. Ability to perform waxing, pedicure, manicures and nail reconstruction. Knowledge of make-up application.</t>
  </si>
  <si>
    <t>C-500-23184-163842</t>
  </si>
  <si>
    <t xml:space="preserve">Islas Builders </t>
  </si>
  <si>
    <t>P-500-23133-019682</t>
  </si>
  <si>
    <t>At least high school graduate with three(3)months related work experience. Can work on weekends or holidays. Applicants either US citizen or CW-1 must submit Employment certificate.</t>
  </si>
  <si>
    <t>Tun Joaquin Road, Chalan Kanoa Village</t>
  </si>
  <si>
    <t>According to approved working schedules</t>
  </si>
  <si>
    <t>C-500-23237-295068</t>
  </si>
  <si>
    <t xml:space="preserve">Ramon </t>
  </si>
  <si>
    <t>C-500-23236-292812</t>
  </si>
  <si>
    <t>P-500-23191-176639</t>
  </si>
  <si>
    <t>Wait Staff</t>
  </si>
  <si>
    <t>* 3 months of previous work-relates skill, knowledge, and experience. 
* Must be able to work night, weekend, and holidays. 
* Must be able to walk, stand, lift, and carry objects. 
* Must be knowledgeable on food handling regulations. 
* Must obtain a food handler's certification. 
* Knowledge of principles and processes for providing customer and personal services. This includes customer needs assessment, meeting quality standards for services, and evaluation of customer satisfaction</t>
  </si>
  <si>
    <t>C-500-23241-302631</t>
  </si>
  <si>
    <t>EURO SAIPAN ASSET 5 LLC</t>
  </si>
  <si>
    <t>EURO SAIPAN ASSET 5 LLC HOTEL</t>
  </si>
  <si>
    <t xml:space="preserve">P.O. BOX 502624 </t>
  </si>
  <si>
    <t>CHICHIRICA AVENUE., KADENA DI AMOR ST., GARAPAN VILLAGE</t>
  </si>
  <si>
    <t xml:space="preserve">AUTHORIZED PERSON </t>
  </si>
  <si>
    <t>P.O. BOX 502624</t>
  </si>
  <si>
    <t>CHICHIRICA AVE., KADENA DI AMOR ST., GARAPAN VILLAGE</t>
  </si>
  <si>
    <t>euroclearwater@gmail.com</t>
  </si>
  <si>
    <t>Marketing Managers</t>
  </si>
  <si>
    <t>P-500-23200-198714</t>
  </si>
  <si>
    <t>MARKETING MANAGER</t>
  </si>
  <si>
    <t xml:space="preserve">A CONSIDERABLE AMOUNT OF WORK-RELATED SKILL, KNOWLEDGE, OR EXPERIENCE IS NEEDED FOR THESE OCCUPATIONS. EMPLOYEES IN THESE OCCUPATIONS USUALLY NEED 12 MONTHS OF WORK-RELATED EXPERIENCE. A RECOGNIZED APPRENTICESHIP PROGRAM MAY BE ASSOCIATED WITH THESE OCCUPATIONS. MANY OF THESE OCCUPATIONS INVOLVE COORDINATING, SUPERVISING, MANAGING, OR TRAINING OTHERS.
</t>
  </si>
  <si>
    <t xml:space="preserve">WITHHOLDING TAXES, MED AND SS FICA TAX
</t>
  </si>
  <si>
    <t>EURO SAIPAN ASSET 5, LLC</t>
  </si>
  <si>
    <t>C-500-23249-322690</t>
  </si>
  <si>
    <t>EFG PACIFIC HOLDINGS LLC</t>
  </si>
  <si>
    <t>P-500-23206-212126</t>
  </si>
  <si>
    <t>Ability to read and follow recipes, to be creative. Ability to follow strict health and safety standards. Ability to meet strict deadlines. Can operate large industrial sized mixing machines and ovens.</t>
  </si>
  <si>
    <t>C-500-23228-268247</t>
  </si>
  <si>
    <t xml:space="preserve">KIMBERLY </t>
  </si>
  <si>
    <t>C-500-23243-310135</t>
  </si>
  <si>
    <t>Paseo De Marianas</t>
  </si>
  <si>
    <t>Manicurists and Pedicurists</t>
  </si>
  <si>
    <t>P-500-23203-208337</t>
  </si>
  <si>
    <t>MANICURISTS</t>
  </si>
  <si>
    <t>Knowledge of providing customer and personal services
Ability to provide and determine what tools to use for customers request.
Must be able to give full attention to customers inquiries
Knowledge of different designs and services that are provided</t>
  </si>
  <si>
    <t>C-500-23242-306635</t>
  </si>
  <si>
    <t>YANO Enterprises, Inc.</t>
  </si>
  <si>
    <t>Kinpachi Japanese Restaurant, Convenience Kinpachi</t>
  </si>
  <si>
    <t>PO Box 500089</t>
  </si>
  <si>
    <t>10192 Misa Bldg Coral Tree Avenue Garapan</t>
  </si>
  <si>
    <t>Kamata</t>
  </si>
  <si>
    <t>Misako</t>
  </si>
  <si>
    <t>cnmikinpachi@gmail.com</t>
  </si>
  <si>
    <t>P-500-23201-202350</t>
  </si>
  <si>
    <t>Skilled in equipment maintenance &amp; equipment selection (determining the kind of tools &amp; equipment needed to the job.)
With valid police clearance (applied equally both for US workers &amp; CW-1 workers)
With valid CNMI driver's license (applied equally both for US workers &amp; CW-1 workers)
Can work on flexible hours
Work certification from previous employer required (applied equally both for US workers &amp; CW-1 workers)</t>
  </si>
  <si>
    <t>Withholding Chapter 2 &amp; 7, FICA and Social Security</t>
  </si>
  <si>
    <t>Siwa</t>
  </si>
  <si>
    <t>Sonia</t>
  </si>
  <si>
    <t>C-500-23236-291279</t>
  </si>
  <si>
    <t>Saipan Shipping Company, Inc</t>
  </si>
  <si>
    <t>PO Box 500008 CK</t>
  </si>
  <si>
    <t>Industrial Road, Puerto Rico Village</t>
  </si>
  <si>
    <t>Tenorio</t>
  </si>
  <si>
    <t>Juan</t>
  </si>
  <si>
    <t>marites_yumul@saipanshipping.com</t>
  </si>
  <si>
    <t>Cachero</t>
  </si>
  <si>
    <t>Jose</t>
  </si>
  <si>
    <t>PO Box 10001 PMB 168, Saipan</t>
  </si>
  <si>
    <t>2nd Flr, JET Bldg, Middle Road, Gualo Rai Village</t>
  </si>
  <si>
    <t>catherinejcachero@semanlaw.com</t>
  </si>
  <si>
    <t>Seman Law Offices LLC</t>
  </si>
  <si>
    <t>Supreme Court of the Northern Mariana Islands</t>
  </si>
  <si>
    <t>P-500-23121-978618</t>
  </si>
  <si>
    <t>Maintenance Repairer, General</t>
  </si>
  <si>
    <t>Must have knowledge on chassis and shipping container maintenance and repairs, including knowledge of electrical and welding. Background on shipping containers and chassis inventories is a must, which requires knowledge in identifying seaworthiness and non-seaworthiness of equipment, with knowledge on general agency and vessel operations and documentation, warehouse activities, and safety performance. Must be willing to work flexible hours, weekends, and holidays. Requirement for hazmat-training certificate is a requirement for both U.S. and CW-1 workers.  Must be able to perform simple math calculations necessary for preparing and providing cost and expense for repair and maintenance of equipment, such as addition, multiplication, and measurements. Must have knowledge of maritime terminologies and abbreviations.  Must be able to perform the job duties listed; must be able to read, write and speak English language at least at a high school proficiency level.</t>
  </si>
  <si>
    <t>Saipan Shipping Company, Inc., Industrial Road, Puerto Rico</t>
  </si>
  <si>
    <t>Deduction for employee share of premiums for optional 401K and health insurance .</t>
  </si>
  <si>
    <t>C-500-23231-279179</t>
  </si>
  <si>
    <t>PACIFIC ORIENTAL INC.</t>
  </si>
  <si>
    <t xml:space="preserve"> POI AVIATION</t>
  </si>
  <si>
    <t>POI Building</t>
  </si>
  <si>
    <t>Northwest Loop, I Fadang</t>
  </si>
  <si>
    <t>Jardinero</t>
  </si>
  <si>
    <t>Maria Luisa</t>
  </si>
  <si>
    <t>Rivera</t>
  </si>
  <si>
    <t>Human Resources Officer</t>
  </si>
  <si>
    <t>malou_jardinero@tanholdings.com</t>
  </si>
  <si>
    <t>Aircraft Mechanics and Service Technicians</t>
  </si>
  <si>
    <t>P-500-23192-179085</t>
  </si>
  <si>
    <t>AIRCRAFT MAINTENANCE TECHNICIAN</t>
  </si>
  <si>
    <t xml:space="preserve">Education: Associates Degree major in Aircraft Maintenance Technology or Aeronautical Engineering. Work experience: number of months required: 24 months work experience as an Aircraft Maintenance Technician. Knowledge of machines and tools, including their designs, uses, repair, and maintenance. Knowledge of the practical application of engineering science and technology. Knowledge of principles and processes for providing customer and personal services. Performing routine
maintenance on equipment and determining when and what kind of maintenance is needed. Repairing machines or systems using the needed tools. Watching gauges, dials, or other indicators to make sure a machine is working properly. Determining causes of operating errors and deciding what to do about it. Using logic and reasoning to identify the strengths and weaknesses of alternative solutions, conclusions or approaches to problems. Determining the kind of tools and equipment needed to do a job. Skilled in the use of specialized aircraft testing equipment and hold current U.S. FAA A&amp;P License or an equivalent foreign license. Skilled in the use of various operating systems: Technical manual database software, Microsoft Office, Microsoft Windows, Microsoft Word, and
Microsoft Excel. </t>
  </si>
  <si>
    <t>Saipan International Airport</t>
  </si>
  <si>
    <t>I Fadang</t>
  </si>
  <si>
    <t>All CNMI and Federal income Taxes. The employee has the option to join the medical insurance plan and 401(k) employer sponsored plan and the share in medical insurance plan and 401(k) employer sponsored retirement
savings plan will be optional.</t>
  </si>
  <si>
    <t>hr@poiaviation.com</t>
  </si>
  <si>
    <t>C-500-23222-256391</t>
  </si>
  <si>
    <t>P-500-23108-940877</t>
  </si>
  <si>
    <t>DIESEL MECHANIC</t>
  </si>
  <si>
    <t>Preferably 24 months work experience and skills in related functions.  No diploma/degree is required for the position. Certification required in the field of diesel mechanic. All applying U.S. citizens and CW individuals must obtain a police clearance pre-hire. All applying U.S. citizens and CW individuals must undergo a drug screening test post-hire.</t>
  </si>
  <si>
    <t>https://marianaslabor.net/jvapub_list.asp</t>
  </si>
  <si>
    <t>C-500-23249-322490</t>
  </si>
  <si>
    <t>C-500-23256-341535</t>
  </si>
  <si>
    <t>80 hours paid vacation leave and 40 hours paid sick leave</t>
  </si>
  <si>
    <t>C-500-23229-271357</t>
  </si>
  <si>
    <t>Ester F. Sablan</t>
  </si>
  <si>
    <t>Jmilynn Manpower Services</t>
  </si>
  <si>
    <t>P.O. Box 504284</t>
  </si>
  <si>
    <t>Ester</t>
  </si>
  <si>
    <t>Business owner</t>
  </si>
  <si>
    <t>PO Box 504284</t>
  </si>
  <si>
    <t>ester.sablan@gmail.com</t>
  </si>
  <si>
    <t>P-500-23228-271126</t>
  </si>
  <si>
    <t>Hairdresser, hairstylist</t>
  </si>
  <si>
    <t>Certificate of Achievement or training in Hairdresser, Hairstylist</t>
  </si>
  <si>
    <t>CNMI TAX AND FEDERAL TAX</t>
  </si>
  <si>
    <t>C-500-23249-322680</t>
  </si>
  <si>
    <t>AMERICAN FEDERAL "ZJC" GROUP LTD. CO.</t>
  </si>
  <si>
    <t>GREE AIR CONDITIONER</t>
  </si>
  <si>
    <t>BEACH ROAD, GARAPAN</t>
  </si>
  <si>
    <t>PMB 300 P.O. BOX 10002</t>
  </si>
  <si>
    <t>LIAO</t>
  </si>
  <si>
    <t>GUO HONG</t>
  </si>
  <si>
    <t>greesaipan@hotmail.com</t>
  </si>
  <si>
    <t>P-500-23193-182126</t>
  </si>
  <si>
    <t>AIRCON TECHNICIAN</t>
  </si>
  <si>
    <t>HIGH SCHOOL GRADUATE. MUST HAVE AT LEAST ONE YEAR EXPERIENCE AS AN AIRCON TECHNICIAN WITH AN EPA APPROVED CERTIFICATION. MUST BE ABLE TO
READ SCHEMATICS, GAUGES AND METERS. MUST HAVE KNOWLEDGE IN WELDING, ELECTRICAL AND CHARGING.</t>
  </si>
  <si>
    <t>GREESAIPAN@HOTMAIL.COM</t>
  </si>
  <si>
    <t>C-500-23256-341397</t>
  </si>
  <si>
    <t>P.O. Box 505656, Saipan, MP 96950</t>
  </si>
  <si>
    <t>Agingan Lane, San Antonio Village, Saipan</t>
  </si>
  <si>
    <t>Cooks, Institution and Cafeteria</t>
  </si>
  <si>
    <t>P-500-23217-241544</t>
  </si>
  <si>
    <t>MUST HAVE HIGH SCHOOL/GED DIPLOMA OR ITS EQUIVALENT PREFERRABLY WITH 12 MONTHS EXPERIENCE IN COOKING LARGE QUANTITIES AND BIG BATCHES OF FOOD FOR SERVINGS. MUST BE KNOWLEDGEABLE WITH REGARDS TO STANDARD FOOD SAFETY REQUIREMENT WHEN IT COMES TO HANDLING, PREPARATION, AND COOKING OF FOOD AND MENU. MUST BE ABLE TO LIFT AT LEAST 45 LBS. AND CAN WORK ON A FLEXIBLE HOURS ON WEEKENDS OR HOLIDAYS AND EARLY MORNING SHIFT.  MUST SUBMIT DETAILED RESUME EQUALLY APPLICABLE TO BOTH U.S. AND FOREIGN WORKERS.  WILL CONSIDER FOREIGN EQUIVALENT  OF HIGH SCHOOL/GED DIPLOMA.</t>
  </si>
  <si>
    <t>Kalayaan Inc., Agingan Lane, San Antonio Village, Saipan</t>
  </si>
  <si>
    <t>Kalayaan Inc. , Agingan Lane, San Antonio Village, Saipan</t>
  </si>
  <si>
    <t xml:space="preserve">CH.2 AND CH. 7 TAXES, (FEDERAL &amp; STATE TAX) SOCIAL SECURITY AND MEDICARE TAXES.
</t>
  </si>
  <si>
    <t>C-500-23213-230921</t>
  </si>
  <si>
    <t xml:space="preserve">12436 COMMERCIAL PORT AVE, LOWER BASE, PUERTO RICO </t>
  </si>
  <si>
    <t>P-500-23108-940713</t>
  </si>
  <si>
    <t>Employees in these occupations generally need 24 months of training involving both on-the-job experience and informal training with experienced workers. A recognized apprenticeship program may be associated with these occupations. Experience in the field of maintenance and structural repairs.  All applying U.S. citizens and CW individuals must obtain a police clearance pre-hire. All applying U.S. citizens and CW individuals must undergo a drug screening test post-hire.</t>
  </si>
  <si>
    <t>C-500-23251-329723</t>
  </si>
  <si>
    <t xml:space="preserve">HEMINE IPWAN ISLAM </t>
  </si>
  <si>
    <t>Umme Lawncare Maintenance &amp; Repair Services</t>
  </si>
  <si>
    <t xml:space="preserve">PO BOx 503235 </t>
  </si>
  <si>
    <t xml:space="preserve">ISLAM </t>
  </si>
  <si>
    <t>HEMINE</t>
  </si>
  <si>
    <t>IPWAN</t>
  </si>
  <si>
    <t>PO BOX 503235</t>
  </si>
  <si>
    <t>semul875@gmail.com</t>
  </si>
  <si>
    <t>P-500-23194-185503</t>
  </si>
  <si>
    <t xml:space="preserve">HE/SHE MUST BE ABLE TO SPEND THE DAY ON THEIR FEET AND UNDER THE SUN WITHOUT GETTING OVERLY TIRED. CAN WORK FLEXIBLE TIME, TIME INCLUDING
WEEKENDS AND HOLIDAYS. AT LEAST 12 MONTHS EXPERIENCE AS MAINTENANCE AND REPAIR WORKER. PRE-SCREENING TEST IS REQUIRED (LIKE TRADE TEST AND/OR EMPLOYMENT EXAM)
</t>
  </si>
  <si>
    <t>C-500-23243-310581</t>
  </si>
  <si>
    <t>Marianas Security Corporation</t>
  </si>
  <si>
    <t>P.O. Box 500438</t>
  </si>
  <si>
    <t>APRIL</t>
  </si>
  <si>
    <t>JAMBALOS</t>
  </si>
  <si>
    <t>MANAGING CONSULTANT/HUMAN RESOURCES COORDINATOR</t>
  </si>
  <si>
    <t>ROONG LN#1 CHALAN LAULAU</t>
  </si>
  <si>
    <t>office@marianassecurity.com</t>
  </si>
  <si>
    <t>P-500-23200-199008</t>
  </si>
  <si>
    <t>Under General Supervision, performs various general maintenance duties, including electrical, mechanical, carpentry, and construction in the maintenance and repair of apartment building facilities and equipment.</t>
  </si>
  <si>
    <t>Joeten Superstore bldg., Roong ln#1, Chalan Laulau</t>
  </si>
  <si>
    <t>CNMI Taxes and FICA</t>
  </si>
  <si>
    <t>C-500-23235-287378</t>
  </si>
  <si>
    <t>P-500-23195-188621</t>
  </si>
  <si>
    <t>DRIVER/SALES WORKERS</t>
  </si>
  <si>
    <t>Employer requires employer certification from previous employer and police clearance for US workers and CW1 workers for Sales Workers. Valid CNMI driver's license is required.</t>
  </si>
  <si>
    <t>C-500-23213-230893</t>
  </si>
  <si>
    <t>Employees in these occupations generally need 24 months of training involving both on-the-job experience and informal training with experienced workers. A recognized apprenticeship program may be associated with these occupations. Experience in the field of maintenance and structural repairs. Certification required in the field of general maintenance. All applying U.S. citizens and CW individuals must obtain a police clearance pre-hire. All applying U.S. citizens and CW individuals must undergo a drug screening test post-hire.</t>
  </si>
  <si>
    <t>C-500-23243-310141</t>
  </si>
  <si>
    <t>Spa/Massage</t>
  </si>
  <si>
    <t>Zhang</t>
  </si>
  <si>
    <t>Huaying</t>
  </si>
  <si>
    <t>P-500-23203-208339</t>
  </si>
  <si>
    <t>Aroma Therapists</t>
  </si>
  <si>
    <t>Must perform physical activities that require considerable use of your arms and legs and moving your whole body, such as climbing, lifting, balancing, walking, and handling of  materials.
The ability to exert muscle force repeatedly or continuously over time.
The ability to communicate information and ideas in speaking so others will understand.
The ability to use your abdominal and lower back muscles to support part of the body repeatedly or continuously over time without giving up or getting tired.</t>
  </si>
  <si>
    <t>C-500-23235-287315</t>
  </si>
  <si>
    <t>CASA MARIANAS, LLC</t>
  </si>
  <si>
    <t>CASA DECOR</t>
  </si>
  <si>
    <t>PMB 328E BOX 10003</t>
  </si>
  <si>
    <t>LAM</t>
  </si>
  <si>
    <t>CHOR SING</t>
  </si>
  <si>
    <t>CHIEF EXECUTIVE OFFICER</t>
  </si>
  <si>
    <t>GUALO RAI, MIDDLE ROAD</t>
  </si>
  <si>
    <t>GAVINLAM44@GMAIL.COM</t>
  </si>
  <si>
    <t>2ND FLOOR, SASHA BLDG., CHALAN LAULAU</t>
  </si>
  <si>
    <t>P-500-23195-188634</t>
  </si>
  <si>
    <t>SALES MANAGER</t>
  </si>
  <si>
    <t xml:space="preserve">U.S. AND FOREIGN WORKERS MUST BE EXPERIENCED WITH OPERATING A PC AND FAMILIAR WITH MS EXCEL &amp; WORD AND OTHER DESIGN SOFTWARE. </t>
  </si>
  <si>
    <t xml:space="preserve">MIDDLE ROAD, GUALO RAI </t>
  </si>
  <si>
    <t>MAILMAN &amp; KARA, LLC.</t>
  </si>
  <si>
    <t>C-500-23280-416839</t>
  </si>
  <si>
    <t>C-500-23249-322709</t>
  </si>
  <si>
    <t>P-500-23206-212135</t>
  </si>
  <si>
    <t>With knowledge of mixing drinks and cocktails. Ability to remember and keeping track of each customers order.</t>
  </si>
  <si>
    <t>C-500-23237-295055</t>
  </si>
  <si>
    <t xml:space="preserve">Tinian </t>
  </si>
  <si>
    <t>P-500-23187-169209</t>
  </si>
  <si>
    <t>Customer Service Specialist</t>
  </si>
  <si>
    <t>Must be able to demonstrate the ability in operating the Internet, Windows, and Microsoft Office applications specifically Excel.</t>
  </si>
  <si>
    <t>C-500-23213-231019</t>
  </si>
  <si>
    <t>C-500-23214-232090</t>
  </si>
  <si>
    <t>OCEAN TRADING LLC</t>
  </si>
  <si>
    <t>MARIANAS EMPLOYMENT SOLUTIONS</t>
  </si>
  <si>
    <t>TEXAS ROAD CHALAN KANOA</t>
  </si>
  <si>
    <t>ISAGANI</t>
  </si>
  <si>
    <t>oceantrading670@gmail.com</t>
  </si>
  <si>
    <t>P-500-23087-882277</t>
  </si>
  <si>
    <t xml:space="preserve">Highschool Graduate/Diploma. Has an at least 6 months experience in International cuisines. Knowledge of raw materials, production processes, quality control, cost and other techniques for maximizing the effective manufacture and distribution of goods. </t>
  </si>
  <si>
    <t>C-500-23249-322726</t>
  </si>
  <si>
    <t>Amusement and Recreation Attendants</t>
  </si>
  <si>
    <t>P-500-23206-212141</t>
  </si>
  <si>
    <t>AMUSEMENT AND RECREATION ATTENDANT</t>
  </si>
  <si>
    <t>Ability to meet customers needs and provide necessary assistance. Ability to learn the procedures, rules, and regulations for the facility. Ability to master multiple job responsibilities required at the facility.</t>
  </si>
  <si>
    <t>C-500-23238-298437</t>
  </si>
  <si>
    <t>535  Agingan Lane, San Antonio Village</t>
  </si>
  <si>
    <t>P-500-23199-195574</t>
  </si>
  <si>
    <t>Grounds Maintenance Workers</t>
  </si>
  <si>
    <t>MUST AT LEAST HAVE 6 MONTHS PREVIOUS WORK RELATED EXPERIENCE AS GROUNDS MAINTENANCE WORKER. SKILLS AND KNOWLEDGE ESPECIALLY IN MAINTAINING, HANDLING AND OPERATING HAND/POWER TOOLS AND EQUIPMENT USED FOR GROUND MAINTENANCE. APPLICANT MUST BE ABLE TO LIFT 45 LBS. AND CAN WORK ON FLEXIBLE HOURS  ON WEEKENDS AND HOLIDAYS OR AN EARLY MORNING SHIFT APPLICABLE TO BOTH U.S. AND FOREIGN WORKERS.  MUST SUBMIT DETAILED RESUME  EQUALLY APPLICABLE TO BOTH U.S. AND FOREIGN WORKERS.  WILL CONSIDER FOREIGN EQUIVALENT OF HIGH SCHOOL DIPLOMA OR GED.</t>
  </si>
  <si>
    <t>C-500-23247-318371</t>
  </si>
  <si>
    <t>SM Enterprises, LLC</t>
  </si>
  <si>
    <t xml:space="preserve">Amara PI Street </t>
  </si>
  <si>
    <t>KIm</t>
  </si>
  <si>
    <t>Kang Hee</t>
  </si>
  <si>
    <t>smellcsaipan@gmail.com</t>
  </si>
  <si>
    <t>P-500-23205-208785</t>
  </si>
  <si>
    <t>APPLICANT MUST HAVE 6 MONTHS WORK EXPERIENCE IN OPERATING HEAVY EQUIPMENT SUCH AS  DUMP TRUCK, EXCAVATORS,
LOADERS, CRANE, BACKHOES, GRADER, TELEHANDLER,SKIDSTEER
* ALSO HAVE KNOWLEDGE IN MAINTAINING THE HEAVY EQUIPMENT
* VALID CNMI DRIVER'S LICENSE IS REQUIRED TO PERFORM THE TASK.</t>
  </si>
  <si>
    <t>Chalan Pale Road Chalan Laulau Village</t>
  </si>
  <si>
    <t>CNMI TAxes and FICA Taxes</t>
  </si>
  <si>
    <t>Kim</t>
  </si>
  <si>
    <t>SM Enterprises LLC.</t>
  </si>
  <si>
    <t>C-500-23246-318291</t>
  </si>
  <si>
    <t xml:space="preserve">	Must hold at least a Commercial Pilot Certificate with appropriate category and class ratings, as required under Title 14CFR 135.243(C)(1). The required certificate will be applied equally to both U.S. workers and CW-1 workers. 
	Must hold a first-class medical certificate, as required under TITLE 14 CFR 61.23(a)(2). The required medical certificate will be applied equally to both U.S. workers and CW-1 workers.
	Must have at least 1,200 hours of flight time as a pilot, including 500 hours of cross-country flight time, 100 hours of night flight time, and 75 hours of actual or simulated instrument time at least 50 hours of which were in actual flight, as required under Title 14 CFR 135.243 (c)(2). The required flight hours will be applied to both U.S. workers and CW-1 workers. 
	The pilot must successfully complete the FAA required company trainings and checks, prior to being assigned as a pilot-in-command of the PA-31 aircraft. This requirement is in accordance with the FAA approved company Training Program, and must be performed and completed using the company facility and aircraft. Must complete 100 hours of flight time as pilot-in-command in the PA-31-350 aircraft, in accordance with 14 CFR 135.105(a). The required training and flight hours will be applied to both U.S. workers and CW-1 workers. NOTE: The offered wage is paid upon successful completion of the company training and flight hour requirements.
	The worker may not be assigned as a pilot of any aircraft operated by Star Marianas Air, Inc. unless the worker successfully passes a DOT/FAA Pre-employment drug test drug test, as required under Title 14 CFR120.109(a): (1) No employer may hire any individual for a safety-sensitive function listed in 120.105 unless the employer first conducts a pre-employment test and receives a verified negative drug test result for that individual, (2) No employer may allow an individual to transfer from a nonsafety-sensitive to a safety sensitive function unless the employer first conducts a pre-employment test and receives a verified negative drug test result for the individual. NOTE: The pre-employment drug test is a DOT and FAA requirement, and may only be performed in the US. The DOT/FAA pre-employment drug test requirement under Title 14 CFR120.109(a)(1) will be applied equally to both U.S. workers and CW-1 workers.
	The worker must sign an agreement with a Training Cost Recovery program wherein the employer initially bears the cost of the required trainings and checks. The cost of this training shall be prorated over the first 6 months of the employment. If the worker does not complete 6 months of employment, the worker shall reimburse the company for a prorated amount of the cost of the ground and flight training. The required agreement with a Training Cost Recovery program will be applied equally to both U.S. workers and CW-1 workers.</t>
  </si>
  <si>
    <t>C-500-23238-298467</t>
  </si>
  <si>
    <t>MENDOZA</t>
  </si>
  <si>
    <t>NARME</t>
  </si>
  <si>
    <t>NARCISO</t>
  </si>
  <si>
    <t>P.O. BOX 500575</t>
  </si>
  <si>
    <t>C-500-23240-298987</t>
  </si>
  <si>
    <t>SMARTSTART LEARNING, LLC.</t>
  </si>
  <si>
    <t>SMARTSTART NURTURING CENTER</t>
  </si>
  <si>
    <t>MICRO BEACH ROAD</t>
  </si>
  <si>
    <t>VILLAGOMEZ</t>
  </si>
  <si>
    <t>ANGELINA</t>
  </si>
  <si>
    <t>LICEN</t>
  </si>
  <si>
    <t>DIRECTOR</t>
  </si>
  <si>
    <t>linasaipan@aol.com</t>
  </si>
  <si>
    <t>P-500-23191-175962</t>
  </si>
  <si>
    <t>CHILD CARE WORKERS</t>
  </si>
  <si>
    <t>WORK EXPERIENCE REQUIRED IS 12 MONTHS, OF WHICH 6 MONTHS IS CURRENT AND PROGRESSIVE IN CHILD CARE SETTING. INFANT TODDLER CERTIFICATION IS BIG PLUS FACTOR. EXPERIENCE WITH SPECIAL NEEDS CHILD IS BIG PLUS FACTOR. GOOD ORAL AND WRITTEN COMMUNICATION SKILLS. MICROSOFT WORD AND EXCEL USER. SUCCESSFUL APPLICANT(S) IS REQUIRED TO SUBMIT AT LEAST TWO (2) RECOMMENDATION LETTERS FROM PREVIOUS EMPLOYMENT (DIRECT SUPERVISOR OR HR), WHICH MUST INCLUDE A STATEMENT ON WORK RELIABILITY, PUNCTUALITY, ATTENDANCE, AND WORK ETHICS. SUCCESSFUL APPLICANT(S) WILL BE REQUIRED
TO PROVIDE TWO (2) LETTER OF REFERENCES FROM NON-FAMILY MEMBERS.
REQUIRED BY CNMI LICENSING OFFICE BEFORE ALLOWED TO WORK IN ANY CENTER:
*POLICE CLEARANCE, CPR, SEX OFFENDER REGISTRY NOTIFICATION ACT, AND FOOD HANDLER CERTIFICATE.
*REQUIRED BY CHILD CARE DEVELOPMENT FUND PROGRAM WITHIN 90 DAYS FROM START OF WORK: COMPLETE AND PASS THE 12 TOPICS OF PRE-SERVICE TRAININGS.
WE ARE AN EQUAL OPPORTUNITY EMPLOYER AND THE ABOVE-MENTIONED REQUIREMENTS SHALL BE APPLIED EQUALLY TO ALL SUCCESSFUL APPLICANTS WHETHER U.S. WORKERS OR CW-1 WORKERS.</t>
  </si>
  <si>
    <t>C-500-23251-329775</t>
  </si>
  <si>
    <t>Power Builders International, LLC</t>
  </si>
  <si>
    <t>POWER</t>
  </si>
  <si>
    <t>DONALD</t>
  </si>
  <si>
    <t>JAMES</t>
  </si>
  <si>
    <t>P-500-23209-221850</t>
  </si>
  <si>
    <t>ABILITY TO FOLLOW INSTRUCTIONS FROM SUPERVISORS OR SENIOR MAINTENANCE WORKERS. KNOWLEDGE OF GENERAL CARPENTRY AND REPAIR. ABILITY TO USE HAND TOOLS AND POWER TOOLS.</t>
  </si>
  <si>
    <t>80 hours paid vacation leave, 40 hours paid sick leave.</t>
  </si>
  <si>
    <t>Local and Federal Taxes, 50% Health Insurance Premium is optional, IOU's.</t>
  </si>
  <si>
    <t>C-500-23236-294563</t>
  </si>
  <si>
    <t xml:space="preserve">HOMESMART CORPORATION </t>
  </si>
  <si>
    <t xml:space="preserve">VILLAROYAL PAWNSHOP </t>
  </si>
  <si>
    <t>RUEL</t>
  </si>
  <si>
    <t>RARO</t>
  </si>
  <si>
    <t>P-500-23199-198519</t>
  </si>
  <si>
    <t>AUDITING CLERK</t>
  </si>
  <si>
    <t>APPLICANT MUST HAVE A HIGH SCHOOL DIPLOMA. APPLICANT MUST HAVE AT LEAST 12 MONTHS OF WORK EXPERIENCE AS AUDITING CLERK OR RELATED FIELD.</t>
  </si>
  <si>
    <t>C-500-23247-318306</t>
  </si>
  <si>
    <t>PARAGON CORPORATION</t>
  </si>
  <si>
    <t xml:space="preserve">COREPLUS CONSTRUCTION </t>
  </si>
  <si>
    <t xml:space="preserve">2360 Beachroad San Jose Village </t>
  </si>
  <si>
    <t xml:space="preserve">IRANG </t>
  </si>
  <si>
    <t xml:space="preserve">ANNABELLE </t>
  </si>
  <si>
    <t xml:space="preserve">MARCELO </t>
  </si>
  <si>
    <t xml:space="preserve">PRESIDENT </t>
  </si>
  <si>
    <t>hr.coreplusconstruction@gmail.com</t>
  </si>
  <si>
    <t>P-500-23206-212093</t>
  </si>
  <si>
    <t xml:space="preserve">ACCOUNTING SPECIALIST </t>
  </si>
  <si>
    <t>Applicant must have an associate's degree. Applicant must have at least 12 month of work experience in accounting or  any related field.</t>
  </si>
  <si>
    <t xml:space="preserve">San Jose Village </t>
  </si>
  <si>
    <t>C-500-23244-314647</t>
  </si>
  <si>
    <t>Francisco C. Castro</t>
  </si>
  <si>
    <t>F &amp; J Castro</t>
  </si>
  <si>
    <t>Highway 308 Sugar King Road, China Town</t>
  </si>
  <si>
    <t>P.O. Box 500282</t>
  </si>
  <si>
    <t>Francisco</t>
  </si>
  <si>
    <t>Proprietor/Owner</t>
  </si>
  <si>
    <t>fjcastro1937@gmail.com</t>
  </si>
  <si>
    <t>P-500-23179-148848</t>
  </si>
  <si>
    <t>Building Maintenance Worker</t>
  </si>
  <si>
    <t>MUST HAVE 1 YEAR OF EXPERIENCE IN THE SAME POSITION MAINTAINING AN EXISTING BUILDING TO PREVENT DETERIORATION. CUSTOMER SERVICE, COMMUNICATION AND INTERPERSONAL SKILLS ARE A MUST. MUST BE WILLING TO WORK FLEXIBLE TIME, HOLIDAYS AND WEEKENDS WHEN NECESSARY.  INCLUDING AIR-CONDITIONING, ELECTRICAL, PLUMBING, PAINTING, AND GENERAL BUILDING REPAIR, ADEPT AT USING A VARIETY OF HAND AND ELECTRICAL TOOLS. MUST HAVE THE ABILITY TO CLIMB HEIGHTS, LIFT UP TO 50 LBS. AND CLIMB ONTO LADDER</t>
  </si>
  <si>
    <t>Cadena De Amor St., South Garapan</t>
  </si>
  <si>
    <t>C-500-23238-298425</t>
  </si>
  <si>
    <t>P.O. Box 505656,  Saipan, MP 96950</t>
  </si>
  <si>
    <t>P-500-23112-957366</t>
  </si>
  <si>
    <t>Cleaners</t>
  </si>
  <si>
    <t>Must have a High School/GED Diploma or its equivalent with three (3) month previous work related experience.  Must be able to lift at least 45 lbs and can work on flexible time specifically on weekends and holidays or early morning shift.  Must submit detailed resume applicable to both U.S. and foreign workers.  Will consider foreign equivalent of High School/GED Diploma.</t>
  </si>
  <si>
    <t>C-500-23249-322698</t>
  </si>
  <si>
    <t>C-500-23231-279178</t>
  </si>
  <si>
    <t>C-500-23241-302711</t>
  </si>
  <si>
    <t>CNMI MANPOWER, LLC</t>
  </si>
  <si>
    <t>P.O. BOX 501856</t>
  </si>
  <si>
    <t>VINCENT</t>
  </si>
  <si>
    <t>DLG</t>
  </si>
  <si>
    <t>cnmi.manpower670@gmail.com</t>
  </si>
  <si>
    <t>P-500-23193-182045</t>
  </si>
  <si>
    <t>Office Assistant</t>
  </si>
  <si>
    <t>Must have at least High School Diploma and have 12 months of work-related experience.</t>
  </si>
  <si>
    <t>CORNER ROSA STREET</t>
  </si>
  <si>
    <t xml:space="preserve">BEN &amp; BIBANG BUILDING, GARAPAN VILLAGE </t>
  </si>
  <si>
    <t>LOCAL WITHHOLDING TAX, MED AND SS FICA TAX</t>
  </si>
  <si>
    <t>C-500-23214-232122</t>
  </si>
  <si>
    <t>C-500-23214-231140</t>
  </si>
  <si>
    <t>P-500-23111-954066</t>
  </si>
  <si>
    <t>C-500-23239-298689</t>
  </si>
  <si>
    <t xml:space="preserve">MUST BE A GRADUATE OF BACHELOR OF SCIENCE IN ACCOUNTANCY WITH AT LEAST TWO (2) YEARS WORKING EXPERIENCE IN OVERALL ACCOUNTING FUNCTION. </t>
  </si>
  <si>
    <t>C-500-23248-318959</t>
  </si>
  <si>
    <t>P-500-23205-208807</t>
  </si>
  <si>
    <t>Sales Representative</t>
  </si>
  <si>
    <t>Able to demonstrate specific skills: 1. active listening-Giving full attention to what other people are saying, taking time to understand the points being made, asking questions are appropriate, and not interrupting in appropriate times. Actively looking for 2. Speaking-Talking to others to convey information effectively 3. Persuasion- Persuading others to change their minds or behavior 4. Social Perceptiveness- Being aware of others' reactions and understanding why they act as they do. 5. Critical Thinking- Using logic and reasoning to identify the strengths and weakness of alternative solutions, conclusions or approaches to problems. Be able and willing to work in flexible shifts, days, evening, night, weekend and holidays.</t>
  </si>
  <si>
    <t>C-500-23214-231150</t>
  </si>
  <si>
    <t>Twelve (12) months of experience. Proof of eligibility to work in the United States. High school diploma/GED (or agreement to complete a GED program within six months of hire). Knowledge of relevant equipment, policies, procedures, and strategies to promote effective local, state, or national security operations for the protection of people, data, property, and institutions. Monitoring/Assessing performance of yourself, other individuals, or organizations to make improvements or take corrective action. And perform all other job related duties.</t>
  </si>
  <si>
    <t>C-500-23205-208712</t>
  </si>
  <si>
    <t>P-500-23117-970044</t>
  </si>
  <si>
    <t>DELIVERY DRIVER</t>
  </si>
  <si>
    <t>- 12 MONTHS EXPERIENCE AS DELIVERY DRIVER
- MUST POSSESS A VALID CNMI DRIVER'S LICENSE
- MUST BE ABLE TO DO STRENUOUS WORK WITH SOME LIFTING AND CARRYING OF ITEMS ON THE JOB
- MUST BE ABLE TO PERFORM MATHEMATICAL COMPUTATION</t>
  </si>
  <si>
    <t>PAYROLL TAXES AND MEDICAL CO-INSURANCE IF ANY.</t>
  </si>
  <si>
    <t>C-500-23251-329784</t>
  </si>
  <si>
    <t>Tinian Ice &amp; Water Bottling Co.</t>
  </si>
  <si>
    <t>3 Canal Street San Jose Village</t>
  </si>
  <si>
    <t>Cooks, Fast Food</t>
  </si>
  <si>
    <t>P-500-23209-221847</t>
  </si>
  <si>
    <t>Basic communication skills. 3 months work experience required.</t>
  </si>
  <si>
    <t>C-500-23201-203029</t>
  </si>
  <si>
    <t>LOT 22703-8 CHALAN PALE ARNOLD MIDDLE ROAD</t>
  </si>
  <si>
    <t>matheresacrz@yahoo.com</t>
  </si>
  <si>
    <t>WITHHOLDING TAX AND FICA.</t>
  </si>
  <si>
    <t>MARIANAS LABOR.NET</t>
  </si>
  <si>
    <t>C-500-23248-318949</t>
  </si>
  <si>
    <t>C-500-23199-195863</t>
  </si>
  <si>
    <t>GLOBAL TRADERS INC</t>
  </si>
  <si>
    <t>Mason Pl. As Lito Village</t>
  </si>
  <si>
    <t>PO BOX 501507</t>
  </si>
  <si>
    <t>KI BOK</t>
  </si>
  <si>
    <t>globaltispn@hotmail.com</t>
  </si>
  <si>
    <t>P-500-23160-093774</t>
  </si>
  <si>
    <t>SALES REPRESENTATIVE</t>
  </si>
  <si>
    <t>MUST HAVE AT LEAST 24 MONTHS WORKING EXPERIENCE AS SALES REPRESENTATIVE OF WHOLESALE FROZEN MEAT PRODUCTS.
MUST HAVE KNOWLEDGE ON FROZEN MEAT PRODUCTS FROM U.S. SUCH AS BEEF, PORK AND CHICKEN DIFFERENT PARTS AND CUTS.
MUST HAVE VALID DRIVER'S LICENSE.
MUST HAVE A VALID FOOD HANDLER CERTIFICATE ISSUED BY (CHCC) CNMI ENVIRONMENTAL HEALTH DISEASE PREVENTION, APPLIED EQUALLY TO BOTH U.S. WORKERS AND FOREIGN (CW) WORKERS.
MUST HAVE EMPLOYMENT CERTIFICATION FROM PRESENT OR PREVIOUS EMPLOYER(S), APPLIED EQUALLY TO BOTH U.S. WORKERS AND FOREIGN (CW) WORKERS.</t>
  </si>
  <si>
    <t>MASON PL. AS LITO</t>
  </si>
  <si>
    <t>FEDERAL AND CNMI TAXES ONLY</t>
  </si>
  <si>
    <t>C-500-23212-225050</t>
  </si>
  <si>
    <t>BRIDGE INVESTMENT GROUP LLC</t>
  </si>
  <si>
    <t>Tinian Diamond Hotel &amp; Casino</t>
  </si>
  <si>
    <t>199 San Jose Village</t>
  </si>
  <si>
    <t>P.O. BOX 520199</t>
  </si>
  <si>
    <t>CHONG</t>
  </si>
  <si>
    <t>GEMMA</t>
  </si>
  <si>
    <t>Compliance/Acting Human Resources Officer</t>
  </si>
  <si>
    <t xml:space="preserve">199 San Jose Street </t>
  </si>
  <si>
    <t>applications@us-big.com</t>
  </si>
  <si>
    <t>First-Line Supervisors of Gambling Services Workers</t>
  </si>
  <si>
    <t>P-500-23170-122917</t>
  </si>
  <si>
    <t>Cage &amp; Count Supervisor</t>
  </si>
  <si>
    <t>Must be able to communicate effectively in English.  Knowlegde of BSA Title 31 Chapter X.  Experience with VIP Premium and Junket commission-based programs and casino proprietary systems preferred.</t>
  </si>
  <si>
    <t xml:space="preserve">TINIAN PORT, SAN JOSE </t>
  </si>
  <si>
    <t>CNMI Local &amp; State Taxes, SS &amp; Medicare and all taxes as required by law.</t>
  </si>
  <si>
    <t>C-500-23221-249335</t>
  </si>
  <si>
    <t>P-500-23138-036469</t>
  </si>
  <si>
    <t>Knowledge of Point of Sale restaurant software, food safety labelling system, menu planning and recipe cost control</t>
  </si>
  <si>
    <t>C-500-23214-231160</t>
  </si>
  <si>
    <t>MD</t>
  </si>
  <si>
    <t>Twelve (12) months of experience.  High school diploma/GED (or agreement to complete a GED program within six months of hire). Knowledge of relevant equipment, policies, procedures, and strategies to promote effective local, state, or national security operations for the protection of people, data, property, and institutions. Monitoring/Assessing performance of yourself, other individuals, or organizations to make improvements or take corrective action. And perform all other job related duties.</t>
  </si>
  <si>
    <t>C-500-23214-232186</t>
  </si>
  <si>
    <t>C-500-23236-291235</t>
  </si>
  <si>
    <t>THE WATER COMPANY</t>
  </si>
  <si>
    <t>P.O. BOX 501610</t>
  </si>
  <si>
    <t>PRESIDENT AND GENERAL MANAGER</t>
  </si>
  <si>
    <t>P-500-23194-188415</t>
  </si>
  <si>
    <t>ACCOUNTING ASSISTANT</t>
  </si>
  <si>
    <t>MUST HAVE AN ASSOCIATE DEGREE IN ACCOUNTING, BUSINESS MANAGEMENT/FINANCE AND OTHER RELATED FIELDS. FAMILIARITY WITH BOOKEEPING AND BASIC ACCOUNTING PROCEDURES. HANDS ON EXPERIENCE AND KNOWLEDGE WITH SPREAD SHEETS AND FINANCIAL REPORTS.  A MINIMUM OF 24 MONTHS EXPERIENCE IS REQUIRED.  THE CANDIDATE MUST ALSO HAVE A BASIC KNOWLEDGE IN USING QUICK BOOKS ACCOUNTING SOFTWARE TO INPUT DAILY SALES TRANSACTIONS, GENERATE INVOICES AND BILLINGS, ACCOUNTS RECEIVABLES AND PAYABLES AND OTHER FUNCTIONS NEEDED ON A DAY-TO-DAY ACTIVITIES.  MUST BE ABLE TO COMMUNICATE IN THE ENGLISH LANGUAGE, BOTH SPOKEN AND WRITTEN WORDS.</t>
  </si>
  <si>
    <t>APPLICABLE CNMI AND FEDERAL TAX</t>
  </si>
  <si>
    <t>C-500-23223-256739</t>
  </si>
  <si>
    <t>P.O Box 10003 1341</t>
  </si>
  <si>
    <t>P-500-23186-166184</t>
  </si>
  <si>
    <t xml:space="preserve">Massage Therapist </t>
  </si>
  <si>
    <t xml:space="preserve">1. TWO (2) YEARS WORK EXPERIENCE ASSISTING IN THERAPEUTIC ACTIVITIES.
2. KNOWLEDGE OF THERAPEUTIC METHODS AND TECHNIQUES IN REHABILITATION THERAPY.
3. ABILITY TO PROVIDE REHABILITATIVE THERAPY: TO MAINTAIN RECORDS, TO PREPARE CONCISE REPORT AND TO
COMMUNICATE EFFECTIVELY.
</t>
  </si>
  <si>
    <t xml:space="preserve">Withholding Tax &amp; SS Medicare Tax </t>
  </si>
  <si>
    <t xml:space="preserve">Marianas Health Services, Inc. </t>
  </si>
  <si>
    <t>C-500-23259-352639</t>
  </si>
  <si>
    <t>Citrine Cafe and Restaurant</t>
  </si>
  <si>
    <t>PO BOX 505483</t>
  </si>
  <si>
    <t>P-500-23220-245470</t>
  </si>
  <si>
    <t>Knowledge of machine and tools including their designs, uses, repair and maintenance. Knowledge of materials, methods and the tools involved in the construction or repair of house, buildings or other structures and machinery.</t>
  </si>
  <si>
    <t>Msgr. Martinez Road Koblerville Village</t>
  </si>
  <si>
    <t>ALL APPLICABLE LOCAL AND FEDERAL TAXES</t>
  </si>
  <si>
    <t>C-500-23257-345243</t>
  </si>
  <si>
    <t>CITRINE CAFE AND RESTAURANT</t>
  </si>
  <si>
    <t>P-500-23220-245438</t>
  </si>
  <si>
    <t>HAVE KNOWLEDGE OF PRINCIPLE AND PROCESSES FOR PROVIDING CUSTOMER AND PERSONAL SERVICES IN MEETING QUALITY STANDARDS AND EVALUATION OF
CUSTOMER SATISFACTION. KNOWLEDGE OF FOOD SERVICE LINE SE-UP AND TERMPERATURE REQUIREMENTS. ABLE TO WORK FLEXIBLE SHIFTS, WEEKENDS AND
HOLIDAYS, AND MAY BE REQUIRED TO WORK OVERTIME ON OCCASION WITH DEPARTMENT NEEDS. REQUIRES STANDING FOR EXTENDED PERIODS, WALKING, LIFTING
UP 10-25 LBS, BENDING, STOOPING, KNEELING AND CROUCHING.</t>
  </si>
  <si>
    <t>MSGR MARTINEZ ROAD KOBLERVILLE VILLAGE</t>
  </si>
  <si>
    <t>ALL APPLICABLE LOCAL AND FEDERAL TAXES.</t>
  </si>
  <si>
    <t>C-500-23250-326081</t>
  </si>
  <si>
    <t>Vice-Presidnet</t>
  </si>
  <si>
    <t>P-500-23173-138100</t>
  </si>
  <si>
    <t>General and Operations Manager</t>
  </si>
  <si>
    <t>COMPUTER LITERATE. CAN READ, WRITE AND SPEAK THE JAPANESE LANGUAGE FLUENTLY. KNOWLEDGEABLE OF ALL JAPANESE PRODUCTS TO DEAL WITH JAPANESE WHOLESALER COMPANIES IN PLACING AN ORDER FOR WHOLESALE AND RETAIL. OVERSEEING STOCK CONTROL AND RECEIVING ORDERS. MAY ORGANIZE, AND DISPLAY ITEMS ON THE SHELVES. GIVING FULL ATTENTION TO THE INSTRUCTIONS, TAKING TIME TO UNDERSTAND THE POINTS BEING MADE, ASKING QUESTIONS AS APPROPRIATE, AND NOT INTERRUPTING AT INAPPROPRIATE TIMES. TEACHING OTHERS HOW TO DO SOMETHING. THE JOB REQUIRES A WILLINGNESS TO TAKE ON FULFILLING OBLIGATIONS AND CAN WORK ON FLEXIBLE HOURS.</t>
  </si>
  <si>
    <t>C-500-23222-253214</t>
  </si>
  <si>
    <t>Guerrero</t>
  </si>
  <si>
    <t>Michael</t>
  </si>
  <si>
    <t>General Manager/Board Member</t>
  </si>
  <si>
    <t>P-500-23166-112796</t>
  </si>
  <si>
    <t>Warehouse Worker</t>
  </si>
  <si>
    <t>Must obtain certification in forklift operation. Must obtain a post-employment offer of food handler's certification from the CNMI Department of Public Health. Must be able to lift, carry and deliver heavy products of up to 50 pounds. Must have basic math skills to weigh, measure, and convert using Metric conversion. Must possess a valid CNMI-issued Driver's License. Must agree to post-offer pre-employment drug screening and random drug testing equally applied to both US and CW-1 workers. Must not have any driving violations within the last three (3) years and must agree to provide a post-offer pre-employment police clearance record which is equally applied to both US and CW-1 workers.</t>
  </si>
  <si>
    <t>The only deductions from pay are those allowed under applicable laws such as FICA/Medicare 	and applicable
local and federal taxes.</t>
  </si>
  <si>
    <t>C-500-23285-426037</t>
  </si>
  <si>
    <t>Milagros Parchamento Pellegrino</t>
  </si>
  <si>
    <t>Saipan Ice and Water Company</t>
  </si>
  <si>
    <t>Lowerbase Drive</t>
  </si>
  <si>
    <t>Lot # 005-E-01</t>
  </si>
  <si>
    <t>Lisua</t>
  </si>
  <si>
    <t>Maxima</t>
  </si>
  <si>
    <t>Litulumar</t>
  </si>
  <si>
    <t>Human Resources</t>
  </si>
  <si>
    <t>maxiel@saipanice.com</t>
  </si>
  <si>
    <t>P-500-23243-310068</t>
  </si>
  <si>
    <t xml:space="preserve">DIESEL MECHANIC </t>
  </si>
  <si>
    <t>medicare, CNMI  taxes, social security</t>
  </si>
  <si>
    <t>C-500-23242-306368</t>
  </si>
  <si>
    <t>Marianas Insurance Company, Ltd.</t>
  </si>
  <si>
    <t>1st Floor, MIC Building, San Jose</t>
  </si>
  <si>
    <t>Cabrera</t>
  </si>
  <si>
    <t>Rosalia</t>
  </si>
  <si>
    <t>gm@marianasinsurance.com</t>
  </si>
  <si>
    <t>Scoggins</t>
  </si>
  <si>
    <t>Mark</t>
  </si>
  <si>
    <t>Allen</t>
  </si>
  <si>
    <t>MIC Building, 2nd Floor, San Jose</t>
  </si>
  <si>
    <t>markascoggins@gmail.com</t>
  </si>
  <si>
    <t>Scoggins Law Office, LLC</t>
  </si>
  <si>
    <t>Supreme Court</t>
  </si>
  <si>
    <t>P-500-23201-202171</t>
  </si>
  <si>
    <t>BACHELOR'S DEGREE IN ACCOUNTING WITH AT LEAST 4 YEARS OF EXPERIENCE IN STATUTORY ACCOUNTING PRACTICES (SAP) AND GENERALLY ACCEPTED
ACCOUNTING PRACTICES (GAAP). MUST HAVE KNOWLEDGE AND EXPERIENCE IN ACCOUNTING SOFTWARE. MUST BE COMPUTER LITERATE.</t>
  </si>
  <si>
    <t>Standard state and federal withholding taxes and SSI deduction.</t>
  </si>
  <si>
    <t>C-500-23235-287511</t>
  </si>
  <si>
    <t>P-500-23193-182259</t>
  </si>
  <si>
    <t>Mobile Heavy Equipment Mechanic</t>
  </si>
  <si>
    <t>Must have minimum 24 months of work experience.</t>
  </si>
  <si>
    <t>C-500-23217-241546</t>
  </si>
  <si>
    <t>All Applicable CNMI and Federal Tax.</t>
  </si>
  <si>
    <t>ERESE</t>
  </si>
  <si>
    <t>FERNANDO</t>
  </si>
  <si>
    <t>HYDROAIRE MECHANICAL SYSTEM (SAIPAN) INC</t>
  </si>
  <si>
    <t>C-500-23257-345252</t>
  </si>
  <si>
    <t>P-500-23220-245441</t>
  </si>
  <si>
    <t>MUST KNOW HOW TO MAKE DOUGH FOR MAKING BREAD AND OTHER BAKERY PRODUCTS. KNOW HOW TO MAKE ORIENTAL ASSORTED COOKIES, CAKES, BREAD AND
PASTRIES. MUST KNOW THE TECHNIQUES IN MIXING AND DESIRED AMOUNT OF INGREDIENTS FOR MAKING DOUGH. KNOW HOW TO OPERATE AND USE OF BAKING
EQUIPMENT. WILLING TO WORK FLEXIBLE SCHEDULE. PERFORM OTHER RELATED DUTIES AS ASSIGNED.</t>
  </si>
  <si>
    <t>ALL LOCAL AND FEDERAL TAXES</t>
  </si>
  <si>
    <t>C-500-23221-249390</t>
  </si>
  <si>
    <t>MPS Enterprises CNMI LLC</t>
  </si>
  <si>
    <t>P.O. Box 57 bx 10001</t>
  </si>
  <si>
    <t>Surima</t>
  </si>
  <si>
    <t>Marilyn</t>
  </si>
  <si>
    <t>mps96950@gmail.com</t>
  </si>
  <si>
    <t>P-500-23181-157124</t>
  </si>
  <si>
    <t>MANICURIST/PEDICURIST</t>
  </si>
  <si>
    <t xml:space="preserve">NEED TO HAVE EMPLOYMENT CERTIFICATION FOR MANICURIST/PEDICURIST FOR 12 MONTHS
EXPERIENCE.
</t>
  </si>
  <si>
    <t>Puti Tainobui Garapan</t>
  </si>
  <si>
    <t>C-500-23273-402198</t>
  </si>
  <si>
    <t>FM Corporation</t>
  </si>
  <si>
    <t>FM Manpower</t>
  </si>
  <si>
    <t>PO BOX 504351</t>
  </si>
  <si>
    <t>ALDRIN</t>
  </si>
  <si>
    <t>V</t>
  </si>
  <si>
    <t>rls.fmmanpower09@gmail.com</t>
  </si>
  <si>
    <t>P-500-23193-182250</t>
  </si>
  <si>
    <t xml:space="preserve">Knows how to use tools and equipment related to maintenance job.  Can work flexible time including weekends and holidays.
</t>
  </si>
  <si>
    <t>Ground Floor of Marianas Business Plaza Building</t>
  </si>
  <si>
    <t>chapter 2, fica sss and fica medical</t>
  </si>
  <si>
    <t>rlsmanpower09@gmail.com</t>
  </si>
  <si>
    <t>C-500-23257-345245</t>
  </si>
  <si>
    <t>C-500-23228-267390</t>
  </si>
  <si>
    <t>Greenstar Corporation</t>
  </si>
  <si>
    <t>P.O. Box 501190, San Antonio</t>
  </si>
  <si>
    <t>Afetna Rd. San Antonio</t>
  </si>
  <si>
    <t>Alarzar</t>
  </si>
  <si>
    <t xml:space="preserve">Sylvia </t>
  </si>
  <si>
    <t>Manago</t>
  </si>
  <si>
    <t>greenstar550707@gmail.com</t>
  </si>
  <si>
    <t>P-500-23188-172348</t>
  </si>
  <si>
    <t>Must know the work and the duties and responsibilities for a Maintenance and Repair Workers, General.</t>
  </si>
  <si>
    <t>Afetna Road, San Antonio Village</t>
  </si>
  <si>
    <t>ALARZAR</t>
  </si>
  <si>
    <t xml:space="preserve">SYLVIA  </t>
  </si>
  <si>
    <t>GREENSTAR CORPORATION</t>
  </si>
  <si>
    <t>C-500-23220-245472</t>
  </si>
  <si>
    <t>DIPLOMA</t>
  </si>
  <si>
    <t>C-500-23279-414209</t>
  </si>
  <si>
    <t>TUN HERMAN PAN AIRPORT RD. DANDAN</t>
  </si>
  <si>
    <t>P-500-23237-294853</t>
  </si>
  <si>
    <t>MAID AND HOUSEKEEPING CLEANERS</t>
  </si>
  <si>
    <t>MAIDS &amp; HOUSEKEEPING CLEANERS</t>
  </si>
  <si>
    <t xml:space="preserve">CNMI TAXES ( CHAPTER 2 AND CHAPTER 7);
FICA TAXES ( SOCIAL SECURITY AND MEDICARE)
</t>
  </si>
  <si>
    <t>C-500-23305-469465</t>
  </si>
  <si>
    <t>NIPPON GENERAL TRADING CORPORATION</t>
  </si>
  <si>
    <t>COUNTRY HOUSE RESTAURANT</t>
  </si>
  <si>
    <t>COCONUT STREET GARAPAN</t>
  </si>
  <si>
    <t>PMB 658 BOX 10000</t>
  </si>
  <si>
    <t>SAGO</t>
  </si>
  <si>
    <t>MASANOBU</t>
  </si>
  <si>
    <t>contact@countryhouse.co.jp</t>
  </si>
  <si>
    <t>P-500-23264-365237</t>
  </si>
  <si>
    <t>At least 2-year experience as an actual cook.</t>
  </si>
  <si>
    <t>contactwildwest@gmail.com</t>
  </si>
  <si>
    <t>www.countryhouse.co.jp</t>
  </si>
  <si>
    <t>Sago</t>
  </si>
  <si>
    <t>Masanobu</t>
  </si>
  <si>
    <t>NIPPON GENREAL TRADING CORP.</t>
  </si>
  <si>
    <t>C-500-23192-179040</t>
  </si>
  <si>
    <t>Younis Art Studio, Inc.</t>
  </si>
  <si>
    <t>Marianas Variety News &amp; Views</t>
  </si>
  <si>
    <t>P.O. Box 500231</t>
  </si>
  <si>
    <t>8823 Alaihai Avenue, Garapan</t>
  </si>
  <si>
    <t>YOUNIS</t>
  </si>
  <si>
    <t>AMIER</t>
  </si>
  <si>
    <t>CASTRO</t>
  </si>
  <si>
    <t>P.O. BOX 500231</t>
  </si>
  <si>
    <t>8823 ALAIHAI AVENUE, GARAPAN, SAIPAN</t>
  </si>
  <si>
    <t>liza.cruz@mvariety.com</t>
  </si>
  <si>
    <t>Electricians</t>
  </si>
  <si>
    <t>P-500-23094-900917</t>
  </si>
  <si>
    <t>INDUSTRIAL ELECTRICIAN</t>
  </si>
  <si>
    <t xml:space="preserve">Associate degree or Certificate from related course;  
24 months of work experience in the same job category;  
Knowledgeable to troubleshoot and repair electrical equipment;
Ability to install and wiring of various prepress equipment; 
Ability to maintain and operate the generator set;
Must have design knowledge of techniques, tools, and principles involved in production of precision technical plans, blueprints, drawings and models;
Mechanical knowledge of machines, tools, including their designs, uses, repair and maintenance;
Ability to communicate in English language, both oral and written;
Ability to operate a computer to send communications and prepare required reports;
Ability to perform general physical activities that require considerable use of arms, legs, moving whole body such climbing, lifting, balancing, walking, stooping and handling materials;
Undergo safety classes;
Flexible work schedule;
Must have valid CNMI driver's license to operate company service vehicles.  This requirement is applied both to U.S. workers and nonresident workers.
</t>
  </si>
  <si>
    <t>FICA Tax, CNMI Taxes</t>
  </si>
  <si>
    <t>hr@mvariety.com</t>
  </si>
  <si>
    <t>www.mvariety.com</t>
  </si>
  <si>
    <t>LUISA</t>
  </si>
  <si>
    <t>YOUNIS ART STUDIO, INC.</t>
  </si>
  <si>
    <t>C-500-23223-256550</t>
  </si>
  <si>
    <t>Administrative Assistant</t>
  </si>
  <si>
    <t>P-500-23185-166142</t>
  </si>
  <si>
    <t xml:space="preserve">Well knowledgeable with the generally accepted accounting principles. Must be computer literate such as Microsoft Office, Excel, Word, sending/receiving emails, scanning downloading and uploading files. </t>
  </si>
  <si>
    <t>Withholding Tax &amp; SS Medicare Tax</t>
  </si>
  <si>
    <t>Marianas Health Services Inc.</t>
  </si>
  <si>
    <t>C-500-23244-314681</t>
  </si>
  <si>
    <t xml:space="preserve">SOLID PARTNERS INCORPORATED </t>
  </si>
  <si>
    <t>P.O. BOX 504914</t>
  </si>
  <si>
    <t>SOTTO</t>
  </si>
  <si>
    <t>DIVINA</t>
  </si>
  <si>
    <t>SOLIDPARTNERS.SPI@GMAIL.COM</t>
  </si>
  <si>
    <t>P-500-23193-182146</t>
  </si>
  <si>
    <t>MAID AND HOUSEKEEPING CLEANER</t>
  </si>
  <si>
    <t>HIGH SCHOOL GRADUATE. THREE MONTHS RELATED WORK EXPERIENCE. MUST HAVE THE ABILITY TO BEND, STRETCH, TWIST, OR REACH WITH YOUR BODY, ARMS,
AND/OR LEGS. MUST KNOW HOW TO OPERATE CLEANING EQUIPMENT SUCH AS CARPET SHAMPOOERS, CARPET STEAMERS, CLOTHES WASHERS AND DRYERS, IRONING
MACHINE OR PRESSES, FLOOR POLISHERS, AND VACUUM CLEANERS. MUST BE WILLING TO WORK FLEXIBLE SCHEDULES INCLUDING WEEKENDS AND HOLIDAYS.</t>
  </si>
  <si>
    <t>3514 BEACH ROAD, GARAPAN</t>
  </si>
  <si>
    <t>C-500-23272-393413</t>
  </si>
  <si>
    <t>Triple J Saipan Inc.</t>
  </si>
  <si>
    <t>Brigida St., Beach Road</t>
  </si>
  <si>
    <t>P.O. Box 500487, Chalan Kanoa</t>
  </si>
  <si>
    <t>Ada Jr.</t>
  </si>
  <si>
    <t xml:space="preserve">Francisco </t>
  </si>
  <si>
    <t>Seman</t>
  </si>
  <si>
    <t>Director of Human Resources</t>
  </si>
  <si>
    <t>hrtjsaipan@triplejsaipan.com</t>
  </si>
  <si>
    <t>P-500-23208-218758</t>
  </si>
  <si>
    <t>MEAT CUTTER</t>
  </si>
  <si>
    <t xml:space="preserve">Must be a high school graduate, with at least 3 months working experience in wholesale food industry. 
Must have knowledge and experience of meat department operations and skills. Ability to work independently.
</t>
  </si>
  <si>
    <t>110 Beach Road, Chalan Kanoa</t>
  </si>
  <si>
    <t xml:space="preserve">CNMI Tax AND FICA Tax. Housing is optional; Employees who are single may live in the housing with a monthly charge of $60.00 for air condition use, free housing or no monthly charge for single employees who opted not to use the air conditioner. </t>
  </si>
  <si>
    <t>https://www.carssaipan.com/careers</t>
  </si>
  <si>
    <t>C-500-23219-245151</t>
  </si>
  <si>
    <t>P-500-23172-134096</t>
  </si>
  <si>
    <t>MUST HAVE 6 MONTHS EXPERIENCE AS MAINTENANCE WORKER. KNOWLEDGEABLE OF THE ABOVE ROUTINE MAINTENANCE DUTIES. KNOWLEDGEABLE
IN USING TOOLS LIKE MEASURING, MARKING, LEVELING &amp; LAYOUT TOOLS, HAMMER, SAW, SANDERS AND ACCESSORIES NEEDED FOR REPAIRING.</t>
  </si>
  <si>
    <t>DLCconstructionspn@gmail.com</t>
  </si>
  <si>
    <t>C-500-23234-287149</t>
  </si>
  <si>
    <t xml:space="preserve">HOFSCHNEIDER ENGINEERING CORPORATION </t>
  </si>
  <si>
    <t>PMB 368 P.O. BOX 10000</t>
  </si>
  <si>
    <t xml:space="preserve">Hofschneider </t>
  </si>
  <si>
    <t xml:space="preserve">William </t>
  </si>
  <si>
    <t>gailm@hofschneider-eng.com</t>
  </si>
  <si>
    <t>J</t>
  </si>
  <si>
    <t>P-500-23194-185384</t>
  </si>
  <si>
    <t xml:space="preserve">Civil Engineering Technician </t>
  </si>
  <si>
    <t xml:space="preserve">Knowledge of FHWA/AASHTO/FAA/EPA/NFPA/ASTM 3; AutoCad, AutoCad Civil 3d; Bluebeam Revu; Storm and Sanitary Analysts (SSA) Software; MS Projects; and Prolog Manager and Converge is required.
Familiarity with Carlson Civil Suite is preferred.
Certification in Procore Admin, Project Management, Engineer, Quality and Safety, and Financial Management is preferred.
</t>
  </si>
  <si>
    <t xml:space="preserve">2ND FLOOR JET BUILDING, MIDDLE ROAD </t>
  </si>
  <si>
    <t>GUALO RAI</t>
  </si>
  <si>
    <t xml:space="preserve">CHAPTER 2 AND CHAPTER 7 (IF APPLICABLE) AND FICA DEDUCTIONS </t>
  </si>
  <si>
    <t>www.hofschneider-eng.com</t>
  </si>
  <si>
    <t>C-500-23227-264080</t>
  </si>
  <si>
    <t xml:space="preserve">Icekiss Inc. </t>
  </si>
  <si>
    <t>dba Foremost Foods Saipan</t>
  </si>
  <si>
    <t>Receptionist &amp; Information Clerk</t>
  </si>
  <si>
    <t>P.O Box 500266</t>
  </si>
  <si>
    <t>P-500-23114-957970</t>
  </si>
  <si>
    <t>Must be able to operate computer basic software (MS OFFICE WORD/EXCEL/POWER POINT/OUTLOOK EMAIL), ELECTRIC TYPEWRITER,
PHOTOCOPIER/SCANNER AND/OR FACSIMILE MACHINE. Coordinate and cooperate with other operating and administrative groups as required to accommodate service demands and requirements, responsible for responding to inbound customer inquiries and outbound telemarketing and/or survey for various markets. Use a computer proficiently , Use several web-based applications ,be able to type 40 WPM in order to effectively perform the job, Answer inquiries and provide information to customers, visitors and other interested parties regarding company products, perform basic Human Resources function knowledge in various USCIS visa processing such as CW1/CW2/PERM processing. Able to provide information in processing CW1 petition. Some knowledge in business permits processing in the CNMI. Must take skilled test in MS office and comprehension exam-Total passing score is 89%.  The skilling test and comprehension exam are required equally to both US and Foreign workers.</t>
  </si>
  <si>
    <t>C-500-23202-205606</t>
  </si>
  <si>
    <t>Member</t>
  </si>
  <si>
    <t>P-500-23156-076986</t>
  </si>
  <si>
    <t>Hair Stylist</t>
  </si>
  <si>
    <t>MUST HAVE CERTIFICATION FOR 12 MONTHS WORK EXPERIENCE AS HAIRSTLIST OR TECHNICAL CERTIFICATION AS HAIRSTYLIST.</t>
  </si>
  <si>
    <t>C-500-23249-322497</t>
  </si>
  <si>
    <t>P-500-23200-198892</t>
  </si>
  <si>
    <t>F&amp;B BARTENDER</t>
  </si>
  <si>
    <t>Able to operate calculate. Be able and willing to work flexible shifts, days, evening, night, weekend and holidays.</t>
  </si>
  <si>
    <t>duty meal leave after 1yr., 9 holiday pay; optional health insurance &amp; housing</t>
  </si>
  <si>
    <t>C-500-23248-319001</t>
  </si>
  <si>
    <t>C-500-23213-228308</t>
  </si>
  <si>
    <t>ARNEL I CARO</t>
  </si>
  <si>
    <t>PO BOX 3517</t>
  </si>
  <si>
    <t>CARO</t>
  </si>
  <si>
    <t xml:space="preserve">ARNEL </t>
  </si>
  <si>
    <t>I</t>
  </si>
  <si>
    <t>arnel.caro01@gmail.com</t>
  </si>
  <si>
    <t>P-500-23152-067675</t>
  </si>
  <si>
    <t>Production worker</t>
  </si>
  <si>
    <t>12 months experience as production worker</t>
  </si>
  <si>
    <t>Chalan Piao</t>
  </si>
  <si>
    <t>C-500-23229-272091</t>
  </si>
  <si>
    <t>hanscorp2021@gmail.com</t>
  </si>
  <si>
    <t>C-500-23220-245538</t>
  </si>
  <si>
    <t>C-500-23224-260155</t>
  </si>
  <si>
    <t>Saipan Renal Care LLC</t>
  </si>
  <si>
    <t xml:space="preserve">Saipan Renal Care </t>
  </si>
  <si>
    <t>PO Box 500170</t>
  </si>
  <si>
    <t>Eliza</t>
  </si>
  <si>
    <t>Clemente</t>
  </si>
  <si>
    <t>PO Box 505238</t>
  </si>
  <si>
    <t>eliza.mendoza@saipanrenalcare.com</t>
  </si>
  <si>
    <t>P-500-23180-152824</t>
  </si>
  <si>
    <t>Registered  Nurse (Hemodialysis)</t>
  </si>
  <si>
    <t>Associates Degree in the field of nursing.
Licensed as a Registered Nurse in the CNMI
Minimum 24 months hemodialysis nurse experience. 
Must possess excellent interpersonal and communication skills.
Current BLS/CPR-AED Certification
Must be able to work within team environment.
Strong critical thinking and problem-solving skills to manage multiple levels of indormation and reposnsibilites, and to quickly assess moderately-complex problems to develop potential solutions.
Critical Care Experience.
Valid CNMI Driver's License.</t>
  </si>
  <si>
    <t>7014 Ilamefisch Pl</t>
  </si>
  <si>
    <t>Chalan Laulau, Beach Road</t>
  </si>
  <si>
    <t>Other</t>
  </si>
  <si>
    <t>All applicable taxes (CNMI/State Tax (Chapter 2) ; Chapter 7; FICA (Medicare/SS)</t>
  </si>
  <si>
    <t>C-500-23248-318968</t>
  </si>
  <si>
    <t>P-500-23206-212031</t>
  </si>
  <si>
    <t>ACCOUNTING CLERK</t>
  </si>
  <si>
    <t xml:space="preserve">1. active listening-Giving full attention to what other people are saying, taking time to understand the points being made, asking questions are appropriate, and not interrupting in
appropriate times. 2. Service Orientation- Actively looking for ways to help other 3. Speaking-Talking to others to convey information effectively 4. Social Perceptiveness-Being aware of
other's reactions and understanding whey they react as they do. 5. Coordination-Adjusting in relation to other's actions. Be able and willing to work in flexible shifts, days, evening, night,
weekend and holidays.
</t>
  </si>
  <si>
    <t>C-500-23199-195599</t>
  </si>
  <si>
    <t>3KINGS MANPOWER SERVICES/HARVEST MART/3KINGS MARKET</t>
  </si>
  <si>
    <t>P-500-23160-093990</t>
  </si>
  <si>
    <t>HOUSEKEEPER</t>
  </si>
  <si>
    <t>ABLE TO COMMUNICATE POLITELY AND PROFESSIONALLY TO CUSTOMERS; ABLE TO FOLLOW INSTRUCTIONS; DETAIL-ORIENTED; ABLE TO MANAGE TIME WISELY; KNOWLEDGEABLE IN USING CLEANING SUPPLIES AND EQUIPMENT AS WELL AS LAUNDRY MACHINES.</t>
  </si>
  <si>
    <t>SAN VICENTE</t>
  </si>
  <si>
    <t>P.O. BOX 7912</t>
  </si>
  <si>
    <t>C-500-23220-245459</t>
  </si>
  <si>
    <t>Acting General Manager</t>
  </si>
  <si>
    <t>P-500-23108-940759</t>
  </si>
  <si>
    <t>Pastry Sous Chef</t>
  </si>
  <si>
    <t>Food Handler Certification</t>
  </si>
  <si>
    <t>Health Insurance (Optional), Paid Leave, and Duty Meals</t>
  </si>
  <si>
    <t>C-500-23249-322486</t>
  </si>
  <si>
    <t>P-500-23174-138277</t>
  </si>
  <si>
    <t>Maintenance &amp; Repair Workers, General</t>
  </si>
  <si>
    <t xml:space="preserve">KNOWLEDGE OF MACHINES AND TOOLS, INCLUDING THEIR DESIGNS, USES REPAIR AND MAINTENANCE. KNOWLEDGE OF MATERIALS, METHODS, AND TOOLS INVOLVED IN THE REPAIR OF BUILDINGS. CAN WORK ON FLEXIBLE TIME.
</t>
  </si>
  <si>
    <t>C-500-23221-249383</t>
  </si>
  <si>
    <t>MARIANAS TAXI CORPORATION</t>
  </si>
  <si>
    <t>P.O. BOX 502720</t>
  </si>
  <si>
    <t>CARROLL</t>
  </si>
  <si>
    <t>THONGYAI</t>
  </si>
  <si>
    <t>waree670@gmail.com</t>
  </si>
  <si>
    <t>P-500-23181-157118</t>
  </si>
  <si>
    <t>MUST HAVE THE NECESSARY 6 MONTHS EXPERIENCE AS COMMERCIAL CLEANER</t>
  </si>
  <si>
    <t>C-500-23224-260084</t>
  </si>
  <si>
    <t>P-500-23184-163035</t>
  </si>
  <si>
    <t>HOUSEKEEPING</t>
  </si>
  <si>
    <t>* 3 months work experienced with ability to read and understand instructions.
* Can work with less supervisions
* Knowledge of cleaning and sanitation products, techniques and methods, and with working knowledge of operation mechanized cleaning equipment
* Ability to lift, push, and pull required load</t>
  </si>
  <si>
    <t>G/F JP BLDG. 2, CHALAN PALE ARNOLD ROAD</t>
  </si>
  <si>
    <t>FICA TAXES (SOCIAL SECURITY AND MEDICARE) 
CNMI TAXES (CHAPTER 2 AND CHAPTER 7)</t>
  </si>
  <si>
    <t>C-500-23240-299318</t>
  </si>
  <si>
    <t>P-500-23200-199193</t>
  </si>
  <si>
    <t>At least 6 months working experience. Knows how to make different kind of dishes. Knows how to make different kinds of snacks and desserts. Knows how to measure and assemble ingredients for menu items. Maintain accurate food inventories. Knowledge in cooking. Knowledge in Filipino food. Ensure that the food preparation area and the kitchen are sanitized at the end of the shift. Willing to work flexible schedule. Do other related duties as assigned.</t>
  </si>
  <si>
    <t>C-500-23228-267608</t>
  </si>
  <si>
    <t xml:space="preserve">HIGH SCHOOL DIPLOMA WITH 12 MONTHS WORK EXPERIENCE AS AUTOMOTIVE SERVICE TECHNICIAN AND MECHANICS OR ANY RELATED WORK. MUST BE ABLE TO WORK FOR EXTENDED HOURS OR WORK DAYS. KNOWLEDGE OF MACHINES AND TOOLS INCLUDING THEIR DESIGNS, USES, REPAIR AND MAINTENANCE.
</t>
  </si>
  <si>
    <t>C-500-23234-283451</t>
  </si>
  <si>
    <t>T. BUILDERS LLC</t>
  </si>
  <si>
    <t>P.O. BOX 505404</t>
  </si>
  <si>
    <t>PADAYAO</t>
  </si>
  <si>
    <t>VERONICA</t>
  </si>
  <si>
    <t>t.builders96950@gmail.com</t>
  </si>
  <si>
    <t>P-500-23186-166269</t>
  </si>
  <si>
    <t>MUST HAVE 12 MONTHS EXPERIENCE AS MAINTENANCE</t>
  </si>
  <si>
    <t>C-500-23239-298958</t>
  </si>
  <si>
    <t xml:space="preserve">KNOWLEDGE, OR EXPERIENCE IS NEEDED FOR THESE OCCUPATIONS. EMPLOYEES IN THESE OCCUPATIONS USUALLY NEED 12 MONTHS OF WORK-RELATED EXPERIENCE. MANY OF THESE OCCUPATIONS INVOLVE COORDINATING, SUPERVISING, MANAGING, OR TRAINING OTHERS.
</t>
  </si>
  <si>
    <t>WITHHOLDING TAXES, MED AND SS FICA TAX</t>
  </si>
  <si>
    <t xml:space="preserve">EURO SAIPAN ASSET 5, LLC </t>
  </si>
  <si>
    <t>C-500-23229-271621</t>
  </si>
  <si>
    <t>PATRICK</t>
  </si>
  <si>
    <t>DELFIN</t>
  </si>
  <si>
    <t>P-500-23187-169208</t>
  </si>
  <si>
    <t>FOOD PREPARATION WORKER</t>
  </si>
  <si>
    <t xml:space="preserve">	must be able to quickly and safely chop vegetables, cut meat, and perform other tasks with sharp knives</t>
  </si>
  <si>
    <t>C-500-23226-260686</t>
  </si>
  <si>
    <t>AMCA TRADING BUSINESS, INC.</t>
  </si>
  <si>
    <t>CHALAN PALE ARNOLD ROAD, 1/F ACE BLDG. CHALAN LAU LAU</t>
  </si>
  <si>
    <t>P.O. BOX 503024</t>
  </si>
  <si>
    <t>AVENDANO</t>
  </si>
  <si>
    <t>FIDELISA</t>
  </si>
  <si>
    <t>CAL</t>
  </si>
  <si>
    <t>P.O.BOX 503024</t>
  </si>
  <si>
    <t>P-500-23186-166270</t>
  </si>
  <si>
    <t>OFFICE CLERKS, GENERAL</t>
  </si>
  <si>
    <t>MUST BE KNOWLEDGEABLE ON HOW TO OPERATE MICROSOFT EXCEL, WORD, PEACH TREE. MUST HAVE THE ABILITY TO SPEAK CLEARLY WITH CUSTOMERS, EMPLOYEES, AND OTHER INDIVIDUALS TO ANSWER QUESTIONS ON VARIOUS PROCESSING SUCH AS, CW-1 PROCESSING, CW-2 (DEPENDENT OF CW-1), EAD/HUMANITARIAN PAROLE. MUST HAVE KNOWLEDGE IN PICKING-UP VISA INCLUDING ARRANGING OF INTERVIEW SCHEDULE ONLINE TO U.S. EMBASSY. MUST BE ABLE TO DISSEMINATE OR EXPLAIN INFORMATION IN PROCESSING OF CW1, FROM ACQUIRING CW-1 TEMPORARY LABOR CERTIFICATE (TLC) TO SUBMISSION OF CW-1 (I-129CW) TO USCIS. MUST HAVE KNOWLEDGE IN INSURANCE PREMIUM FOR AUTO AND WORKERS COMPENSATION INSURANCE. FAMILIAR WITH APPLICABLE USCIS FEES OF CW-1, CW-2 AND EAD. MUST BE ABLE TO TYPE, FORMAT, PROOFREAD AND EDIT CORRESPONDENCE USING COMPUTER OR TYPEWRITERS. MUST HAVE KNOWLEDGE IN CW-1 EMPLOYERS AND EMPLOYEES RIGHTS AND OBLIGATIONS IN THE CNMI. MUST BE ABLE TO TYPE WITH ABOVE AVERAGE SPEED. NO RECORD OR HISTORY RELATED TO THEFT. MUST HAVE KNOWLEDGE OF PRINCIPLES AND PROCESSES FOR PROVIDING CUSTOMER AND PERSONAL SERVICES. THIS INCLUDES CUSTOMER NEEDS ASSESSMENT, MEETING QUALITY STANDARDS FOR SERVICES, AND EVALUATION OF CUSTOMER SATISFACTION.</t>
  </si>
  <si>
    <t>CHALAN PALE ARNOLD ROAD, 1/F ACE BLDG., CHALAN LAU LAU</t>
  </si>
  <si>
    <t>mgabzcenter@yahoo.com</t>
  </si>
  <si>
    <t>C-500-23201-202266</t>
  </si>
  <si>
    <t>PACIFIC BASIN INSURANCE COMPANY</t>
  </si>
  <si>
    <t>Beach Road Chalan Lau Lau</t>
  </si>
  <si>
    <t>Ladera Building</t>
  </si>
  <si>
    <t>P.O. Box 500710</t>
  </si>
  <si>
    <t>pacificbasininsurance@gmail.com</t>
  </si>
  <si>
    <t>P-500-23124-994916</t>
  </si>
  <si>
    <t>Minimum 24 months experience in Statutory Accounting Practices (SAP) and Generally Accepted Accounting Principles (GAAP).  Knowledge and experience in accounting software.</t>
  </si>
  <si>
    <t>C-500-23237-295001</t>
  </si>
  <si>
    <t>SAIPAN DREAM CORPORATION</t>
  </si>
  <si>
    <t>THE HOUSE</t>
  </si>
  <si>
    <t>RTE 31 MONSENOR GUERRERO</t>
  </si>
  <si>
    <t>SAN JOSE VILLAGE, P. O. BOX 506161</t>
  </si>
  <si>
    <t>Choi</t>
  </si>
  <si>
    <t>Byoong Seob</t>
  </si>
  <si>
    <t>NAVY HILL ROAD, NAVY HILL VILLAGE</t>
  </si>
  <si>
    <t>P. O. BOX 503776</t>
  </si>
  <si>
    <t>cub7788@yahoo.co.kr</t>
  </si>
  <si>
    <t>P-500-23125-995179</t>
  </si>
  <si>
    <t xml:space="preserve">1.  Required College Certificate. 
2.  Employment or Career Certificate from previous employer/employers with at least 24 months experience.  
All qualifications and special requirements will be equally and consistently applied to both U.S. and CW-1 workers.
</t>
  </si>
  <si>
    <t xml:space="preserve">SAN JOSE VILLAGE </t>
  </si>
  <si>
    <t>C-500-23226-260603</t>
  </si>
  <si>
    <t>thongyai18012564@gmail.com</t>
  </si>
  <si>
    <t>P-500-23186-166252</t>
  </si>
  <si>
    <t xml:space="preserve">WAREE THAI SPA </t>
  </si>
  <si>
    <t>CHLAN PALE ARNOLD - MIDDLE ROAD</t>
  </si>
  <si>
    <t>C-500-23241-302571</t>
  </si>
  <si>
    <t>P-500-23201-202182</t>
  </si>
  <si>
    <t>Able to have knowledge of supplies, equipment, and inventory control. Ability to follow routine verbal and written instructions. Ability to understand and follow safety Procedures. Knowledge of food service line set-up and temperature requirements. Be able and willing to work in flexible shifts, days, evening, night, weekend and holidays.</t>
  </si>
  <si>
    <t>C-500-23225-260365</t>
  </si>
  <si>
    <t>P-500-23185-165960</t>
  </si>
  <si>
    <t>Associates Degree in Accounting or Finance with at least 24 months of previous work-related skill, knowledge, and experience. Experience in financial management and/or payroll and general accounting procedures with emphasis on receivables and payable management. Knowledge in Accounting Software: System Application of Product in Data Processing (SAP); Adobe Systems: Adobe Acrobat/Reader; and Microsoft Office: Word, Excel, PowerPoint, Outlook. Knowledge of economic and accounting principles and practices, the financial markets, banking and the analysis and reporting of financial data. Knowledge in using mathematics to solve problems.</t>
  </si>
  <si>
    <t>C-500-23236-292379</t>
  </si>
  <si>
    <t>Associates Degree in Accounting or Finance with at least 24 months of previous work-related skill, knowledge, and experience. Experience in financial management and/or payroll and general accounting procedures with emphasis on receivables and payable management. Knowledge in Accounting Software: System Application of Product in Data Processing (SAP); Adobe Systems: Adobe Acrobat/Reader; and Microsoft Office: Word, Excel, PowerPoint, Outlook. Knowledge of economic and accounting principles and practices, the financial markets, banking and the analysis and reporting of financial data. Using mathematics to solve problems.</t>
  </si>
  <si>
    <t>C-500-23254-334017</t>
  </si>
  <si>
    <t>P-500-23214-231185</t>
  </si>
  <si>
    <t>Knowledge of machine and tools, including their designs, uses, repair and maintenance. Knowledge of materials, methods and the tools involved in the construction of repair of house, buildings or other structures and machinery.</t>
  </si>
  <si>
    <t>C-500-23236-294634</t>
  </si>
  <si>
    <t>CLEAN &amp; GREEN</t>
  </si>
  <si>
    <t>P-500-23199-195552</t>
  </si>
  <si>
    <t>PAYS ATTENTION TO THE DETAIL OF WORK. MUST BE ABLE TO COMMUNICATE AND UNDERSTAND THE ENGLISH LANGUAGE BOTH WRITTEN AND ORAL. MUST BE ABLE TO PERFORM MANUAL WORK FOR AN EXTENDED PERIOD OF TIME. MUST BE ABLE TO LIFT AND CARRY  50 LBS ON A REGULAR BASIS.  MUST BE WILLING TO WORK ON A FLEXIBLE SCHEDULE. A MINIMUM OF 6 MONTHS EXPERIENCE IS REQUIRED.</t>
  </si>
  <si>
    <t>Applicable CNMI and Federal taxes</t>
  </si>
  <si>
    <t>C-500-23240-299027</t>
  </si>
  <si>
    <t>C-500-23228-268438</t>
  </si>
  <si>
    <t>Member/Owner</t>
  </si>
  <si>
    <t>6099 Guleck Lane</t>
  </si>
  <si>
    <t>CH2 tax, CH7 tax, and FICA (SS and Medicare)</t>
  </si>
  <si>
    <t>C-500-23188-172814</t>
  </si>
  <si>
    <t>P.O. BOX 505053</t>
  </si>
  <si>
    <t xml:space="preserve">STE 201 LANGSE STREET </t>
  </si>
  <si>
    <t>CABAEL</t>
  </si>
  <si>
    <t xml:space="preserve">SOLE PROPRIETOR/PRESIDENT </t>
  </si>
  <si>
    <t>STE 201 LANGSE STREET</t>
  </si>
  <si>
    <t>P-500-23063-823329</t>
  </si>
  <si>
    <t>MAIDS AND HOUSEKEEPING CLEANER</t>
  </si>
  <si>
    <t xml:space="preserve">MUST BE AT LEAST HIGH SCHOOL GRADUATE AND MUST HAVE AT LEAST 3 MONTHS OF WORK-RELATED EXPERIENCE. ABILITY TO UNDERSTAND AND FOLLOW SAFETY
PROCEDURES. MUST AGREE TO POST-OFFER, PRE-EMPLOYMENT DRUG SCREENING. MUST LIFT UP TO 30 LBS OF MATERIALS, SOLUTIONS OR LINENS. MUST BE ABLE
TO WORK ON FLEXIBLE HOURS INCLUDING WEEKENDS, HOLIDAYS AND NIGHT SHIFTS.
</t>
  </si>
  <si>
    <t xml:space="preserve">CNMI LOCAL TAXES (CHP.2) &amp; SOCIAL SECURITY/MEDICARE TAXES
</t>
  </si>
  <si>
    <t>C-500-23250-326301</t>
  </si>
  <si>
    <t xml:space="preserve">Triple J Saipan, Inc. </t>
  </si>
  <si>
    <t>P.O. box 500487, Chalan Kanoa</t>
  </si>
  <si>
    <t>P-500-23209-221836</t>
  </si>
  <si>
    <t>Graphic Arts Designer</t>
  </si>
  <si>
    <t xml:space="preserve">Must have an associate degree in Graphic Design. Must have 24 months work experience. Software skills, image editing, video editing, social media, photography, Print design, print production, lay out &amp; composition, optimization. Must be careful about detail and thorough in completing work tasks. It requires creativity and alternative thinking to develop new ideas for
and answers to work-related problems. It requires being reliable, responsible, and dependable and fulfilling obligations. It requires a willingness to take on responsibilities and challenges. 
</t>
  </si>
  <si>
    <t>Brigida St., Beach Rd.</t>
  </si>
  <si>
    <t>C-500-23249-322513</t>
  </si>
  <si>
    <t>Brigida St., Beach Road, Chalan Kanoa</t>
  </si>
  <si>
    <t>P-500-23206-212105</t>
  </si>
  <si>
    <t>Maintenance Worker</t>
  </si>
  <si>
    <t>Must have a High School diploma or equivalent work experience as a maintenance worker. With knowledge of machines and tools, including their designs, uses, repair, and maintenance. Must have 12 Months work experience.</t>
  </si>
  <si>
    <t>C-500-23249-326065</t>
  </si>
  <si>
    <t>C-500-23250-326345</t>
  </si>
  <si>
    <t>C-500-23252-333414</t>
  </si>
  <si>
    <t>AYD SERVICES, INC.</t>
  </si>
  <si>
    <t>AYD COMPOUND</t>
  </si>
  <si>
    <t>BEACH ROAD, SAN ANTONIO</t>
  </si>
  <si>
    <t>aydpenasap@gmail.com</t>
  </si>
  <si>
    <t>P-500-23203-208263</t>
  </si>
  <si>
    <t>CERTIFICATE OF AUTO MECHANIC</t>
  </si>
  <si>
    <t>C-500-23243-310750</t>
  </si>
  <si>
    <t>P-500-23194-185647</t>
  </si>
  <si>
    <t>STOCK CLERKS, SALES FLOOR</t>
  </si>
  <si>
    <t>Demonstrating ability to complete heavy lifting tasks. Having basic math skills. Showing an ability to help customers.</t>
  </si>
  <si>
    <t>C-500-23249-326046</t>
  </si>
  <si>
    <t>P-500-23174-138242</t>
  </si>
  <si>
    <t>UNDERSTANDING THE IMPLICATIONS OF NEW INFORMATION FOR BOTH CURRENT AND FUTURE PROBLEM-SOLVING AND DECISION-MAKING. CAN WORK IN FLEXIBLE HOURS.</t>
  </si>
  <si>
    <t>C-500-23249-322780</t>
  </si>
  <si>
    <t>PROPERTY RENTAL, MANPWER AGENCY</t>
  </si>
  <si>
    <t>RJ COMMERCIAL BLDG STE6 1ST FLR CHALAN MSGR GUERRERO RD</t>
  </si>
  <si>
    <t>PO Box 500575</t>
  </si>
  <si>
    <t>RJ Commercial Bldg., STE6 1st Flr, Chalan Msgr. Guerrero Rd</t>
  </si>
  <si>
    <t>P-500-23142-041081</t>
  </si>
  <si>
    <t>FOOD SERVICE SUPERVISOR</t>
  </si>
  <si>
    <t xml:space="preserve">Must have a high school/GED diploma or equivalent. Must have at least 12 months work experience. Qualified applicants must be able to Perform duties that combine preparing and serving food and nonalcoholic beverages. Communicate with customers regarding orders, Comments, and complaints. Always maintain sanitation.
</t>
  </si>
  <si>
    <t>RJ COMMERCIAL BLDG. STE 6 1ST FLR CHALAN MSGR GUERRERO RD</t>
  </si>
  <si>
    <t>C-500-23243-310737</t>
  </si>
  <si>
    <t>P-500-23194-185641</t>
  </si>
  <si>
    <t>COMBINED FOOD PREPARATION AND SERVING WORKERS</t>
  </si>
  <si>
    <t>Can handle complaints and accepts suggestions. Can assess the value and quality of food to serve or give to the customers.</t>
  </si>
  <si>
    <t>C-500-23243-310746</t>
  </si>
  <si>
    <t>C-500-23243-310725</t>
  </si>
  <si>
    <t>C-500-23278-411437</t>
  </si>
  <si>
    <t>C-500-23240-299045</t>
  </si>
  <si>
    <t>TOP DEVELOPMENT, INC.</t>
  </si>
  <si>
    <t>SADOG TASI</t>
  </si>
  <si>
    <t>PMB 39 BOX 10001</t>
  </si>
  <si>
    <t>JOSE</t>
  </si>
  <si>
    <t>VIVIAN</t>
  </si>
  <si>
    <t>DE GUZMAN</t>
  </si>
  <si>
    <t>topdevelopmentincsaipan@gmail.com</t>
  </si>
  <si>
    <t>P-500-23143-044652</t>
  </si>
  <si>
    <t>MAINTENANCE MECHANIC</t>
  </si>
  <si>
    <t>Must have at least 12 month experience as a Maintenance Mechanic. Must have knowledge and ability to operate hand and power tools. Must be able to trouble shoot engine and motor for various vehicles.</t>
  </si>
  <si>
    <t xml:space="preserve">Housing &amp; Utility. Housing is optional for $150.00 per month. </t>
  </si>
  <si>
    <t>C-500-23252-333506</t>
  </si>
  <si>
    <t>SAINT TRADING COMPANY INC</t>
  </si>
  <si>
    <t>P-500-23179-148878</t>
  </si>
  <si>
    <t>COOKS</t>
  </si>
  <si>
    <t>Must have at least 12 Months Work Experience. Knowledge of techniques and equipment for storing and handling food products (both plant and animal) for consumption. Knowledge of principles and processes for providing customer and personal services. This includes customer needs assessment, meeting quality standards for services, and evaluation of customer satisfaction. Knowledge of raw materials, quality control, costs, and other techniques to ensure food safety.</t>
  </si>
  <si>
    <t>C-500-23247-318906</t>
  </si>
  <si>
    <t>AT LEAST 12 MONTH EXPERIENCE AS AUTOMOBILE AND BODY REPAIRER.
KNOWLEDGABLE OF USING HAND TOLLS AND POWER TOOLS FOR REPAIRING SUCH AS IMPACT WRENCHES AND SOCKETS,COMPRESSED-AIR SYSTEM, POWER DRILL &amp;
RACHETS, CALIPER, TESTER AND OTHER TOOLS REQUIRED FOR REPAIRING</t>
  </si>
  <si>
    <t>C-500-23279-414496</t>
  </si>
  <si>
    <t>Asia Pacific Hotels Inc</t>
  </si>
  <si>
    <t xml:space="preserve">Crowne Plaza Resort Saipan </t>
  </si>
  <si>
    <t xml:space="preserve">Crowne Plaza Resort Saipan, Coral Tree Avenue, Garapan </t>
  </si>
  <si>
    <t>P.O Box 501029</t>
  </si>
  <si>
    <t>Orallo</t>
  </si>
  <si>
    <t>Camille</t>
  </si>
  <si>
    <t>camille.orallo@saipan.travel</t>
  </si>
  <si>
    <t>P-500-23228-267346</t>
  </si>
  <si>
    <t xml:space="preserve">Must have a high school diploma/GED. Must be able and willing to work nights, weekends, holidays, and during inclement weather.  Must have or be able to obtain a valid Food Handler Certification from the Environmental Health &amp; Disease Prevention (EHDP) that will be applied equally to US and foreign workers. </t>
  </si>
  <si>
    <t xml:space="preserve">Crowne Plaza Resort Saipan , Coral Tree Avenue, Garapan </t>
  </si>
  <si>
    <t>Paid Leave, Holiday Pay, and 401(k) Retirement Plan subject to company policy.</t>
  </si>
  <si>
    <t>Daily</t>
  </si>
  <si>
    <t>hrcprsaipan@ihg.com</t>
  </si>
  <si>
    <t>Asia Pacific Hotels Inc. dba Crowne Plaza Resort Saipan</t>
  </si>
  <si>
    <t>C-500-23241-306139</t>
  </si>
  <si>
    <t>HONG YE RENTAL &amp; CONSTRUCTION LTD</t>
  </si>
  <si>
    <t>3786 AFETNAS RD SAN ANTONIO</t>
  </si>
  <si>
    <t>SHEU</t>
  </si>
  <si>
    <t>UNPINGCO</t>
  </si>
  <si>
    <t>3786 AFETNAS ROAD</t>
  </si>
  <si>
    <t>hongye-mei@hotmail.com</t>
  </si>
  <si>
    <t>P-500-23159-089780</t>
  </si>
  <si>
    <t>CIVIL ENGINEERING TECHNICIAN</t>
  </si>
  <si>
    <t xml:space="preserve">24 months of related work experience; Associate's degree of Science in Civil Engineering is preferred; Must be knowledgeable in cost estimating, planning, scheduling, site inspection and familiarization of materials, methods and tools involved in construction or repair of buildings, houses or other structures.  </t>
  </si>
  <si>
    <t>Employees' Income Taxes as required by Federal and CNMI laws</t>
  </si>
  <si>
    <t>C-500-23247-318907</t>
  </si>
  <si>
    <t>SJ Auto repair Shop</t>
  </si>
  <si>
    <t>P.O Box 501962</t>
  </si>
  <si>
    <t>P-500-23157-080997</t>
  </si>
  <si>
    <t>MUST HAVE 12 MONTH WORK EXPERIENCE IS REQUIRED. KNOWLEDGEABLE OF USING HAND TOOLS AND POWER TOOLS FOR REPAIRING SUCH AS IMPACT WRENCHES AND
SOCKETS, COMPRESSED AIR SYSTEM, POWER DRILLS AND RACHETS, TESTER AND OTHER TOOLS REQUIRED FOR REPAIRING</t>
  </si>
  <si>
    <t>C-500-23249-322751</t>
  </si>
  <si>
    <t>WORLD ELECTRIC &amp; CONSTRUCTION COMPANMY, INC.</t>
  </si>
  <si>
    <t>GENERAL CONSTRUCTION CONTRACTOR</t>
  </si>
  <si>
    <t>P.O. BOX 501868 KATTAN HUDA DR.</t>
  </si>
  <si>
    <t>ANGEL JR.</t>
  </si>
  <si>
    <t>PARAS</t>
  </si>
  <si>
    <t>P.O. BOX 501868, KATTAN HUDA DR.</t>
  </si>
  <si>
    <t>weccoc8@gmail.com</t>
  </si>
  <si>
    <t>P-500-23198-192478</t>
  </si>
  <si>
    <t>At least 12 months working experience as maintenance and repair worker. Know how to repair doors, locks, windows. Knowledge in welding. masonry and carpentry jobs. Willing to work flexible schedule. Do other related duties as assigned.</t>
  </si>
  <si>
    <t>KATTAN HUDA DR.</t>
  </si>
  <si>
    <t>EMPLOYEE WITHHIOLDING TAX</t>
  </si>
  <si>
    <t>C-500-23250-326400</t>
  </si>
  <si>
    <t>LVYING CORPORATION</t>
  </si>
  <si>
    <t>Feixiang Farm</t>
  </si>
  <si>
    <t>Chalan Santa Lourdes Road, Isa Drive</t>
  </si>
  <si>
    <t>yinglv@yahoo.com</t>
  </si>
  <si>
    <t>Farmworkers and Laborers, Crop, Nursery, and Greenhouse</t>
  </si>
  <si>
    <t>P-500-23184-162459</t>
  </si>
  <si>
    <t>FARMER</t>
  </si>
  <si>
    <t>At least 3 months working continuous experience in related position.</t>
  </si>
  <si>
    <t>C-500-23247-318902</t>
  </si>
  <si>
    <t>SJ Auto Repair Shop</t>
  </si>
  <si>
    <t>P-500-23128-003472</t>
  </si>
  <si>
    <t>Must have 12 months experience as Maintenance Worker.  Knowledgeable of using powered tools and manual tools for repairing .Knowledgeable of safety and procedures in doing the task</t>
  </si>
  <si>
    <t xml:space="preserve">Middle Road Garapan </t>
  </si>
  <si>
    <t>CNMI Taxes and FICA Taxes as required by cnmi laws</t>
  </si>
  <si>
    <t>C-500-23252-333503</t>
  </si>
  <si>
    <t>Perform work involving the skills of two or more maintenance or craft occupations to keep machines, mechanical equipment, or the structure of a building in repair. Performing routine maintenance on equipment and determining when and what kind of maintenance is needed. Repairing machines or systems using the needed tools. Duties may involve pipe fitting: HVAC maintenance; insulating; welding; machining; carpentry; repairing electrical or mechanical equipment; installing, aligning, and balancing new equipment and repairing buildings, floors, or stairs.</t>
  </si>
  <si>
    <t>C-500-23246-318160</t>
  </si>
  <si>
    <t>C-500-23249-322753</t>
  </si>
  <si>
    <t>WORLD ELECTRIC &amp;  CONSTRUCTION COMPANY, INC.</t>
  </si>
  <si>
    <t>P-500-23198-192464</t>
  </si>
  <si>
    <t>At least 12 months working experience as Cabinet makers and bench carpenters. Must be able to make designs and make accurate measurements. Know how to use hand tools and power tools. Know how to read blueprints and building plans for accurate layout. Know how to make design of cabinets. Willing to work flexible schedule. Do other related duties as assigned.</t>
  </si>
  <si>
    <t>C-500-23236-291388</t>
  </si>
  <si>
    <t>C-500-23251-330489</t>
  </si>
  <si>
    <t>AIR CONDITIONING AND REFRIGERATION SERVICES</t>
  </si>
  <si>
    <t>P-500-23213-228558</t>
  </si>
  <si>
    <t>REFRIGERATION TECHNICIAN</t>
  </si>
  <si>
    <t>At least 12 months working experience as Refrigeration Technician. Must know how to repair electrical and mechanical system. Knowledge in diagnosing and troubleshooting. Must know all types of refrigerants. Know how to make A/C ducting and can read electrical diagram and layout. Willing to work flexible schedule. Do other related duties as assigned.</t>
  </si>
  <si>
    <t>C-500-23251-329805</t>
  </si>
  <si>
    <t>P-500-23193-182239</t>
  </si>
  <si>
    <t>Maintenance and Repair Worker General</t>
  </si>
  <si>
    <t>Must have at least 12 months of work experience.</t>
  </si>
  <si>
    <t>C-500-23248-318965</t>
  </si>
  <si>
    <t>P-500-23202-205530</t>
  </si>
  <si>
    <t>Guest Service Representative</t>
  </si>
  <si>
    <t>Professional Appearance, speak English language, lift and carry 30lbs. Problem solving skills, stamina to stand for long periods, ability to stay calm under pressure, organized and detailed oriented, able to work flexible schedules.</t>
  </si>
  <si>
    <t>C-500-23229-271345</t>
  </si>
  <si>
    <t>PO Box 500710</t>
  </si>
  <si>
    <t>C-500-23254-337463</t>
  </si>
  <si>
    <t>Golden Harvest International School &amp; Daycare</t>
  </si>
  <si>
    <t>Ghiyeghi Street, San Jose</t>
  </si>
  <si>
    <t>P.O. Box 505704</t>
  </si>
  <si>
    <t>Tebia-Cariaso</t>
  </si>
  <si>
    <t>Vanessa</t>
  </si>
  <si>
    <t>Board of Director</t>
  </si>
  <si>
    <t>ghisanddc@gmail.com</t>
  </si>
  <si>
    <t>P-500-23213-228166</t>
  </si>
  <si>
    <t>GOLDEN HARVEST INTERNATIONAL SCHOOL &amp; DAYCARE IS A NON-PROFIT ORGANIZATION AND A RECEPIENT OF A FEDERAL FINANCIAL ASSISTANCE FOR CHILDCARE.
THIS MADE THE DAYCARE UNDER CLOSE AND STRICT REGULATION OF CNMI DCCA LICENSING AND CHILD CARE DEVELOPMENT FUND. ALL CAREGIVERS US OR NON
IMMIGRANT SHOULD HAVE 30 HOURS OF COMPULSORY ANNUAL TRAINING HOURS AND TECHNICAL ASSISTANCE, TRAINING ON HEALTH AND SAFETY, EMERGENCY
PREPAREDNESS, CPR CERTIFICATION, HEALTH CERTIFICATION/FOOD HANDLER, POLICE CLEARANCE AND CONTINUES TRAINING AND CERTIFICATIONS THAT
CHILDCARE PROVIDERS ARE REQUIRED TO POSSESS</t>
  </si>
  <si>
    <t>Local &amp; Federal Tax</t>
  </si>
  <si>
    <t>C-500-23242-306435</t>
  </si>
  <si>
    <t>Marianas Repairs Company, Inc.</t>
  </si>
  <si>
    <t>PO Box 502690</t>
  </si>
  <si>
    <t>Gvan</t>
  </si>
  <si>
    <t>Natalia</t>
  </si>
  <si>
    <t>Mankhoevna</t>
  </si>
  <si>
    <t>hochalo13@hotmail.com</t>
  </si>
  <si>
    <t>P-500-23188-172190</t>
  </si>
  <si>
    <t xml:space="preserve">Understanding of computer testing technologies.
Ability to lift heavy machinery.
Ability to work after-hours if required.
</t>
  </si>
  <si>
    <t>Chalan Pale Arnold, Middle Road</t>
  </si>
  <si>
    <t> Withholding Taxes, FICA &amp; Medicare Contributions</t>
  </si>
  <si>
    <t>C-500-23187-169662</t>
  </si>
  <si>
    <t>ALFREDO</t>
  </si>
  <si>
    <t>JAVIER</t>
  </si>
  <si>
    <t>SOLE PROPRIETOR/PRESIDENT</t>
  </si>
  <si>
    <t>C-500-23187-169690</t>
  </si>
  <si>
    <t>CNMI LOCAL TAXES (CHP.2) &amp; SOCIAL SECURITY/MEDICARE TAXES</t>
  </si>
  <si>
    <t>C-500-23254-334052</t>
  </si>
  <si>
    <t>P-500-23205-208680</t>
  </si>
  <si>
    <t>WAREHOUSE WORKER</t>
  </si>
  <si>
    <t xml:space="preserve">- 12 MONTHS EXPERIENCE AS WAREHOUSE WORKER
- MUST POSSESS A VALID CNMI DRIVER'S LICENSE
- Responsible for various daily tasks such as restocking shelves, accepting incoming orders, processing and packing orders, counting inventory and ensure orders are shipped in a timely manner. </t>
  </si>
  <si>
    <t>C-500-23240-299392</t>
  </si>
  <si>
    <t>P.O. BOX 5020706, AS PERDIDO ROAD</t>
  </si>
  <si>
    <t>P-500-23199-195707</t>
  </si>
  <si>
    <t>AT LEAST 12 MONTHS WORKING EXPERIENCE AS MAINTENANCE AND REPAIR WORKER. KNOW HOW TO REPAIR DOORS, LOCKS, WINDOWS. KNOWLEDGE IN WELDING, MASONRY, CARPENTRY AND PAINTING WORKS. WILLING TO WORK FLEXIBLE SCHEDULE. DO OTHER RELATED DUTIES AS ASSIGNED.</t>
  </si>
  <si>
    <t>C-500-23249-322389</t>
  </si>
  <si>
    <t>TINIAN FUEL SERVICES, INC.</t>
  </si>
  <si>
    <t>TINIAN LANDSCAPING AND CUSTODIAL SERVICES; TLC GENERAL CONTRACTOR</t>
  </si>
  <si>
    <t>SAN JOSE VILLAGE</t>
  </si>
  <si>
    <t>P.O. BOX 520800</t>
  </si>
  <si>
    <t>MENDIOLA-LONG</t>
  </si>
  <si>
    <t>PHILLIP</t>
  </si>
  <si>
    <t>THOMAS</t>
  </si>
  <si>
    <t>jobs@tinianservice.com</t>
  </si>
  <si>
    <t>P-500-23199-195496</t>
  </si>
  <si>
    <t>KNOWLEDGE ON ECONOMICS AND ACCOUNTING.</t>
  </si>
  <si>
    <t>GRAND STREET, LOT 003 T11, SAN JOSE VILLAGE</t>
  </si>
  <si>
    <t>FICA AND WITHHOLDING TAX</t>
  </si>
  <si>
    <t>C-500-23188-172799</t>
  </si>
  <si>
    <t xml:space="preserve">FRITZ PACIFIC </t>
  </si>
  <si>
    <t>SOLE PROPRIETOR/ PRESIDENT</t>
  </si>
  <si>
    <t>P-500-23063-823330</t>
  </si>
  <si>
    <t xml:space="preserve">MAINTENANCE AND REPAIR WORKERS, GENERAL </t>
  </si>
  <si>
    <t>1 YEAR GENERAL MAINTENANCE EXPERIENCE IN REPAIRING BUILDINGS, EQUIPMENT, PLUMBING, ELECTRICAL SYSTEMS AND EXPERIENCE IN POWER OR HAND TOOLS.
SKILL IN GENERAL CUSTODIAL DUTIES AND FACILITY CLEANING DUTIES. SKILL IN ROUTINE EQUIPMENT AND VEHICLE MAINTENANCE. ABLE TO WORK IN A FAST-PACED
ENVIRONMENT AND MULTI-TASK EFFECTIVELY. MUST BE ABLE TO WORK ON FLEXIBLE HOURS INCLUDING WEEKENDS, HOLIDAYS AND NIGHT SHIFTS. MUST AGREE TO
A POST- OFFER, PRE-EMPLOYMENT DRUG
SCREENING TEST THE PROSPECTIVE EMPLOYEE OR APPLICANT WILL BE REQUIRED AN EMPLOYMENT DRUG SCREENING TEST WHICH WILL APPLY EQUALLY TO U.S.
WORKERS AND CW-1 WORKERS.</t>
  </si>
  <si>
    <t>C-500-23273-402248</t>
  </si>
  <si>
    <t>FM CORPORATION</t>
  </si>
  <si>
    <t>FM MANPOWER</t>
  </si>
  <si>
    <t>P-500-23193-182260</t>
  </si>
  <si>
    <t>Must have good communication skills and be flexible with work schedules.</t>
  </si>
  <si>
    <t>C-500-23252-333515</t>
  </si>
  <si>
    <t>P.O.BOX 504330</t>
  </si>
  <si>
    <t>C-500-23236-291386</t>
  </si>
  <si>
    <t xml:space="preserve">Must be able to fulfill and complete Online Pre-Service training on 12 Topics as required by
DCCA CCDF/CCLP
</t>
  </si>
  <si>
    <t>C-500-23255-338156</t>
  </si>
  <si>
    <t>JAIME G. AGLIPAY</t>
  </si>
  <si>
    <t>GOOD SAMARITAN (APARTMENT RENTAL)</t>
  </si>
  <si>
    <t>P.O. BOX 500028, PRESIDENT ST.</t>
  </si>
  <si>
    <t>CHINATOWN</t>
  </si>
  <si>
    <t>AGLIPAY</t>
  </si>
  <si>
    <t>JAIME</t>
  </si>
  <si>
    <t>GADOT</t>
  </si>
  <si>
    <t>aglipayjaime@gmail.com</t>
  </si>
  <si>
    <t>P-500-23216-238744</t>
  </si>
  <si>
    <t>At least 6 months working experience as maintenance and repair worker. Know how to repair doors, locks, windows. Knowledge in minor painting, electrical and masonry works. Willing to work flexible schedule. Do other related duties as assigned.</t>
  </si>
  <si>
    <t>PRESIDENT ST</t>
  </si>
  <si>
    <t>C-500-23257-345284</t>
  </si>
  <si>
    <t>POLARIS DEVELOPMENT CORPORATION</t>
  </si>
  <si>
    <t>PMB 314 PPP BOX 10000</t>
  </si>
  <si>
    <t>Quarter Master Road Chalan Laulau Vilalge</t>
  </si>
  <si>
    <t xml:space="preserve">Faller </t>
  </si>
  <si>
    <t>Jojo</t>
  </si>
  <si>
    <t>M</t>
  </si>
  <si>
    <t>Vice President</t>
  </si>
  <si>
    <t xml:space="preserve">Quarter Master Chalan Laulau </t>
  </si>
  <si>
    <t>jojomfaller@yahoo.com</t>
  </si>
  <si>
    <t>P-500-23216-238389</t>
  </si>
  <si>
    <t>MUST HAVE 3 MONTHS OF WORK EXPERIENCE.
ATTENTION TO DETAIL AND KNOWLEDGEABLE OF PROPER SAFETY PROCEDURES IN DOING THE TASK
EXPERIENCE WITH A VARIETY OF CLEANING PRODUCTS AND TOOLS</t>
  </si>
  <si>
    <t>Faller</t>
  </si>
  <si>
    <t>C-500-23265-370214</t>
  </si>
  <si>
    <t>CF PREMIER FOODS CORPORATIN</t>
  </si>
  <si>
    <t>POT LUCK</t>
  </si>
  <si>
    <t>PMB 640 BOX 10000</t>
  </si>
  <si>
    <t>DANDAN</t>
  </si>
  <si>
    <t>INDIONGCO</t>
  </si>
  <si>
    <t>ROMEL</t>
  </si>
  <si>
    <t>P-500-23228-267437</t>
  </si>
  <si>
    <t>EXPERIENCE IN USING CUTTING TOOLS.COOKWARE AND BAKEWARE.KNOWLEDGE OF VARIOUS COOKING PROCEDURE AND METHODS(GRILLING, BAKING, BOILING, ETC.) ABILITY TO FOLLOW ALL SANITATION PROCEDURES. ABILITY TO WORK AS A TEAM.</t>
  </si>
  <si>
    <t>WITHHOLDING TAX  AND FICA</t>
  </si>
  <si>
    <t>C-500-23248-319045</t>
  </si>
  <si>
    <t>Chalan Kanoa, PO Box 500487</t>
  </si>
  <si>
    <t>CNMI Tax AND FICA Tax. Housing is optional; Employees who are single may live in the housing with a monthly charge of $60.00 for air condition use, free housing or no monthly charge for single employees who opted not to use the air conditioner.</t>
  </si>
  <si>
    <t>C-500-23259-352648</t>
  </si>
  <si>
    <t>CHARM INC.</t>
  </si>
  <si>
    <t>VENUS BEAUTY SALON</t>
  </si>
  <si>
    <t>2ND FLR CANTOON BLDG CORNER MAPOLA ST. BEACH ROAD GARAPAN</t>
  </si>
  <si>
    <t>PMB 1132 BOX 10003</t>
  </si>
  <si>
    <t>RATREE</t>
  </si>
  <si>
    <t>D.</t>
  </si>
  <si>
    <t>2ND FLR CANTOON BLDG CORNER  MAPOLA ST., BEACH ROAD GARAPAN</t>
  </si>
  <si>
    <t xml:space="preserve">PMB 1132 BOX 10003 </t>
  </si>
  <si>
    <t>charminc.venus@gmail.com</t>
  </si>
  <si>
    <t>P-500-23212-225144</t>
  </si>
  <si>
    <t xml:space="preserve">ONE YEAR EXPERIENCE AS A MASSGAE THERAPIST PREFERABLY WITH A THAI MASSAGE THERAPIST CERTIFICATION OR EXPERIENCE IN A THAI MASSAGE SHOP.  WILLING TO WORK FLEXIBLE TIME. </t>
  </si>
  <si>
    <t>C-500-23257-345260</t>
  </si>
  <si>
    <t>EVRIC CORPORATION</t>
  </si>
  <si>
    <t>NEW THAI STYLE MASSAGE</t>
  </si>
  <si>
    <t>PMB 256 BOX 10003, DONG BO BUILDING, BEACH ROAD</t>
  </si>
  <si>
    <t>DOMINE</t>
  </si>
  <si>
    <t>CORAZON</t>
  </si>
  <si>
    <t>PMB 256, BOX 10003, DONG BO BUILDING BEACH ROAD</t>
  </si>
  <si>
    <t>evriccorporation@yahoo.com</t>
  </si>
  <si>
    <t>P-500-23216-238784</t>
  </si>
  <si>
    <t>DONG BO BUILDING, BEACH ROAD</t>
  </si>
  <si>
    <t>C-500-23256-344786</t>
  </si>
  <si>
    <t>P-500-23174-138478</t>
  </si>
  <si>
    <t>Front Desk Clerk</t>
  </si>
  <si>
    <t>Can communicate in both oral and written English. Computer literate and have clerical knowledge, especially in Microsoft office applications. Able to work in flexible hours.</t>
  </si>
  <si>
    <t>C-500-23250-326318</t>
  </si>
  <si>
    <t>LSG LUFTHANSA SERVICE SAIPAN</t>
  </si>
  <si>
    <t>LSG SKY CHEFS</t>
  </si>
  <si>
    <t xml:space="preserve">TUN HERMAN PAN RD </t>
  </si>
  <si>
    <t>PO BOX 500270</t>
  </si>
  <si>
    <t>TAITANO</t>
  </si>
  <si>
    <t>RITA</t>
  </si>
  <si>
    <t>RESIDENT MANAGER</t>
  </si>
  <si>
    <t>SAIPAN INTERNATIONAL AIRPORT DANDAN</t>
  </si>
  <si>
    <t>rita.taitano@lsgskychefs.com</t>
  </si>
  <si>
    <t>MARIANAS INSURANCE BLDG  SAN JOSE</t>
  </si>
  <si>
    <t>PO BOX 504330</t>
  </si>
  <si>
    <t>P-500-23187-169221</t>
  </si>
  <si>
    <t>Knowledge of raw materials, production processes, quality control, costs, and other techniques for maximizing the effective manufacture and distribution of goods.  Knowledge of business and management principles involved in strategic planning, resource allocation, human resources modeling, leadership technique, production methods, and coordination of people and resources.</t>
  </si>
  <si>
    <t>Tun Herman pan Rd., Saipan International Airport</t>
  </si>
  <si>
    <t>overtime rate applies in excess of 40 hours work per week</t>
  </si>
  <si>
    <t>All applicable taxes.</t>
  </si>
  <si>
    <t>C-500-23248-319089</t>
  </si>
  <si>
    <t>LUFTHANSA SERVICE SAIPAN, INC</t>
  </si>
  <si>
    <t>TUN HERMAN PAN RD. SAIPAN INTERNATIONAL AIRPORT</t>
  </si>
  <si>
    <t>P.O. BOX 500270</t>
  </si>
  <si>
    <t>TUN HERMAN PAN RD., DANDAN</t>
  </si>
  <si>
    <t>MARIANAS INSURANCE BLDG.,  SAN JOSE</t>
  </si>
  <si>
    <t>SAINT TRADING COMPANY, INC.</t>
  </si>
  <si>
    <t>P-500-23192-178922</t>
  </si>
  <si>
    <t>Knowledge of machines and tools, including their designs, uses, repair, and maintenance.  Knowledge of materials, methods, and tools involved in the construction or repair of houses, buildings, or other structures such as highways and roads.</t>
  </si>
  <si>
    <t>Herman Pan Rd. Saipan International Airport Dandan</t>
  </si>
  <si>
    <t>OVERTIME RATE APPLIES IN EXCESS OF 40 HOURS WORK PER WEEK</t>
  </si>
  <si>
    <t xml:space="preserve">ALL APPLICABLE TAXES.  </t>
  </si>
  <si>
    <t>C-500-23265-370671</t>
  </si>
  <si>
    <t>Jher Marianas Creative LLC</t>
  </si>
  <si>
    <t>Jher Manpower Services</t>
  </si>
  <si>
    <t>Unit#106 Pangelinan Building, Fafa Pi Chalan LauLau</t>
  </si>
  <si>
    <t>Tabago</t>
  </si>
  <si>
    <t>Roger</t>
  </si>
  <si>
    <t>Pablo</t>
  </si>
  <si>
    <t>Isa Drive, Capitol Hills</t>
  </si>
  <si>
    <t>jhercreative@gmail.com</t>
  </si>
  <si>
    <t>P-500-23226-260546</t>
  </si>
  <si>
    <t>Housekeeping</t>
  </si>
  <si>
    <t xml:space="preserve">MUST BE HIGH SCHOOL GRADUATE AND 3 MONTHS OF EXEPRIENCE. MUST BE ABLE TO DRIVE TO RUN ERRANDS, TO PURCHASE SUPPLIES AND DRIVE TO THE ASSIGNED WORK LOCATION. MUST BE ABLE TO MOVE, LIFT, PUSH FURNITURE TO CLEAN THE SPACE UNDERNEATH. CAN FOLLOW INSTRUCTIONS. </t>
  </si>
  <si>
    <t>Unit#106 Pangelinan Building, fafa Pi, Chalan LauLau</t>
  </si>
  <si>
    <t>C-500-23249-322274</t>
  </si>
  <si>
    <t>Not Applicable</t>
  </si>
  <si>
    <t>P-500-23200-198748</t>
  </si>
  <si>
    <t>CUSTODIAL WORKER</t>
  </si>
  <si>
    <t>PREVIOUS WORK-RELATED SKILLS, KNOWLEDGE, OR EXPERIENCE, TIME MANAGEMENT, SERVICE ORIENTATION, AND MONITORING.</t>
  </si>
  <si>
    <t>PERSONAL CASH ADVANCE, FICA AND WITHHOLDING TAX</t>
  </si>
  <si>
    <t>C-500-23226-260713</t>
  </si>
  <si>
    <t>P-500-23108-940811</t>
  </si>
  <si>
    <t>C-500-23257-345298</t>
  </si>
  <si>
    <t>MARFEGA TRADING CO., INC.</t>
  </si>
  <si>
    <t>ISLANDER RENT A CAR</t>
  </si>
  <si>
    <t>4623 CHALAN TUN HERMAN PAN, DANDAN</t>
  </si>
  <si>
    <t>P.O. BOX 502356</t>
  </si>
  <si>
    <t>MARFEGA</t>
  </si>
  <si>
    <t>NORMA</t>
  </si>
  <si>
    <t>MARILAG</t>
  </si>
  <si>
    <t>islander@pticom.com</t>
  </si>
  <si>
    <t>P-500-23216-238179</t>
  </si>
  <si>
    <t>AIR CONDITIONING TECHNICIAN</t>
  </si>
  <si>
    <t>With 24 months of experience and a Certificate of Employment as an Air Conditioning Technician to be applied equally to all applicants regardless of nationality.</t>
  </si>
  <si>
    <t>C-500-23257-345142</t>
  </si>
  <si>
    <t xml:space="preserve">CNMI Tax AND FICA Tax. Housing is optional; Employees who are single may live in the housing with a monthly charge of $60.00 for air condition use, free housing or no monthly charge for single employees who opted not to use the air condition. </t>
  </si>
  <si>
    <t>C-500-23252-333511</t>
  </si>
  <si>
    <t>P-500-23179-148895</t>
  </si>
  <si>
    <t>FOOD SERVICE WORKERS</t>
  </si>
  <si>
    <t>Must be knowledgeable in food safety and sanitation, using a variety of equipment and utensils, including specialized appliances and ovens, to prepare ingredients according to a chef's suggestions or requirements. Understanding the proper way to mix and measure ingredients precisely, store food items properly to ensure their preservation and allow them to maintain their flavor.</t>
  </si>
  <si>
    <t>Overtime rate applies in excess of 40 hrs. work per week</t>
  </si>
  <si>
    <t>C-500-23273-402295</t>
  </si>
  <si>
    <t>Legaspi</t>
  </si>
  <si>
    <t>Aldrin</t>
  </si>
  <si>
    <t>P-500-23193-182242</t>
  </si>
  <si>
    <t>Maids and Housekeeping attendant</t>
  </si>
  <si>
    <t>Master's</t>
  </si>
  <si>
    <t xml:space="preserve">Ability to manage time efficiently. Work well unsupervised. Ability to lift at least 25 pounds. Handle basic maintenance and cleaning. Ability to maintain a professional appearance and interact positively with hotel guests. Can work flexible time, weekends, nightshift and holidays.
</t>
  </si>
  <si>
    <t>C-500-23273-402283</t>
  </si>
  <si>
    <t>C-500-23256-341411</t>
  </si>
  <si>
    <t xml:space="preserve">Brigida St., Beach Rd. </t>
  </si>
  <si>
    <t>P-500-23208-218749</t>
  </si>
  <si>
    <t>Must have a High School diploma or equivalent work experience in a reputable establishment as a Cook. Must have at least 12 months work experience. Must be able to perform food preparation and cooking activities of a dining restaurants. Can design menu and review food purchases. Should have the ability to forecast food preparation base from increase or decrease customer guest flow. Can create inventory method base from company or restaurant needs. Can comply with nutrition, sanitation regulation and safety standards as prescribed by USDA. Technically updated on latest industry practices.</t>
  </si>
  <si>
    <t>Garapan., Beach Road</t>
  </si>
  <si>
    <t>C-500-23273-402255</t>
  </si>
  <si>
    <t>C-500-23263-365029</t>
  </si>
  <si>
    <t>Guangdong Development Co., Ltd.</t>
  </si>
  <si>
    <t>Guangdong Hardware</t>
  </si>
  <si>
    <t>Guangdong Building, Msgr. Martinez Road</t>
  </si>
  <si>
    <t>P.O. BOX 501640, As Lito Village</t>
  </si>
  <si>
    <t>Chen</t>
  </si>
  <si>
    <t>Wenfeng</t>
  </si>
  <si>
    <t>guangdong_hardware@163.com</t>
  </si>
  <si>
    <t>P-500-23209-221826</t>
  </si>
  <si>
    <t>Material Coordinator</t>
  </si>
  <si>
    <t xml:space="preserve">At least a high school diploma or equivalent. At least 12 months working experience on related field. Familiar with microsoft office. Proficient using of office software for spreading analytical reports and presentation. Ability to verify accuracy of transactional data of the inventory, materials and documents. Knowledge of listening and speaking english and chinese, being able to communicate with local people and different vendors (such as u.s., singapore, china, and so on) for the receiving variance and products issue, and ability to prepare inventory report and materials monthly sales reports to the management and head office (in china) for proper control. Work even on weekend or holiday. Knowledge of principles and processes for providing customer and business services. Other skills such as coordination and time management. </t>
  </si>
  <si>
    <t>All CNMI and Federal Income Taxes.</t>
  </si>
  <si>
    <t>C-500-23263-365030</t>
  </si>
  <si>
    <t>C-500-23248-318998</t>
  </si>
  <si>
    <t>YUTA CORPORATION</t>
  </si>
  <si>
    <t>yutarealtor@hotmail.com</t>
  </si>
  <si>
    <t>P-500-23207-215300</t>
  </si>
  <si>
    <t>Must know how to operate Quickbooks accounting software and microsoft office software, excel, word. Knowledge of administrative and clerical procedures and systems such as word processing, managing files and records, stenography and transcription, designing forms and other procedures and terminology.</t>
  </si>
  <si>
    <t>C-500-23245-317938</t>
  </si>
  <si>
    <t xml:space="preserve">KNOWS HOW TO SWIM AND KNOWLEDGEABLE IN SAFETY PRECAUTIONS IN CASE OF EMERGENCY ON THE BOAT FOR CUSTOMERS WELFARE THROUGHOUT THE TRAVEL. OTHER REQUIREMENTS WOULD INCLUDE ABLE TO WORK WITH MINIMUM SUPERVISION. </t>
  </si>
  <si>
    <t>C-500-23269-380576</t>
  </si>
  <si>
    <t>ABELINA T. MENDIOLA</t>
  </si>
  <si>
    <t>DFS ENTERPRISES</t>
  </si>
  <si>
    <t xml:space="preserve"> LOT 345 R 216 SINAPALO 1</t>
  </si>
  <si>
    <t xml:space="preserve"> VILLAGE SINAPALO 1</t>
  </si>
  <si>
    <t xml:space="preserve"> ROTA  </t>
  </si>
  <si>
    <t xml:space="preserve">ABELINA </t>
  </si>
  <si>
    <t>SOLE PROPRIETOR/OWNER</t>
  </si>
  <si>
    <t>TAITANOMENDIOLA63@GMAIL.COM</t>
  </si>
  <si>
    <t>KING</t>
  </si>
  <si>
    <t>JANET</t>
  </si>
  <si>
    <t>HAN</t>
  </si>
  <si>
    <t>PMB 763, P.O. BOX 10001</t>
  </si>
  <si>
    <t>2ND FLOOR, D' TORRES BUILDING, MIDDLE ROAD, GARAPAN</t>
  </si>
  <si>
    <t>janethanking@gmail.com</t>
  </si>
  <si>
    <t>KING LAW OFFICE, LLC</t>
  </si>
  <si>
    <t>CNMI SUPRENE COURT</t>
  </si>
  <si>
    <t>P-500-23223-256839</t>
  </si>
  <si>
    <t>SINAPALO I</t>
  </si>
  <si>
    <t>H.</t>
  </si>
  <si>
    <t>JANETHANKING@GMAIL.COM</t>
  </si>
  <si>
    <t>C-500-23229-271602</t>
  </si>
  <si>
    <t>Niizeki International Saipan Co., Ltd</t>
  </si>
  <si>
    <t>817 Jesus T. Attao Road</t>
  </si>
  <si>
    <t>Garapan Village, PO Box 5140 CHRB</t>
  </si>
  <si>
    <t>Montilla</t>
  </si>
  <si>
    <t>Christylyn</t>
  </si>
  <si>
    <t>Gomez</t>
  </si>
  <si>
    <t>Controller</t>
  </si>
  <si>
    <t>niizeki.intlspn@yahoo.com</t>
  </si>
  <si>
    <t>P-500-23184-162427</t>
  </si>
  <si>
    <t>Commercial Cleaning Supervisor</t>
  </si>
  <si>
    <t>12 MONTHS OF RELATED WORK EXPERIENCE IS REQUIRED IN THIS POSITION. MUST HAVE SUPERVISORY EXPERIENCE AND SKILLS. MUST HAVE KNOWLEDGE OF THE METHODOLOGY OF BUFFING AND WAXING, CARPET SHAMPOOING, NOT ONLY THE PROCEDURE BUT MUST KNOW ALSO WHAT CHEMICALS TO USE. MUST HAVE EXPERIENCE IN PREPARING CHEMICAL SOLUTIONS, SUCH AS MIXING WATER AND DETERGENTS OR ACIDS IN CONTAINERS ACCORDING TO SPECIFICATIONS. KNOWS HOW TO USE ALL CLEANING EQUIPMENT E.G. VACUUM CLEANER, BUFFER, SWEEPER, BROOM, ETC. KNOWLEDGE OF CLEANING SUPPLIES AND CLEANING AGENTS. KNOWLEDGE ON SAFETY AND PRECAUTION, E.G. CAUTION SIGNS, IS A PLUS.</t>
  </si>
  <si>
    <t>Jesus T. Attao Road</t>
  </si>
  <si>
    <t>C-500-23249-322725</t>
  </si>
  <si>
    <t>C-500-23257-345315</t>
  </si>
  <si>
    <t>P-500-23205-208683</t>
  </si>
  <si>
    <t>GENERAL MAINTENANCE AND REPAIR WORKER</t>
  </si>
  <si>
    <t>Knowledge in multi craft skills in carpentry, plumbing, electrical and painting. Knowledge of materials and supplies needed for the repair and maintenance work. Knowledge on the methods needed to perform the task. Knowledge of the usage of tools and tools needed.   Must be able to climb ladders and stairs and to lift/carry, push and/or  pull  up to 50 lbs at a time. A minimum of 12 months experience is required.</t>
  </si>
  <si>
    <t>C-500-23235-287499</t>
  </si>
  <si>
    <t>TAGA, INC.</t>
  </si>
  <si>
    <t>EZ OUTLET</t>
  </si>
  <si>
    <t xml:space="preserve">P.O. BOX 501712 </t>
  </si>
  <si>
    <t xml:space="preserve">HWANG </t>
  </si>
  <si>
    <t>SUNG AE</t>
  </si>
  <si>
    <t>P-500-23192-178825</t>
  </si>
  <si>
    <t>1 YEAR EXPERIENCED IN RETAIL ENVIRONMENT, IDEALLY IN A MANAGERIAL ROLE. HIGH SCHOOL DIPLOMA OR EQUIVALENT QUALIFICATION. KNOWLEDGE IN
CUSTOMER SERVICE-ORIENTED WITH IN-DEPTH OF BASIC BUSINESS MANAGEMENT PROCESSES. MUST HAVE A LEADERSHIP AND CUSTOMER MANAGEMENT ABILITIES.</t>
  </si>
  <si>
    <t>C-500-23247-318510</t>
  </si>
  <si>
    <t>BE TO CORPORATION</t>
  </si>
  <si>
    <t>964 LC BLDG Unit 101, Chalan Monsignor Martinez, Koblerville</t>
  </si>
  <si>
    <t>JAE HYUN</t>
  </si>
  <si>
    <t>betocorp6708@gmail.com</t>
  </si>
  <si>
    <t>Furniture Finishers</t>
  </si>
  <si>
    <t>P-500-23197-191994</t>
  </si>
  <si>
    <t>FURNITURE FINISHERS</t>
  </si>
  <si>
    <t>With one year  work experience as Furniture and finisher and able to work flexible time</t>
  </si>
  <si>
    <t>Unit 101 LC Building Chalan MOnsignor Martinez</t>
  </si>
  <si>
    <t>Koblerville</t>
  </si>
  <si>
    <t>C-500-23257-348912</t>
  </si>
  <si>
    <t>ARMATECH CORPORATION</t>
  </si>
  <si>
    <t>P.O. BOX 504388</t>
  </si>
  <si>
    <t>2983 KNIGHT ST., SUSUPE</t>
  </si>
  <si>
    <t>MALASARTE</t>
  </si>
  <si>
    <t>ROMEO</t>
  </si>
  <si>
    <t>DIESTA</t>
  </si>
  <si>
    <t>armatech12345@gmail.com</t>
  </si>
  <si>
    <t>Maintenance Workers, Machinery</t>
  </si>
  <si>
    <t>P-500-23214-231587</t>
  </si>
  <si>
    <t>MAINTENANCE WORKERS, MACHINERY</t>
  </si>
  <si>
    <t>ARMATECH12345@GMAIL.COM</t>
  </si>
  <si>
    <t>C-500-23249-322477</t>
  </si>
  <si>
    <t>P-500-23174-138204</t>
  </si>
  <si>
    <t>KNOWLEDGE OF MACHINES AND TOOLS, INCLUDING THEIR DESIGNS, USES REPAIR, INSTALLATIONS, AND MAINTENANCE. SKILLED IN DETECTING AND FIXING MALFUNCTIONS IN THE AC SYSTEM. HAVE COMMUNICATION SKILLS, AND BE ABLE TO WORK FLEXIBLE HOURS.</t>
  </si>
  <si>
    <t>C-500-23284-425956</t>
  </si>
  <si>
    <t>MAHILUM ENTERPRISES</t>
  </si>
  <si>
    <t>DBA KATHY BARBER SHOP</t>
  </si>
  <si>
    <t>P.O BOX 520281</t>
  </si>
  <si>
    <t>MAHILUM</t>
  </si>
  <si>
    <t>ETERNSVY</t>
  </si>
  <si>
    <t>eterns.mahilum@gmail.com</t>
  </si>
  <si>
    <t>Barbers</t>
  </si>
  <si>
    <t>P-500-23245-317928</t>
  </si>
  <si>
    <t>BARBERS</t>
  </si>
  <si>
    <t>PROFESSIONAL BARBER CERTIFICATE</t>
  </si>
  <si>
    <t>C-500-23243-313965</t>
  </si>
  <si>
    <t>JSN Enterprises INC.</t>
  </si>
  <si>
    <t>General Contractor</t>
  </si>
  <si>
    <t>P.O Box 7452 SVRB Saipan MP 96950</t>
  </si>
  <si>
    <t>Navarro</t>
  </si>
  <si>
    <t>Jonathan</t>
  </si>
  <si>
    <t>jsnenterprise2014@gmail.com</t>
  </si>
  <si>
    <t>P-500-23199-195620</t>
  </si>
  <si>
    <t>Maintenance worker</t>
  </si>
  <si>
    <t>have a excellent skill in plumbing and repairing basic needs around the house and also the garden.</t>
  </si>
  <si>
    <t>P.O Box 7452 SVRB</t>
  </si>
  <si>
    <t>no deduction from the salary of the employeee since the employer provide the transportion from the house to the workplace.</t>
  </si>
  <si>
    <t xml:space="preserve">Navarro </t>
  </si>
  <si>
    <t>Johnathan</t>
  </si>
  <si>
    <t>D</t>
  </si>
  <si>
    <t>JSN Enterprises</t>
  </si>
  <si>
    <t>jsneterprise2014@gmail.com</t>
  </si>
  <si>
    <t>C-500-23272-393614</t>
  </si>
  <si>
    <t>SCARLET CORPORATION LTD</t>
  </si>
  <si>
    <t>SISI BEAUTY SALON</t>
  </si>
  <si>
    <t>ALAIHAI AVE, GARAPAN</t>
  </si>
  <si>
    <t>PMB 999 G BOX 10012</t>
  </si>
  <si>
    <t>CHEN</t>
  </si>
  <si>
    <t>XIANGZHU</t>
  </si>
  <si>
    <t xml:space="preserve">ALAIHAI AVE, GARAPAN </t>
  </si>
  <si>
    <t>sisibeautysalon88@gmail.com</t>
  </si>
  <si>
    <t>P-500-23233-279633</t>
  </si>
  <si>
    <t>HAIRSTYLIST</t>
  </si>
  <si>
    <t>Must have 12 months of continuous experience as a Hairstylist</t>
  </si>
  <si>
    <t>SISI BEAUTY SALON, ALAIHAI AVENUE, GARAPAN</t>
  </si>
  <si>
    <t>C-500-23263-365031</t>
  </si>
  <si>
    <t>C-500-23257-345329</t>
  </si>
  <si>
    <t>C-500-23236-291377</t>
  </si>
  <si>
    <t>C-500-23266-375711</t>
  </si>
  <si>
    <t>HONG YE TRADING CO., LTD.</t>
  </si>
  <si>
    <t>msheu@hongyehardware.com</t>
  </si>
  <si>
    <t>P-500-23180-152827</t>
  </si>
  <si>
    <t xml:space="preserve">24 months of related work experience; Associate's of Science in Civil Engineering is preferred; Must be knowledgeable in cost estimating, planning, scheduling, site inspection and familiarization of materials, methods and tools involved in construction or repair of buildings, houses or other structures.  </t>
  </si>
  <si>
    <t>Employees’ Income Taxes as required by Federal and CNMI laws.</t>
  </si>
  <si>
    <t>C-500-23258-349112</t>
  </si>
  <si>
    <t>P-500-23216-238253</t>
  </si>
  <si>
    <t>GRAPHIC DESIGNER</t>
  </si>
  <si>
    <t>With 12 months of experience and a Certificate of Employment as Graphic Designer to be applied equally for both CW-1 and US Citizens.</t>
  </si>
  <si>
    <t>C-500-23249-322609</t>
  </si>
  <si>
    <t>YANTAI SAIPAN INC</t>
  </si>
  <si>
    <t>PMB 386 P.O. BOX 10000</t>
  </si>
  <si>
    <t>UNIT 312 MARIANAS BUSINESS PLAZA BLDG</t>
  </si>
  <si>
    <t>PMB 386 PO BOX 10000 NAURU LOOP SUSUPE</t>
  </si>
  <si>
    <t>edenyantai@yahoo.com</t>
  </si>
  <si>
    <t>P-500-23207-215509</t>
  </si>
  <si>
    <t>TOUR GUIDES AND ESCORTS</t>
  </si>
  <si>
    <t>Ability to read, write, and communicate in English, read maps, maintain records, complete incident reports when necessary, and assist with passenger boarding and disembarking. Must enjoy working with all age groups and be willing to escort individuals or groups on sightseeing tours while driving passenger vehicles. Available to work a flexible schedule, including evening, weekend and Holiday hours. Required to stand for long periods of time and walk up/down steps. A valid CNMI driver's license will be required to both U.S. workers and foreign workers to perform this job.</t>
  </si>
  <si>
    <t>UNIT 312 MARIANAS BUSINESS PLAZA BLDG NAURU LOOP SUSUPE</t>
  </si>
  <si>
    <t>C-500-23249-322722</t>
  </si>
  <si>
    <t>C-500-23255-337868</t>
  </si>
  <si>
    <t>San Isidro Ave., Beach Road</t>
  </si>
  <si>
    <t>C-500-23294-448408</t>
  </si>
  <si>
    <t>4627 As Gonno Road</t>
  </si>
  <si>
    <t>PMB 338, Box 10001</t>
  </si>
  <si>
    <t>P-500-23254-334275</t>
  </si>
  <si>
    <t>FOOTBALL COACH</t>
  </si>
  <si>
    <t>KNOWLEDGE OF THE RULES AND REGULATIONS OF SOCCER GAMES. PROVIDE TRAINING DIRECTIONS, ENCOURAGEMENT, MOTIVATION, AND NUTRITIONAL ADVICE TO PREPARE ATHLETES FOR GAMES, COMPETITIVE EVENTS, OR TOURS. ADJUST COACHING TECHNIQUES, BASED ON THE STRENGTHS AND WEAKNESSES OF ATHLETES.  INSTRUCT INDIVIDUALS OR GROUPS IN SPORTS RULES, GAME STRATEGIES, AND PERFORMANCE PRINCIPLES, SUCH AS SPECIFIC WAYS OF MOVING THE BODY, HANDS, OR FEET, TO ACHIEVE DESIRED RESULTS. PLAN STRATEGIES AND CHOOSE TEAM MEMBERS FOR INDIVIDUAL GAMES OR SPORTS SEASONS.  WITH COACHING CERTIFICATES ISSUED FROM AND ACCREDITED BY ASIAN FOOTBALL CONFEDERATION (AFC) REQUIRED.  MAY BE ABLE TO TRAVEL TO COUNTRIES SPECIFIED IN THE JOB DUTIES.</t>
  </si>
  <si>
    <t>NMI Soccer Training Center, 4627 As Gonno Road, Koblerville</t>
  </si>
  <si>
    <t>C-500-23220-245248</t>
  </si>
  <si>
    <t>Mount Carmel School Inc.</t>
  </si>
  <si>
    <t>Mount Carmel School</t>
  </si>
  <si>
    <t>P.O. Box 500006</t>
  </si>
  <si>
    <t>Yamagata</t>
  </si>
  <si>
    <t xml:space="preserve">Kathleen </t>
  </si>
  <si>
    <t>HR Assistant</t>
  </si>
  <si>
    <t>keiko.yamagata@mcsknights.com</t>
  </si>
  <si>
    <t>Middle School Teachers, Except Special and Career/Technical Education</t>
  </si>
  <si>
    <t>P-500-23181-157005</t>
  </si>
  <si>
    <t>middle school teacher</t>
  </si>
  <si>
    <t>Knight Street, Saipan</t>
  </si>
  <si>
    <t xml:space="preserve">Health Insurance; 401K Retirement Saving Plan; Tuition Discount </t>
  </si>
  <si>
    <t>frances.taiamanao@mcsknights.com</t>
  </si>
  <si>
    <t>https://mountcarmelsaipan.com</t>
  </si>
  <si>
    <t>Kathleen</t>
  </si>
  <si>
    <t xml:space="preserve">Mount Carmel School, Inc. </t>
  </si>
  <si>
    <t>C-500-23249-322754</t>
  </si>
  <si>
    <t>P-500-23206-212182</t>
  </si>
  <si>
    <t>Graphic Artist</t>
  </si>
  <si>
    <t>KNOWLEDGE OF DESIGN TECHNIQUES, TOOLS, AND PRINCIPLES INVOLVED IN PRODUCTION OF PRECISION TECHNICAL PLANS, BLUEPRINTS, DRAWINGS, AND MODELS. JOB REQUIRES CREATIVITY AND ALTERNATIVE THINKING TO DEVELOP NEW IDEAS FOR AND ANSWERS TO WORK-RELATED PROBLEMS.</t>
  </si>
  <si>
    <t>C-500-23228-271063</t>
  </si>
  <si>
    <t>PACIFIC RIM CNMI, LLC</t>
  </si>
  <si>
    <t>PMB 583 PPP BOX 10000</t>
  </si>
  <si>
    <t>FIGAN LN, AS LITO, AS PERDIDO</t>
  </si>
  <si>
    <t>ALBIS</t>
  </si>
  <si>
    <t>Evangeline</t>
  </si>
  <si>
    <t>Vice President/CFO</t>
  </si>
  <si>
    <t>FIGAN LN, AS LITO AS PERDIDO</t>
  </si>
  <si>
    <t>pacificrimsaipan@gmail.com</t>
  </si>
  <si>
    <t>P-500-23125-995185</t>
  </si>
  <si>
    <t>MUST HAVE A GED/HIGHSCHOOL DIPLOMA OR VOCATIONAL COURSE CERTIFICATE WITH 1 YEAR WORK EXPERIENCE. KNOWLEDGE IN DIAGNOSIS, SERVICES AND REPAIRS OF VARIOUS SYSTEMS THAT ARE FOUND ON PIECES OF HEAVY CONSTRUCTION EQUIPMENT.  MUST BE ABLE TO WORK ON FLEXIBLE HOURS INCLUDING WEEKENDS, HOLIDAYS AND NIGHT SHIFTS, IF NEEDED.  MUST AGREE TO A POST-OFFER, PRE-EMPLOYMENT DRUG SCREENING TEST THE PROSPECTIVE EMPLOYEE OR APPLICANT WIL BE REQUIRED AN EMPLOYMENT DRUG SCREENING TEST WHICH WILL APPLY EQUALLY TO U.S. WORKERS AND CW-1 WORKERS.</t>
  </si>
  <si>
    <t>CNMI LOCAL TAXES (CHP. 2) AND SOCIAL SECURITY/MEDICARE TAXES</t>
  </si>
  <si>
    <t>C-500-23255-338103</t>
  </si>
  <si>
    <t>Blue Spot Corporation</t>
  </si>
  <si>
    <t>Kylie's Bakeshop &amp; Restaurant</t>
  </si>
  <si>
    <t>P.O. Box 500529, Saipan</t>
  </si>
  <si>
    <t>Gualo Rai</t>
  </si>
  <si>
    <t>Suguitan</t>
  </si>
  <si>
    <t>Rosalie</t>
  </si>
  <si>
    <t>Singson</t>
  </si>
  <si>
    <t>bluespotspn@gmail.com</t>
  </si>
  <si>
    <t>P-500-23214-231338</t>
  </si>
  <si>
    <t>Specializes Filipino Cuisine.</t>
  </si>
  <si>
    <t>Federal and CNMI taxes</t>
  </si>
  <si>
    <t>C-500-23249-322634</t>
  </si>
  <si>
    <t xml:space="preserve">Nauru Loop Susupe </t>
  </si>
  <si>
    <t xml:space="preserve">Room 104 Marianas Business Plaza </t>
  </si>
  <si>
    <t>P-500-23206-212120</t>
  </si>
  <si>
    <t>KNOWLEDGE OF PRINCIPLES AND PROCESSES FOR PROVIDING CUSTOMER AND PERSONAL SERVICES. THIS INCLUDES CUSTOMER NEEDS ASSESSMENT, MEETING QUALITY STANDARDS FOR SERVICES, AND EVALUATION OF CUSTOMER SATISFACTION. JOB REQUIRES BEING CAREFUL ABOUT DETAIL AND THOROUGH IN COMPLETING WORK TASKS.</t>
  </si>
  <si>
    <t>C-500-23249-322735</t>
  </si>
  <si>
    <t>PMB 955 BOX 10000</t>
  </si>
  <si>
    <t>P-500-23206-212154</t>
  </si>
  <si>
    <t>SHIPPING, RECEIVING AND INVENTORY CLERKS</t>
  </si>
  <si>
    <t>JOB REQUIRES BEING CAREFUL ABOUT DETAIL AND IN COMPLETING WORK TASKS. SHOULD BE FAMILIAR WITH COMPUTERS AND HAVE A BASIC MATH SKILL. FLEXIBILITY TO WORK AS PART OF A TEAM OR INDIVIDUALLY AS NEEDED.</t>
  </si>
  <si>
    <t>C-500-23283-422874</t>
  </si>
  <si>
    <t>MUST HAVE 12 MONTHS WORK EXPERIENCE. ABILITY TO MANAGE YOUR TIME EFFICIENTLY. WORK WELL WHEN SUPERVISORS ARE NOT PRESENT. ABILITY TO LIFT AT LEAST 25 POUNDS. HANDLE BASIC MAINTENANCE, BUILDING REPAIRS, CLEANING AND OTHER JANITORIAL WORK. BASIC MATH SKILLS. ABLE TO WORK SAFELY WITH A VARIETY OF CLEANING SUPPLIES. ABLE TO USE BASIC CLEANING EQUIPMENT. KNOWLEDGE OF CLEANING CHEMICALS, PROPER STORAGE AND DISPOSAL METHODS. ANSWERING A BASIC LITERACY COMPREHENSION EXAM (TOTAL PASSING SCORE IS 89%) THE SKILL TESTING AND COMPREHENSION EXAM ARE REQUIRED EQUALLY OF BOTH US AND FOREIGN WORKERS. ABILITY TO WORK AFTER HOURS, OVER WEEKENDS AND ON PUBLIC HOLIDAYS WITH SHORT OR NO NOTICE.</t>
  </si>
  <si>
    <t>C-500-23249-322800</t>
  </si>
  <si>
    <t>P-500-23206-212186</t>
  </si>
  <si>
    <t>PRODUCTION WORKER</t>
  </si>
  <si>
    <t>Job requires attention to detail, problem solving, noticing a problem and figuring out the best way to solve it. Capable of lifting 50 to 70 pounds unassisted. Able to work on feet for extended periods of time.</t>
  </si>
  <si>
    <t>C-500-23247-318509</t>
  </si>
  <si>
    <t>BETTER TOGETHER</t>
  </si>
  <si>
    <t>With one year work work experience as Furniture and finisher and able to work flexible time</t>
  </si>
  <si>
    <t>C-500-23248-319164</t>
  </si>
  <si>
    <t>P-500-23194-185658</t>
  </si>
  <si>
    <t>BOOKKEEPING, ACCOUNTING, AND AUDITING CLERKS</t>
  </si>
  <si>
    <t>KNOWLEDGE IN QUICKBOOKS ACCOUNTING, PEACHTREE, SAGE AND MS OFFICE. NUMERICAL SKILLS. ORGANIZATIONAL SKILLS. ATTENTION TO DETAILS. COMPUTER SKILLS. PROBLEM SOLVING SKILLS.</t>
  </si>
  <si>
    <t>C-500-23248-319157</t>
  </si>
  <si>
    <t>C-500-23249-322745</t>
  </si>
  <si>
    <t>P-500-23206-212163</t>
  </si>
  <si>
    <t>C-500-23249-322818</t>
  </si>
  <si>
    <t>P-500-23206-212200</t>
  </si>
  <si>
    <t>AUTOMOTIVE SERVICE TECHNICIAN &amp; MECHANICS</t>
  </si>
  <si>
    <t>Automotive and engine repair experience or auto mechanic training required. Ability to use the diagnostic equipment. Ability to read and comprehend instructions and information. May lift objects that weigh as much as 50 lbs.</t>
  </si>
  <si>
    <t>C-500-23249-326039</t>
  </si>
  <si>
    <t>P-500-23174-138429</t>
  </si>
  <si>
    <t>Waiter</t>
  </si>
  <si>
    <t xml:space="preserve">MUST BE OF LEGAL AGE TO SERVE ALCOHOLIC BEVERAGES. TEAMWORK, AND HANDS-ON EXPERIENCE WITH THE CASH REGISTER, AND ORDERING INFORMATION SYSTEM (POS). BASIC MATH SKILLS. FLEXIBILITY TO WORK IN SHIFTS.
</t>
  </si>
  <si>
    <t>C-500-23256-341315</t>
  </si>
  <si>
    <t>Gualo Rai Commercial Center, Gualo Rai P.O. Box 500137</t>
  </si>
  <si>
    <t>P-500-23215-234933</t>
  </si>
  <si>
    <t>High school diploma, GED or suitable equivalent. 12 months experience as an HVAC 	technician. Understanding of advanced principles of air conditioning, refrigeration and 	heating. Working knowledge of boiler systems. Ability to work after hours, over weekends 	and on public holidays with short or no notice. Ability to work in confined spaces. Ensuring compliance with appliance standards and with Occupational Health and Safety Act. Read and understand in balancing air and water treatment systems in line with HVAC protocols. Read and understand schematics and work plans.</t>
  </si>
  <si>
    <t>Advance Carrier Inc.</t>
  </si>
  <si>
    <t>C-500-23220-248981</t>
  </si>
  <si>
    <t xml:space="preserve">CNMI MANPOWER, LLC </t>
  </si>
  <si>
    <t>Vincent</t>
  </si>
  <si>
    <t xml:space="preserve">P.O. Box 501856 </t>
  </si>
  <si>
    <t>P-500-23184-162123</t>
  </si>
  <si>
    <t xml:space="preserve">MUST HAVE ANY ASSOCIATES DEGREE WITH AT LEAST TWO YEARS WORK-RELATED EXPERIENCE. MUST KNOW HOW TO OPERATE COMPUTER PROGRAMMED WITH
ACCOUNTING SOFTWARE AND PREPARE TAX DOCUMENTS.
</t>
  </si>
  <si>
    <t xml:space="preserve">CORNER ROSA STREET </t>
  </si>
  <si>
    <t xml:space="preserve">Withholding Tax, SS and Med Fica Tax
</t>
  </si>
  <si>
    <t>C-500-23240-299003</t>
  </si>
  <si>
    <t>C-500-23228-267524</t>
  </si>
  <si>
    <t>C-500-23250-326470</t>
  </si>
  <si>
    <t>P-500-23206-212204</t>
  </si>
  <si>
    <t>TAILOR, DRESSMAKER AND CUSTOM SEWER</t>
  </si>
  <si>
    <t>MUST HAVE A VERY SPECIALIZED SET OF SKILLS, INCLUDES SEWING, PATTERN MAKING AND FASHION DESIGN. MUST KNOW HOW TO ALTER OR REPAIR BOTH MEN'S AND WOMEN'S CLOTHES.</t>
  </si>
  <si>
    <t>C-500-23249-322474</t>
  </si>
  <si>
    <t>Computer literate and have clerical knowledge, especially in Microsoft office applications. Able to work in flexible hours.</t>
  </si>
  <si>
    <t>C-500-23251-333282</t>
  </si>
  <si>
    <t>Refuse and Recyclable Material Collectors</t>
  </si>
  <si>
    <t>P-500-23203-208272</t>
  </si>
  <si>
    <t>TRASH COLLECTOR</t>
  </si>
  <si>
    <t>PREFERABLY WITH VALID DRIVING LICENSE AS HEAVY EQUIPMENT OPERATOR. WILLING TO WORK AS EARLY AS 5:00 O'CLOCK IN THE MORNING.</t>
  </si>
  <si>
    <t>C-500-23254-337379</t>
  </si>
  <si>
    <t>P-500-23208-218731</t>
  </si>
  <si>
    <t xml:space="preserve">First Line Supervisor </t>
  </si>
  <si>
    <t>Must have a High School diploma. With at least 12 months work experience as a Restaurant Supervisor in a restaurant setting, must have computer knowledge to do daily reports. Must be able to handle split and flexible schedules. Must be able to manage various customer complain, control inventory of food, equipment, small ware and liquor and other items such as uniforms that needed monthly inventory report. Can do basic kitchen preparation and cooking during busy situations</t>
  </si>
  <si>
    <t>https://www.carssaipan.com</t>
  </si>
  <si>
    <t>C-500-23222-253133</t>
  </si>
  <si>
    <t>Niizeki International Saipan Co., Ltd.</t>
  </si>
  <si>
    <t>Garapan Village, PO BOX 5140 CHRB</t>
  </si>
  <si>
    <t>P-500-23184-162441</t>
  </si>
  <si>
    <t xml:space="preserve">12 MONTHS EXPERIENCE IS REQUIRED IN THIS POSITION. MUST HAVE KNOWLEDGE OF THE METHODOLOGY OF BUFFING AND WAXING, CARPET SHAMPOOING, NOT ONLY THE PROCEDURE BUT MUST KNOW WHAT CHEMICALS TO USE. MUST HAVE EXPERIENCE IN PREPARING CLEANING SOLUTIONS, SUCH AS MIXING WATER AND DETERGENTS OR ACIDS IN CONTAINERS ACCORDING TO SPECIFICATIONS. KNOWS HOW TO USE ALL CLEANING EQUIPMENT E.G. VACUUM CLEANER, BUFFER, SWEEPER, BROOM, ETC. KNOWLEDGE OF CLEANING SUPPLIES AND CLEANING AGENTS. KNOWLEDGE ON SAFETY AND PRECAUTION, E.G. CAUTION SIGNS, IS A PLUS. </t>
  </si>
  <si>
    <t>C-500-23251-329741</t>
  </si>
  <si>
    <t>Able to have knowledge of supplies, equipment, and inventory control. Ability to follow routine verbal and written instructions. Ability to understand and follow safety Procedures.  Knowledge of food service line set-up and temperature requirements. Be able and willing to work in flexible shifts, days, evening, night, weekend and holidays.</t>
  </si>
  <si>
    <t>C-500-23244-314543</t>
  </si>
  <si>
    <t>PO Box 501489</t>
  </si>
  <si>
    <t>C-500-23249-322663</t>
  </si>
  <si>
    <t>P-500-23206-212124</t>
  </si>
  <si>
    <t>LANDSCAPING &amp; GROUNDSKEEPING WORKERS</t>
  </si>
  <si>
    <t>Able to perform physical activities that requires considerable use of arms, legs, climbing, lifting, moving objects. Ability to control and use mechanism, tools and equipment. Skill to operate ground maintenance equipment.</t>
  </si>
  <si>
    <t>C-500-23251-329690</t>
  </si>
  <si>
    <t>WINCHELL'S INC.</t>
  </si>
  <si>
    <t>WINCHELL'S DONUTS SAIPAN</t>
  </si>
  <si>
    <t>DALANGIN</t>
  </si>
  <si>
    <t>JULIO</t>
  </si>
  <si>
    <t>CABRAL</t>
  </si>
  <si>
    <t>ADMINISTRATIVE MANAGER</t>
  </si>
  <si>
    <t>321 E HARMON INDUSTRIAL PARK RD</t>
  </si>
  <si>
    <t>SUITE 6G</t>
  </si>
  <si>
    <t>HARMON</t>
  </si>
  <si>
    <t>JULIOCDALANGIN@GMAIL.COM</t>
  </si>
  <si>
    <t>P-500-23196-191816</t>
  </si>
  <si>
    <t>BAKER/DONUT MAKER</t>
  </si>
  <si>
    <t>Must have valid Food Handler Certificate. Must be able to lift at least 50 lbs. Must be able to work anytime of day or night. Must have at least 12 months employment experience as a baker/donut maker.</t>
  </si>
  <si>
    <t>WINCHELL'S SUSUPE</t>
  </si>
  <si>
    <t>BEACH ROAD SAIPAN</t>
  </si>
  <si>
    <t>FICA payroll taxes and CNMI income taxes such as Chapter 2 and 7 taxes</t>
  </si>
  <si>
    <t>jobapplicant2014@gmail.com</t>
  </si>
  <si>
    <t>C-500-23252-333372</t>
  </si>
  <si>
    <t>THE FRESH FACTORY</t>
  </si>
  <si>
    <t>P-500-23203-208275</t>
  </si>
  <si>
    <t>EXPERIENCED IN CUTTING WOMENS AND MENS HAIR AND SKILLS IN CREATING STYLES AND HAIR COLORING.</t>
  </si>
  <si>
    <t>C-500-23254-334087</t>
  </si>
  <si>
    <t>P&amp;P ELEVATOR COMPANY</t>
  </si>
  <si>
    <t>LOT NO 1826-2 CHALAN LAULAU VILLAGE</t>
  </si>
  <si>
    <t>PMB 422 PO BOX 10000</t>
  </si>
  <si>
    <t>CHUL</t>
  </si>
  <si>
    <t>pnpelevator@gmail.com</t>
  </si>
  <si>
    <t>P-500-23214-231217</t>
  </si>
  <si>
    <t>Must be able to perform repairs and maintenance job duties. Must have knowledge in pipe fitting, electrical works, carpentry and welding. Can operate and maintain hand tools and power tools.</t>
  </si>
  <si>
    <t>LOT NO 1826-2 CHALAN LAULAU</t>
  </si>
  <si>
    <t>C-500-23254-337442</t>
  </si>
  <si>
    <t>P-500-23213-228168</t>
  </si>
  <si>
    <t>GOLDEN HARVEST INTERNATIONAL SCHOOL &amp; DAYCARE IS A NONPROFIT ORGANIZATION AND A RECIPIENT OF FEDERAL FINANCIAL ASSISTANCE FOR CHILD CARE.
THIS MADE THE SCHOOL UNDER CLOSE AND STRICT REGULATION OF CNMI DCCA LICENSING AND CHILD CARE DEVELOPMENT FUND. ALL TEACHERS/STAFF U.S.
CITIZEN OR NON U.S. CITIZEN SHOULD HAVE CPR CERTIFICATION AND POLICE CLEARANCE.</t>
  </si>
  <si>
    <t>C-500-23250-326101</t>
  </si>
  <si>
    <t>Alba Prime Pacific LLC</t>
  </si>
  <si>
    <t>Multiline Supplies &amp; Services</t>
  </si>
  <si>
    <t>Teer Drive Susupe Village</t>
  </si>
  <si>
    <t>PMB 138 PO Box 10000</t>
  </si>
  <si>
    <t>Leong</t>
  </si>
  <si>
    <t>Richard</t>
  </si>
  <si>
    <t>Pabustan</t>
  </si>
  <si>
    <t>Sales Manager</t>
  </si>
  <si>
    <t>rleong1969@gmail.com</t>
  </si>
  <si>
    <t>P-500-23209-221672</t>
  </si>
  <si>
    <t>Heating And Air Conditioning Mechanics and Installers</t>
  </si>
  <si>
    <t>Work Certification is required for both US Workers and CW-1 Workers.</t>
  </si>
  <si>
    <t xml:space="preserve">Will make all deductions from the worker's paycheck required by law such as Taxes (Chapter 2, Chapter 7, SS, &amp; Medicare) and will promptly remit to applicable Government Agencies 
</t>
  </si>
  <si>
    <t>C-500-23250-326109</t>
  </si>
  <si>
    <t>P-500-23209-221678</t>
  </si>
  <si>
    <t>Work Certificate is required for both U.S Workers and CW-1 Workers.</t>
  </si>
  <si>
    <t xml:space="preserve">Will make all deductions from the worker's paycheck required by law such as Taxes (Chapter 2, Chapter 7, SS, &amp; Medicare) and will promptly remit to applicable Government Agencies </t>
  </si>
  <si>
    <t>C-500-23249-326056</t>
  </si>
  <si>
    <t>C-500-23249-322784</t>
  </si>
  <si>
    <t>C-500-23250-326121</t>
  </si>
  <si>
    <t>C-500-23249-322642</t>
  </si>
  <si>
    <t>P-500-23206-212121</t>
  </si>
  <si>
    <t>COUNTER AND RENTAL CLERKS</t>
  </si>
  <si>
    <t>Ability to communicate and attend to customers or guests inquiries. Knowledge in Microsoft Office applications (Outlook, Excel) and related management system applications.</t>
  </si>
  <si>
    <t>C-500-23250-329510</t>
  </si>
  <si>
    <t>P.O. BOX 502399 CK, SAIPAN</t>
  </si>
  <si>
    <t>PO BOX 502399 SAIPAN</t>
  </si>
  <si>
    <t>horizons87.hrd@gmail.com</t>
  </si>
  <si>
    <t>P-500-23137-032221</t>
  </si>
  <si>
    <t xml:space="preserve">MUST be proficient in Peachtree Accounting Program, SAP and Microsoft Office applications.MUST have an extensive knowledge in handling book of accounts, preparation of trial balances and other related jobs. MUST have knowledge and experience in computation of taxes owed, preparation of returns and reporting of other tax requirements in compliance with federal, state and company policies, and rules and regulations. 
</t>
  </si>
  <si>
    <t>C-500-23251-329981</t>
  </si>
  <si>
    <t>Elliott Systems LLC</t>
  </si>
  <si>
    <t>ISA DRIVE CAPITOL HILL</t>
  </si>
  <si>
    <t>PO Box 5568 CHRB</t>
  </si>
  <si>
    <t>ELLIOTT</t>
  </si>
  <si>
    <t>JEFF</t>
  </si>
  <si>
    <t>RICHARD</t>
  </si>
  <si>
    <t>PO BOX 5568 CHRB</t>
  </si>
  <si>
    <t>jeff@elliottsystemsllc.com</t>
  </si>
  <si>
    <t>P-500-23205-208806</t>
  </si>
  <si>
    <t>REPAIR AND MAINTENANCE WORKER</t>
  </si>
  <si>
    <t>* WORKING HOURS IS NORMALLY MONDAY TO FRIDAY 8AM TO 5PM SOMETIMES YOU NEED TO WORK DIFFERENT HOURS AND DAYS DEPENDS ON THE WORKLOAD.
* PRE-SCREENING TEST IS REQUIRED (LIKE TRADE TEST AND/OR EMPLOYMENT EXAM). 
* MUST HAVE ATLEAST 24 MONTHS OF EXPERIENCE AS REPAIR AND MAINTENANCE WORKER.</t>
  </si>
  <si>
    <t>ELLIOTT SYSTEMS LLC</t>
  </si>
  <si>
    <t>Payroll related taxes as required by law</t>
  </si>
  <si>
    <t>C-500-23250-326475</t>
  </si>
  <si>
    <t>P-500-23206-212208</t>
  </si>
  <si>
    <t xml:space="preserve">Technical knowledge and skill for hair to assist clients with a variety of hair types and needs. Communication skills to listen and understand client requests, as well as discuss various options and decisions before, during and after services. Physical abilities that allow them to stand for long periods and perform precise cuts.
</t>
  </si>
  <si>
    <t>C-500-23255-337609</t>
  </si>
  <si>
    <t>ONE CALL INCORPORATED</t>
  </si>
  <si>
    <t>ONE CALL MAINTENANCE</t>
  </si>
  <si>
    <t>Chalan Pale Arnold Middle Road</t>
  </si>
  <si>
    <t>D’Torres Bldg., 1st Floor</t>
  </si>
  <si>
    <t>MAFNAS</t>
  </si>
  <si>
    <t>RUFO</t>
  </si>
  <si>
    <t>T</t>
  </si>
  <si>
    <t>CHALAN PALE ARNOLD MIDDLE ROAD</t>
  </si>
  <si>
    <t>DTORRES BLDG, 1ST FLOOR</t>
  </si>
  <si>
    <t>Not applicable</t>
  </si>
  <si>
    <t>RTMAFNAS@GMAIL.COM</t>
  </si>
  <si>
    <t>P-500-23213-228137</t>
  </si>
  <si>
    <t>Capable of operating cleaning equipment such as vacuum cleaner, mops and squeezers.</t>
  </si>
  <si>
    <t>rtmafnas@gmail.com</t>
  </si>
  <si>
    <t>C-500-23257-345083</t>
  </si>
  <si>
    <t>C-500-23257-345249</t>
  </si>
  <si>
    <t>AGA ENTERPRISES, INC.</t>
  </si>
  <si>
    <t>BEAUTY SALON, JANITORIAL, TELECOM CONTRACTOR,MANPOWER,ROOM RENTAL</t>
  </si>
  <si>
    <t>P.O. BOX 503894</t>
  </si>
  <si>
    <t>DAMA DE NOCHE ST GARAPAN</t>
  </si>
  <si>
    <t>Gagaring</t>
  </si>
  <si>
    <t>Aida</t>
  </si>
  <si>
    <t>Madreo</t>
  </si>
  <si>
    <t>PO BOX 503894</t>
  </si>
  <si>
    <t>DAMA DE NOCHE ST, GARAPAN</t>
  </si>
  <si>
    <t>agaenterprises9@gmail.com</t>
  </si>
  <si>
    <t>Helpers--Installation, Maintenance, and Repair Workers</t>
  </si>
  <si>
    <t>P-500-23213-228037</t>
  </si>
  <si>
    <t>Maintenance Helper</t>
  </si>
  <si>
    <t>Ability to listen and follow instructions effectively. Ability to identify technical defects in electrical units and other equipment in a facility. Ability to work independently.</t>
  </si>
  <si>
    <t>Workman's Compensation</t>
  </si>
  <si>
    <t>All mandated Federal and CNMI payroll taxes</t>
  </si>
  <si>
    <t>C-500-23255-337619</t>
  </si>
  <si>
    <t>P-500-23205-208803</t>
  </si>
  <si>
    <t>Training and Development Specialist</t>
  </si>
  <si>
    <t>Able to demonstrate specific skills: 1. Active listening-giving full attention to what other people are saying, taking time to understand the points being made, asking questions as appropriate, and not interrupting at inappropriate times. 2.Speaking-talking to others to convey information effectively. 3. Reading Comprehension-Understanding written sentences and paragraphs in work related documents. 4. Critical Thinking- Using logic and reasoning to identify the strengths and weaknesses of alternative solutions, conclusions or approaches to problems. 5. Writing-Communicating effectively in writing as appropriate for the needs of the audience. Able to coordinate training activities. Develop training material. Train personnel to enhance job skills. Conducts surveys in organizations. Evaluate training programs, instructors, or materials. Human Resources Training &amp; Development &amp; Customer Service</t>
  </si>
  <si>
    <t>C-500-23258-349282</t>
  </si>
  <si>
    <t>JET HOLDING COMPANY, INC.</t>
  </si>
  <si>
    <t>J'S RESTAURANT I &amp; II, SAIPAN BOWLING CENTER</t>
  </si>
  <si>
    <t>G/F JET BLDG CHALAN PALE ARNOLD ST MIDDLE ROAD GUALO RAI</t>
  </si>
  <si>
    <t>JUAN</t>
  </si>
  <si>
    <t>jet.acctg@pticom.com</t>
  </si>
  <si>
    <t>P-500-23193-182154</t>
  </si>
  <si>
    <t>COUNTER ATTENDANT</t>
  </si>
  <si>
    <t>3 MONTHS WORK RELATED EXPERIENCE. ABILITY TO WORK UNDER PRESSURE. WILLING TO WORK FLEXIBLE SHIFT. KNOWS HOW TO USE COMPUTERIZED CASH
REGISTER. WITH GOOD VERBAL COMMUNICATION SKILLS.</t>
  </si>
  <si>
    <t>BEACH ROAD SAN JOSE</t>
  </si>
  <si>
    <t>MANDATORY CNMI AND FEDERAL TAXES</t>
  </si>
  <si>
    <t>C-500-23256-341458</t>
  </si>
  <si>
    <t>Agingan Lane, San Antonio Village,  Saipan</t>
  </si>
  <si>
    <t>Dishwashers</t>
  </si>
  <si>
    <t>P-500-23217-241545</t>
  </si>
  <si>
    <t>MUST HAVE HIGH SCHOOL/GED DIPLOMAS WITH 3 MONTHS WORK RELATED SKILLS, KNOWLEDGE AND EXPERIENCE. MUST BE ABLE TO ATTEND AN EARLY MORNING SHIFT, FLEXIBLE WORK HOURS ON WEEKENDS AND HOLIDAYS. CAN LIFT AT LEAST 50 LBS.  MUST SUBMIT DETAILED RESUME EQUALLY APPLICABLE TO BOTH U.S. AND FOREIGN WORKERS.   WILL CONSIDER FOREIGN EQUIVALENT OF HIGH SCHOOL/GED DIPLOMA.</t>
  </si>
  <si>
    <t>C-500-23258-349139</t>
  </si>
  <si>
    <t>PRIMTEK INCORPORATED</t>
  </si>
  <si>
    <t>PRIMTEK CONSTRUCTION</t>
  </si>
  <si>
    <t>KANNAT TABLA DRIVE CORNER LONG LANE</t>
  </si>
  <si>
    <t>PO</t>
  </si>
  <si>
    <t>EMMANUEL</t>
  </si>
  <si>
    <t>primtek.construct@yahoo.com</t>
  </si>
  <si>
    <t>P-500-23201-205321</t>
  </si>
  <si>
    <t>MAINTENANCE REPAIRER</t>
  </si>
  <si>
    <t>MUST HAVE KNOWLEDGE IN PIPE FITTING, ELECTRICAL WORKS, CARPENTRY, AND WELDING.  CAN OPERATE AND MAINTAIN HAND TOOLS AND POWER TOOLS.</t>
  </si>
  <si>
    <t>FICA and Withholding Tax</t>
  </si>
  <si>
    <t>C-500-23258-349614</t>
  </si>
  <si>
    <t>The Bar, LLC</t>
  </si>
  <si>
    <t>BEAUTY SALON</t>
  </si>
  <si>
    <t>P.O. Box 5373 CHRB, CHALAN PALE ARNOLD</t>
  </si>
  <si>
    <t>Coldeen</t>
  </si>
  <si>
    <t>Kathrene</t>
  </si>
  <si>
    <t>Taylor</t>
  </si>
  <si>
    <t>Member of LLC/Manager</t>
  </si>
  <si>
    <t>P.O. BOX 5373 CHRB, CHALAN PALE ARNOLD</t>
  </si>
  <si>
    <t>thebarsaipan@gmail.com</t>
  </si>
  <si>
    <t>P-500-23193-182193</t>
  </si>
  <si>
    <t xml:space="preserve">Work experience as a Hairstylist, beautician, Cosmetologist or  similar position
Hands-on experience with makeup and hair extension techniques
Knowledge of beauty products and trends
</t>
  </si>
  <si>
    <t>C-500-23256-345032</t>
  </si>
  <si>
    <t>C-500-23256-341579</t>
  </si>
  <si>
    <t>P-500-23208-218719</t>
  </si>
  <si>
    <t>Housekeeper</t>
  </si>
  <si>
    <t>Must be a High School graduate. Must have 3 months experience as a Housekeeper. Must be able to understand and follow instructions and put tasks in order. With knowledge of customer service on how to better serve and deal with guests.</t>
  </si>
  <si>
    <t>San Jose Village</t>
  </si>
  <si>
    <t>P.O. Box 520397</t>
  </si>
  <si>
    <t xml:space="preserve">CNMI Tax and FICA Tax </t>
  </si>
  <si>
    <t>C-500-23256-341551</t>
  </si>
  <si>
    <t>C-500-23263-360841</t>
  </si>
  <si>
    <t>Seiichi</t>
  </si>
  <si>
    <t>P-500-23168-121820</t>
  </si>
  <si>
    <t>Bartender</t>
  </si>
  <si>
    <t>MUST BE 21 YEARS OR OLDER. KNOWLEDGE AND EXPERIENCE TO PREPARE MIXED/FROZEN DRINKS ARE NEEDED FOR THIS OCCUPATION.</t>
  </si>
  <si>
    <t>C-500-23263-360765</t>
  </si>
  <si>
    <t>KNOWLEDGE OF SUPPLIES, EQUIPMENT, AND INVENTORY CONTROL. ABILITY TO FOLLOW ROUTINE VERBAL AND WRITTEN INSTRUCTIONS. ABILITY TO UNDERSTAND AND FOLLOW SAFETY PROCEDURES. ABILITY TO SAFELY USE CLEANING EQUIPMENT AND SUPPLIES. ABILITY TO LIFT AND MANIPULATE HEAVY SUPPLIES OF UP TO 20 LBS. KNOWLEDGE OF FOOD SERVICE LINE SET-UP AND TEMPERATURE REQUIREMENTS. HIGHLY EXPERIENCED IN INTERNATIONAL CUISINE MOST ESPECIALLY LOCAL, AMERICAN &amp; MEXICAN FOOD. ABILITY TO PROCESS FRESH FISH.</t>
  </si>
  <si>
    <t>C-500-23258-349266</t>
  </si>
  <si>
    <t>P-500-23193-182150</t>
  </si>
  <si>
    <t>12 MONTHS EXPERIENCE. UNDERSTAND THE IMPORTANCE OF SANITATION AND PRACTICE PROPER PROCEDURES TO KEEP THEIR WORK AREA TIGHT.
ABLE AND WILLING TO ASK FOR HELP WHEN THE TIME ARISES. ABILITY TO WORK ON FLEXIBLE SHIFTS.</t>
  </si>
  <si>
    <t>Mandatory CNMI &amp; Federal Taxes</t>
  </si>
  <si>
    <t>C-500-23255-337622</t>
  </si>
  <si>
    <t>GREEN LEISURE, LLC</t>
  </si>
  <si>
    <t>ALAIHAI AVENUE GARAPAN VILLAGE</t>
  </si>
  <si>
    <t>PMB 777 PO BOX 10000</t>
  </si>
  <si>
    <t>LIU</t>
  </si>
  <si>
    <t>QIUTONG</t>
  </si>
  <si>
    <t>hotelgalleriaspn@gmail.com</t>
  </si>
  <si>
    <t>P-500-23215-234816</t>
  </si>
  <si>
    <t>Computer literate. Have knowledge on basic accounting.</t>
  </si>
  <si>
    <t>C-500-23258-349626</t>
  </si>
  <si>
    <t>P-500-23174-139476</t>
  </si>
  <si>
    <t>Barber</t>
  </si>
  <si>
    <t xml:space="preserve">MUST HAVE AT LEAST 24 MONTHS OF PREVIOUS WORK-RELATED SKILL, KNOWLDGE, AND EXPERIENCE. 
</t>
  </si>
  <si>
    <t>C-500-23258-349275</t>
  </si>
  <si>
    <t>JET HOLDING COMPANY , INC.</t>
  </si>
  <si>
    <t xml:space="preserve">JUAN </t>
  </si>
  <si>
    <t>P-500-23193-182162</t>
  </si>
  <si>
    <t>DISHWASHER</t>
  </si>
  <si>
    <t>3 MONTHS WORK RELATED EXPERIENCE. WILLING TO WORK FLEXIBLE SHIFT. KNOWLEDGE AND ABILITY TO SAFELY USE KITCHEN EQUIPMENT AND APPLIANCES,
ABILITY TO STAND FOR EXTENDED PERIODS OF TIME</t>
  </si>
  <si>
    <t>G/F JET JET BLDG CHALAN PALE ARNOLD ST MIDDLE ROAD GUALO RAI</t>
  </si>
  <si>
    <t>C-500-23257-345275</t>
  </si>
  <si>
    <t>WITH AT LEAST 1 YEAR RELATED EXPERIENCE IN HUMAN RESOURCES JOB.MUST BE ABLE TO OPERATE COMPUTER BASIC SOFTWARE (MS OFFICE WORD/EXCEL/POWER POINT/OUTLOOK EMAIL), ELECTRIC TYPEWRITER,
PHOTOCOPIER/SCANNER AND/OR FACSIMILE MACHINE; MUST HAVE BASIC KNOWLEDGE IN MICROSOFT INTERNET BROWSER, HR INTEGRATED SYSTEMS (DAYFORCE). MUST BE ABLE TO TYPE 40WPM. MUST TAKE &amp; PASS A BASIC SKILLED TEST IN MS OFFICE APPLICATION &amp; COMPREHENSION EXAM WITH TOTAL PASSING SCORE OF 85% .THE SKILLING TEST &amp; COMPREHENSION EXAM ARE  REQUIRED EQUALLY TO BOTH US AND FOREIGN WORKER. KNOWLEGE IN VARIOUS USCIS WORK VISA PROCESSING SUCH AS H1,CW1, CW2, PERM PETITION.</t>
  </si>
  <si>
    <t>C-500-23263-360916</t>
  </si>
  <si>
    <t>Aga Enterprises, Inc.</t>
  </si>
  <si>
    <t>BEAUTY SALON,ACCTG SERV,JANITORIAL,TELECOM CONTRACTOR,ROOM RENTAL</t>
  </si>
  <si>
    <t xml:space="preserve">P.O. BOX 503894 </t>
  </si>
  <si>
    <t xml:space="preserve">DAMA DE NOCHE ST. GARAPAN </t>
  </si>
  <si>
    <t>PO Box 503894</t>
  </si>
  <si>
    <t>Dama De Noche St., Garapan</t>
  </si>
  <si>
    <t>P-500-23213-228011</t>
  </si>
  <si>
    <t>QUALITY ASSURANCE REPRESENTATIVE-CALL CENTER</t>
  </si>
  <si>
    <t xml:space="preserve">SKILLS IN TELEPHONE ETIQUETTE, LISTENING, PROVIDING CUSTOMER SERVICE AND HANDLING CUSTOMER COMPLAINTS. KNOWLEDGE OF CALL CENTER OPERATION. ABILITY TO SPEAK AND WRITE IN ENGLISH
</t>
  </si>
  <si>
    <t>DAMA DE NOCHE ST. GARAPAN</t>
  </si>
  <si>
    <t>C-500-23256-341580</t>
  </si>
  <si>
    <t>GMT CORPORATION</t>
  </si>
  <si>
    <t>GMT PROPERTY MANAGEMENT</t>
  </si>
  <si>
    <t>KATUPAT DRIVE, SAN VICENTE</t>
  </si>
  <si>
    <t>P.O. BOX 506649</t>
  </si>
  <si>
    <t>TAMAYO</t>
  </si>
  <si>
    <t>MELECIO</t>
  </si>
  <si>
    <t>GARCIA</t>
  </si>
  <si>
    <t>eddietamayo27@yahoo.com</t>
  </si>
  <si>
    <t>P-500-23214-231158</t>
  </si>
  <si>
    <t>Must have (3) months of work related experience. May work on shifting hours or graveyard schedule depending on the need of the business.</t>
  </si>
  <si>
    <t>CNMICW12019@GMAIL.COM</t>
  </si>
  <si>
    <t>C-500-23257-345350</t>
  </si>
  <si>
    <t>Triple J Saipan, Inc.</t>
  </si>
  <si>
    <t>Payless Super Fresh  and Truckload Store</t>
  </si>
  <si>
    <t>P-500-23210-224622</t>
  </si>
  <si>
    <t>First Line Supervisor of Retail Sales Worker</t>
  </si>
  <si>
    <t>This job requires a high school diploma or equivalent, as well as 12 months of work experience in managing daily operations of a grocery or retail store. Also requires knowledge in planning, promoting products, ordering, and overseeing the processing and packaging of all items, must be able to multitask and be able to handle a split shift schedule can work flexible days/hours, even on holidays and weekends</t>
  </si>
  <si>
    <t>CNMI Tax AND FICA Tax. Housing is optional; Employees who are single may live in the housing with a monthly charge of $60.00 for air condition use, free housing or no monthly charge for single employees who opted not to use the air condition</t>
  </si>
  <si>
    <t>C-500-23188-172847</t>
  </si>
  <si>
    <t xml:space="preserve">SOLE PROPRIETOR / PRESIDENT </t>
  </si>
  <si>
    <t>C-500-23271-388291</t>
  </si>
  <si>
    <t>KEVIN BABAUTA</t>
  </si>
  <si>
    <t>APARTMENT RENTAL</t>
  </si>
  <si>
    <t>CHALAN MSGR MARTINEZ KOBLERVILLE</t>
  </si>
  <si>
    <t>BABAUTA</t>
  </si>
  <si>
    <t>KEVIN</t>
  </si>
  <si>
    <t>kevinbabauta@yahoo.com</t>
  </si>
  <si>
    <t>P-500-23224-260156</t>
  </si>
  <si>
    <t>670-288-2128</t>
  </si>
  <si>
    <t>C-500-23228-267611</t>
  </si>
  <si>
    <t xml:space="preserve">HIGH SCHOOL DIPLOMA WITH 12 MONTHS WORK EXPERIENCE AS AUTOMOTIVE SERVICE TECHNICIAN AND MECHANICS OR ANY RELATED WORK.  MUST BE ABLE TO WORK FOR EXTENDED HOURS OR WORK DAYS.  KNOWLEDGE OF MACHINES AND TOOLS INCLUDING THEIR DESIGNS, USES, REPAIR AND MAINTENANCE.
</t>
  </si>
  <si>
    <t>C-500-23257-345290</t>
  </si>
  <si>
    <t>Icekiss Inc.</t>
  </si>
  <si>
    <t>Northern Mariana Island</t>
  </si>
  <si>
    <t>P-500-23171-125749</t>
  </si>
  <si>
    <t>Automotive Mechanic</t>
  </si>
  <si>
    <t>With at least (2) two years of Job related work experience. Must be able to understand basic problem-solving and instruction. Skills &amp; training certificates in Automotive servicing or mechanic is a plus.</t>
  </si>
  <si>
    <t>C-500-23260-352944</t>
  </si>
  <si>
    <t>HYACINTH CORPORATION</t>
  </si>
  <si>
    <t>PO Box 502951</t>
  </si>
  <si>
    <t>PALMA</t>
  </si>
  <si>
    <t>MARGARITA</t>
  </si>
  <si>
    <t>PO BOX 502951</t>
  </si>
  <si>
    <t>hyacinthcorp.saipan@gmail.com</t>
  </si>
  <si>
    <t>Meeting, Convention, and Event Planners</t>
  </si>
  <si>
    <t>P-500-23207-216276</t>
  </si>
  <si>
    <t>Events Stylist Assistant</t>
  </si>
  <si>
    <t>Certificate in basic events design, planning or coordination</t>
  </si>
  <si>
    <t>C-500-23258-349203</t>
  </si>
  <si>
    <t>C-500-23228-267625</t>
  </si>
  <si>
    <t>HIGH SCHOOL DIPLOMA AND JOB RELATED CERTIFICATION(S) REQUIRED.  Controlling operations of equipment or systems. Watching gauges, dials, or other indicators to make sure a machine is working properly. Knowledge of machines and tools, including their designs, uses, repair, and maintenance. Must be able to work for extended days or hours.</t>
  </si>
  <si>
    <t>C-500-23257-345372</t>
  </si>
  <si>
    <t>Must have a High School diploma. With at least 12 months work experience as a Restaurant Supervisor in a restaurant setting, must have sufficient knowledge on computer to do daily reports. Must be able to handle split and flexible schedules. Must be able to handle various customer complain, control inventory of food, equipment, small ware and liquor and other items such as uniforms that needed monthly inventory report. Can do basic kitchen preparation and cooking during busy situation.</t>
  </si>
  <si>
    <t>C-500-23261-356426</t>
  </si>
  <si>
    <t>P.O. Box 520446</t>
  </si>
  <si>
    <t>C-500-23265-370141</t>
  </si>
  <si>
    <t>ROYAL PACIFIC EXPRESS</t>
  </si>
  <si>
    <t xml:space="preserve">PO BOX 505093, CK </t>
  </si>
  <si>
    <t>Cargo and Freight Agents</t>
  </si>
  <si>
    <t>P-500-23227-264089</t>
  </si>
  <si>
    <t>CARGO AND FREIGHT AGENT</t>
  </si>
  <si>
    <t>MUST HAVE A KNOWLEDGE IN DOCUMENTATION AND TERMS OF FREIGHT FORWARDING BUSINESS
MUST HAVE EXPERIENCE IN FREIGHT FORWARDING</t>
  </si>
  <si>
    <t>none, except tax mandated by the law</t>
  </si>
  <si>
    <t>C-500-23263-360914</t>
  </si>
  <si>
    <t>AGA ENTERPRISES, INC</t>
  </si>
  <si>
    <t>Beauty Salon/Acctg. Serv/Janitorial/Telecom Contractor/Room Rental</t>
  </si>
  <si>
    <t>P.O. Box 503894</t>
  </si>
  <si>
    <t>Dama De Noche Street, Garapan</t>
  </si>
  <si>
    <t>GAGARING</t>
  </si>
  <si>
    <t>AIDA</t>
  </si>
  <si>
    <t>MADREO</t>
  </si>
  <si>
    <t>DAMA DE NOCHE STREET. GARAPAN</t>
  </si>
  <si>
    <t>P-500-23213-228030</t>
  </si>
  <si>
    <t>Operational Service Worker</t>
  </si>
  <si>
    <t>Do plumbing work, painting, flooring repair, electrical repairs and heating and air conditioning system maintenance. Keep the area cleaned and orderly. Keep buildings in clean and orderly
condition. Perform heavy cleaning duties, such as cleaning floors, shampooing rugs, washing walls and glass, and removing rubbish.</t>
  </si>
  <si>
    <t>C-500-23263-361392</t>
  </si>
  <si>
    <t>CHUNG NAM CORPORATION</t>
  </si>
  <si>
    <t>UPHOLSTERY</t>
  </si>
  <si>
    <t>P.O. BOX 502957, BEACH ROAD</t>
  </si>
  <si>
    <t>SUSUPE VILLAGE</t>
  </si>
  <si>
    <t>JU</t>
  </si>
  <si>
    <t>JAE YON</t>
  </si>
  <si>
    <t>chungnamcorp@yahoo.com</t>
  </si>
  <si>
    <t>Upholsterers</t>
  </si>
  <si>
    <t>P-500-23223-257094</t>
  </si>
  <si>
    <t>UPHOLSTERER</t>
  </si>
  <si>
    <t>At least 12 months working experience as Upholsterer. Know how to cut fabric and leather materials and design to fit and cover work pieces. Know how to operate sewing machine or sew by hand, lay out, cut, fabricate and install upholstery. Discuss upholstery fabric, color, and style to customer and provide estimate. Willing to work flexible schedule. Do other related duties as assigned.</t>
  </si>
  <si>
    <t>C-500-23259-352629</t>
  </si>
  <si>
    <t>G &amp; MHE, LLC</t>
  </si>
  <si>
    <t>KUMITI WY PMB 50 BOX 10001</t>
  </si>
  <si>
    <t>ALEJO</t>
  </si>
  <si>
    <t>MAXIMO</t>
  </si>
  <si>
    <t>KUMITI WY PMB50 BOX 10001</t>
  </si>
  <si>
    <t>g.en.mhellc@gmail.com</t>
  </si>
  <si>
    <t>P-500-23220-248882</t>
  </si>
  <si>
    <t>FOOD PREPARATION WORKERS</t>
  </si>
  <si>
    <t>High School graduate with 3 months work experience. Can work flexible hours during weekends, holidays and nights. Applicants either US citizen or CW-1 must provide employment certificate and unexpired food handle certificate.</t>
  </si>
  <si>
    <t>C-500-23257-345432</t>
  </si>
  <si>
    <t>KI Manpower Service</t>
  </si>
  <si>
    <t>P.O. 505656, Saipan, MP 96950</t>
  </si>
  <si>
    <t>535 Agingan Lane, San Antonio Village, Saipan, MP 96950</t>
  </si>
  <si>
    <t>535 Agingan Lane, San Antonio Village, Saipan</t>
  </si>
  <si>
    <t>P-500-23202-205601</t>
  </si>
  <si>
    <t>MUST AT LEAST HAVE HIGH SCHOOL/GED DIPLOMA OR ITS EQUIVALENT. MUST HAVE 6 MONTHS PREVIOUS WORK RELATED EXPERIENCE, KNOWLEDGE AND SKILLS.  APPLICANTS MUST BE ABLE TO LIFT 50 LBS. IN WEIGHt.  CAN WORK ON EARLY MORNING SHIFT OR FLEXIBLE HOURS ON WEEKENDS AND HOLIDAYS.   MUST SUBMIT DETAILED RESUME APPLICABLE TO BOTH U.S. AND FOREIGN WORKERS.  WILL CONSIDER FOREIGN EQUIVALENT OF HIGH SCHOOL/GED DIPLOMA.</t>
  </si>
  <si>
    <t xml:space="preserve">KI Manpower Services </t>
  </si>
  <si>
    <t>kimanpower.spn671@gmail.com</t>
  </si>
  <si>
    <t>C-500-23262-356765</t>
  </si>
  <si>
    <t xml:space="preserve">Insatto Street, Susupe P.O. Box 100137 </t>
  </si>
  <si>
    <t>P-500-23221-252744</t>
  </si>
  <si>
    <t>MUST HAVE HIGH SCHOOL DIPLOMA OR EQUIVALENT. MUST HAVE AT LEAST 6 MONTHS PRIOR EXPERIENCE IN SALES, EXPERIENCE USING COMPUTERS FOR A VERIETY OF TASKS AND THE COMPETENCY IN MICROSOFT APPLICATIONS INCLUDING WORD, EXCEL,, AND OUTLOOK. MUST BE ABLE TO WORK DURING WEEKENDS AND HOLIDAYS WHEN NEEDED. MUST TAKE A SKILLED TEST DURING APPLICATION PROCESS: PERFORMING BASIC CALCULATIONS FOR INVENTORY AND OTHER WORK-RELATED RECORD KEEPING. ANSWERING A BASIC LITERACY COMPREHENSION EXAM - TOTAL PASSING SCORE IS 89% THE SKILL TESTING AND COMPREHENSION EXAM ARE REQUIRED EQUALLY OF BOTH US AND FOREIGN WORKERS.</t>
  </si>
  <si>
    <t>J.C. Tenorio Enterprises, Inc.</t>
  </si>
  <si>
    <t>C-500-23243-310765</t>
  </si>
  <si>
    <t>RJ BLDG. STE#6 CHALAN MSGR. GUERRERO RD. DANDAN</t>
  </si>
  <si>
    <t>P-500-23142-041072</t>
  </si>
  <si>
    <t>GENERAL MAINTENANCE AND REPAIRER</t>
  </si>
  <si>
    <t xml:space="preserve">Must have a High School diploma/GED Diploma or equivalent work experience as a maintenance worker. Must have at least 12 months, work experience as General Maintenance Worker. With complete knowledge of machines hand tools or power tools, including their designs, uses, repair, and maintenance. 
</t>
  </si>
  <si>
    <t>RJ COMMERCIAL BLDG, STE 6 1ST FLR, CHALAN MSGR GUERRERO RD</t>
  </si>
  <si>
    <t>C-500-23264-365330</t>
  </si>
  <si>
    <t>C-500-23265-370107</t>
  </si>
  <si>
    <t>NJCM LOGISTICS, LLC</t>
  </si>
  <si>
    <t>P-500-23227-264086</t>
  </si>
  <si>
    <t>BOOKKEEPING, ACCOUNTING AND AUDITING CLERK</t>
  </si>
  <si>
    <t>12 MONTHS EXPERIENCE
UNDERSTANDING ON BOOKKEEPING AND ACCOUNTING PROCEDURES
ABLE TO MAKE STATEMENT OF ACCOUNT PER CLIENTS FOR RECEIVABLE
ABLE TO MAKE REPORT OF COLLECTIONS AND SCHEDULE PAYMENTS FOR PAYABLE 
ABILITY TO CALCULATE, POST AND MANAGE ACCOUNTING FIGURES
ABLE TO COMPUTE TAXES</t>
  </si>
  <si>
    <t>C-500-23271-388416</t>
  </si>
  <si>
    <t>C-500-23263-360766</t>
  </si>
  <si>
    <t>KNOWLEDGE OF SUPPLIES, EQUIPMENT, AND INVENTORY CONTROL. ABILITY TO FOLLOW ROUTINE VERBAL AND WRITTEN INSTRUCTIONS. ABILITY TO UNDERSTAND AND FOLLOW SAFETY PROCEDURES. ABILITY TO SAFELY USE CLEANING EQUIPMENT AND SUPPLIES. ABILITY TO LIFT AND MANIPULATE HEAVY SUPPLIES OF UP TO 20 LBS. KNOWLEDGE OF FOOD SERVICE LINE SET-UP AND TEMPERATURE REQUIREMENTS. ABILITY TO PROCESS FRESH FISH.</t>
  </si>
  <si>
    <t>C-500-23271-388389</t>
  </si>
  <si>
    <t>C-500-23248-319054</t>
  </si>
  <si>
    <t xml:space="preserve">MUST HAVE NO PRIOR FELONIES OR MISDEMEANORS IN THE CNMI OR ANY PLACE OF ORIGIN RELATING TO CHILDREN AND MINORS. Must be able to complete Online Pre-Service training on 12 Topics as required by DCCA CCDF/CCLP
</t>
  </si>
  <si>
    <t>C-500-23325-515599</t>
  </si>
  <si>
    <t>P-500-23187-168894</t>
  </si>
  <si>
    <t>AT LEAST 3 MONTHS MINIMUM WORK-RELATED EXPERIENCE. ABILITY TO UNDERSTAND AND FOLLOW SAFETY PROCEDURES. MUST BE ABLE TO LIFT UP TO 30LBS OF MATERIALS, SOLUTIONS, OR LINENS. MUST BE ABLE TO WORK ON FLEXIBLE HOURS INCLUDING WEEKENDS, HOLIDAYS, AND NIGHT SHIFTS.</t>
  </si>
  <si>
    <t>Withholding Taxes, FICA &amp; Medicare Contributions</t>
  </si>
  <si>
    <t>C-500-23268-376895</t>
  </si>
  <si>
    <t>EMANUEL D. PAMINTUAN</t>
  </si>
  <si>
    <t>ARMUEL BUILDERS</t>
  </si>
  <si>
    <t>P.O. BOX 504012, TEXAS ROAD</t>
  </si>
  <si>
    <t>PAMINTUAN</t>
  </si>
  <si>
    <t>EMANUEL</t>
  </si>
  <si>
    <t>pamintuan.emmanuel@yahoo.com</t>
  </si>
  <si>
    <t>P-500-23199-195812</t>
  </si>
  <si>
    <t>MAINTANCE AND REPAIR WORKER</t>
  </si>
  <si>
    <t>At least 6 months working experience as maintenance and repair worker. Know how to repair doors, locks, windows. Knowledge in welding, masonry, carpentry and painting works. Wiling to work flexible schedule. Do other related duties as assigned.</t>
  </si>
  <si>
    <t>C-500-23265-370123</t>
  </si>
  <si>
    <t>P-500-23227-264095</t>
  </si>
  <si>
    <t>MOBILE HEAVY EQUIPMENT MECHANICS , EXCEPT ENGINE</t>
  </si>
  <si>
    <t xml:space="preserve">KNOWLEDGE IN MACHINE TOOLS, INCLUDING USES, REPAIR AND MAINTENANCE 
MUST HAVE A KNOWLEDGE IN REPAIRING AND MAINETANCE OF VEHICLES AND HEAVY EQUIPMENT 
</t>
  </si>
  <si>
    <t>C-500-23271-388288</t>
  </si>
  <si>
    <t>SUI CORPORATION</t>
  </si>
  <si>
    <t>LJ APARTMENT RENTAL</t>
  </si>
  <si>
    <t>CHALAN PALE ARNOLD SAN ROQUE</t>
  </si>
  <si>
    <t>suicorporation670@gmail.com</t>
  </si>
  <si>
    <t>P-500-23227-264203</t>
  </si>
  <si>
    <t>C-500-23250-326370</t>
  </si>
  <si>
    <t>BACHELORS DEGREE IN ACCOUNTING WITH A MINIMUM OF 2 YEARS OF CONTINUOUS EXPERIENCE AS AN ACCOUNTANT OR ACCOUNTANT TO TWO OR FEWER EMPLOYERS; AN EXTENSIVE UNDERSTANDING OF (GAAP) GENERALLY ACCEPTED
ACCOUNTING PRINCIPLE AND ITS APPLICATION, SUBSTANTIAL KNOWLEDGE OF LOCAL AND FEDERAL TAXATION SYSTEM, PREFERABLY WITH ADVANCED KNOWLEDGE IN QUICKBOOKS ACCOUNTING SOFTWARE AND FAMILIARIZATION WITH MICROSOFT EXCEL FORMULAS. THE EMPLOYER REQUIRES POST-OFFER PRE-EMPLOYMENT DRUG SCREENING TEST AND RANDOM DRUG TESTING WHICH IS TO BE APPLIED EQUALLY TO BOTH U.S. WORKERS AND CW-1 WORKERS.</t>
  </si>
  <si>
    <t>DAYS &amp; HOURS OF WORK MAY VARY ACCORDING TO BUSINESS NEED</t>
  </si>
  <si>
    <t>ONLY TAXES AND OTHER WITHHOLDING REQUIRED BY LAW</t>
  </si>
  <si>
    <t>1670-234-7898</t>
  </si>
  <si>
    <t>C-500-23270-387711</t>
  </si>
  <si>
    <t>KANG CORPORATION</t>
  </si>
  <si>
    <t>P.O Box 503053 Ck</t>
  </si>
  <si>
    <t>kangparts@hotmail.com</t>
  </si>
  <si>
    <t>P-500-23205-211834</t>
  </si>
  <si>
    <t>MUST HAVE  24 MONTHS EXPERIENCE AS OPERATION MANAGER PREFERABLY IN  RETAILING BUSINESS. COMPUTER LITERATE.MUST BE ABLE TO WORK FLEXIBLE DAYS AND FLEXIBLE HOURS SCHEDULE
INCLUDING WEEKENDS AND HOLIDAYS IF NECESSARY. MUST
HAVE UNDERSTANDING AND KNOWLEDGE OF HEALTH AND SAFETY STANDARDS OF THE BUSINESS.
 MUST BE ABLE TO SPEAK, UNDERSTAND AND WRITE KOREAN LANGUAGE.</t>
  </si>
  <si>
    <t>C-500-23256-341442</t>
  </si>
  <si>
    <t>MUST HAVE HIGH SCHOOL/GED DIPLOMA WITH 3 MONTHS WORK RELATED SKILLS, KNOWLEDGE AND EXPERIENCE. MUST BE ABLE TO ATTEND AN EARLY MORNING SHIFT, FLEXIBLE WORK HOURS ON WEEKENDS AND HOLIDAYS. CAN LIFT AT LEAST 50 LBS.  MUST SUBMIT A DETAILED RESUME EQUALLY APPLICABLE TO BOTH U.S. AND FOREIGN WORKERS.  WILL CONSIDER FOREIGN EQUIVALENT OF HIGH SCHOOL/GED DIPLOMA.</t>
  </si>
  <si>
    <t>C-500-23266-375875</t>
  </si>
  <si>
    <t>MJ Visions, Inc.</t>
  </si>
  <si>
    <t>TOPNOTCH</t>
  </si>
  <si>
    <t>Quarter Master Road</t>
  </si>
  <si>
    <t>Chalan Lau Lau</t>
  </si>
  <si>
    <t>dela Torre</t>
  </si>
  <si>
    <t>Ma. Rosario</t>
  </si>
  <si>
    <t>Savella</t>
  </si>
  <si>
    <t>President/Director</t>
  </si>
  <si>
    <t>Chalan LauLau</t>
  </si>
  <si>
    <t>topnotchspn@gmail.com</t>
  </si>
  <si>
    <t>P-500-23228-267640</t>
  </si>
  <si>
    <t xml:space="preserve">Job requires knowledge of Coreldraw Graphics Suite, Photoshop, Adobe Illustrator, Microsoft Operating Systems and Google Drive.  Job requires integration of Coreldraw  Graphics Suite software, Photoshop and Adobe Illustrator into Universal Laser System Engraving and Cutting Machines and Epson Sublimation Printer.  
Monday to Friday: 10:00 AM to 5:00 PM with one hour meal period from 12:00PM to 1:00 PM.  Saturday: 10:00 AM to 4:00 PM with one hour meal period from 12:00PM to 1:00 PM.  </t>
  </si>
  <si>
    <t>https://marianaslabor.net</t>
  </si>
  <si>
    <t>C-500-23268-379777</t>
  </si>
  <si>
    <t>C-500-23228-267565</t>
  </si>
  <si>
    <t>C-500-23272-394307</t>
  </si>
  <si>
    <t>C-500-23258-349067</t>
  </si>
  <si>
    <t>PRIME FIXTURES</t>
  </si>
  <si>
    <t>Elayda</t>
  </si>
  <si>
    <t>Tayag</t>
  </si>
  <si>
    <t>P-500-23175-141664</t>
  </si>
  <si>
    <t>MAINTENANCE AND REPAIR GENERAL</t>
  </si>
  <si>
    <t>TECHNICAL KNOWLEDGE IN EQUIPMENT MAINTENANCE, REPAIRING, TROUBLESHOOTING, EQUIPMENT SELECTION, OR DETERMINING THE KIND OF TOOLS AND EQUIPMENT NEEDED TO DO THE JOB.</t>
  </si>
  <si>
    <t>CHALAN PALE ARNOLD, GARAPAN VILLAGE</t>
  </si>
  <si>
    <t>Withholding Taxes, FICA – SS and Medicare Contributions.</t>
  </si>
  <si>
    <t>C-500-23175-141694</t>
  </si>
  <si>
    <t xml:space="preserve">Coral Tree Avenue </t>
  </si>
  <si>
    <t>Aguillon</t>
  </si>
  <si>
    <t>Area Human Resources Director</t>
  </si>
  <si>
    <t>Cora.Aguillon@ihg.com</t>
  </si>
  <si>
    <t>P-500-23026-728281</t>
  </si>
  <si>
    <t>Stewarding Supervisor</t>
  </si>
  <si>
    <t>Must be able to work nights, weekends, holidays, and during inclement weather. Must have or be able to obtain a valid Food Handler's Certification which will be applied equally to both U.S. and foreign workers.</t>
  </si>
  <si>
    <t>Paid Leave, Holiday Pay, and 401K retirement plan subject to company policy</t>
  </si>
  <si>
    <t>CNMI and Federal Taxes. Share in medical insurance and 401K retirement plan is optional.</t>
  </si>
  <si>
    <t>C-500-23282-417446</t>
  </si>
  <si>
    <t xml:space="preserve">CNMI TAXES ( CHAPTER 2 &amp; CHAPTER 7);
FICA TAXES ( SOCIAL SECURITY &amp; MEDICARE)
</t>
  </si>
  <si>
    <t>C-500-23258-349060</t>
  </si>
  <si>
    <t>SAVORY BISTRO CAFE</t>
  </si>
  <si>
    <t>P-500-23175-141669</t>
  </si>
  <si>
    <t>Familiar with different types of meats and their cooking times, well versed in planning menus, establishing the size of the food portions, estimating food requirements and cost, and ordering supplies, experience in handling kitchen functions such as supplies and inventory management, and cooking staff schedules and records. Able to maintain accurate inventory and records of food, supplies, and utensils.</t>
  </si>
  <si>
    <t>Withholding Taxes, FICA – SS and Medicare Contribution</t>
  </si>
  <si>
    <t>C-500-23163-098804</t>
  </si>
  <si>
    <t xml:space="preserve">Asia Pacific Hotels, Inc. </t>
  </si>
  <si>
    <t xml:space="preserve">Sanchez </t>
  </si>
  <si>
    <t>diosalyn.matagolai@ihg.com</t>
  </si>
  <si>
    <t>P-500-22202-366315</t>
  </si>
  <si>
    <t>Pastry Baker</t>
  </si>
  <si>
    <t>Foreign or US Workers, must be able to work nights, weekends, holidays and during inclement weather. Must be able to obtain a Food Handler Permit/Certificate. Must be able to lift, carry, push or pull at least 30 pounds on a regular basis.</t>
  </si>
  <si>
    <t>Paid Leave, Holiday Pay, and 401K retirement plan subject to company policy.</t>
  </si>
  <si>
    <t xml:space="preserve">CNMI and Federal Taxes. Share in medical insurance and 401K retirement plan is optional. </t>
  </si>
  <si>
    <t>C-500-23282-417335</t>
  </si>
  <si>
    <t>Other degree (JD, MD, etc.)</t>
  </si>
  <si>
    <t>KNOWLEDGE OF OPERATIONAL CHARACTERISTICS OF MECHANICAL EQUIPMENT AND TOOLS USED IN THE MAINTENANCE AND REPAIR OF FACILITIES, KNOWLEDGE OF OCCUPATIONAL HAZARDS AND STANDS SAFETY PRATICES NECESSARY IN THE MAINTENANCE AND REPAIR OF FACILITIES. KNOWLEDGE OF BASIC BUIDLING MAINTENANCE PRACTICES AND PROCEDURES; PRINCIPALS AND PROCEDURES OF RECORD KEEPING. MUST MEET PHYSICAL REQUIREMENTS TO PERFORM THEIR DUTIES SUCH AS LIFTING OBJECTS OF AT LEAST 25-50 LBS. WITH OF WITHOUT ASSITANCE OF HAND TRUCK OR ANOTHER PERSON; BENDING AND STANDING FOR DURATION OF SHIFT. ABILITY TO EXERT MAXIMUM MUSCLE FORCE TO LIFT, PUSH, PULL, OR CARRY HEAVY OBJECT; ABILITY TO ARRANGE THINGS OR ACTIONS IN A CERTAIN ORDER OR PATTERN ACCORDING TO A SPECIFIC RULE OR SET OF RULES; MUST HAVE PHYSICAL STAMINA AND DEXTERITY; ABILITY TO READ TECHNICAL MANUALS AND DRAWINGS; MUST KNOW HOW TO OPERATE HAND AND ELECTRICAL, TOOLS SUCH AS ADJUSTABLE WRENCHES, DRAIN OR PIPE CLEANING EQUIPMENT,
HEX KEYS, LEVELS, PIPE OR TUBE CUTTER, PIPE WRENCHES POWER DRILLS, POWER SAWS, PULLER, SCREWDRIVERS, ETC.; EXTENSIVE KNOWLEDGE OF HVAC, PLUMBING AND ELECTRICAL SYSTEM, MATERIALS, METHODS, AND THE TOOLS INVOLVED IN THE
CONSTRUCTION OR REPAIR OF HOUSES, OR OTHER STRUCTURES. MUST BE ABLE TO WORK ON WEEKENDS OR NIGHT SHIFT IN NEEDED. THE EMPLOYER REQUIRES POST-OFFER PRE-EMPLOYMENT DRUG SCREENING TEST AND RANDOM DRUG TESTING WHICH IS TO BE APPLIED EQUALLY TO BOTH U.S. WORKERS AND CW-1 WORKERS. THE EMPLOYMENT REQUIRES THE POST-OFFER PRE-EMPLOYMENT POLICE CLEARANCE RECORD TO BE PROVIDED TO THE EMPLOYERS; THIS REQUIREMENTS IS TO BE APPLIED EQUALLY TO BOTH U.S. WORKERS AND CW-1 WORKER.</t>
  </si>
  <si>
    <t>DAYS &amp; HOURS OF WORK MAY VARY ACCORDING TO BUSINESS NEEDS</t>
  </si>
  <si>
    <t>C-500-23258-349066</t>
  </si>
  <si>
    <t>C-500-23289-432693</t>
  </si>
  <si>
    <t>Avery Corporation</t>
  </si>
  <si>
    <t>Smarthire Solution</t>
  </si>
  <si>
    <t>Lower Puerto Rico Village Chalan Pale Arnold Puerto Rico</t>
  </si>
  <si>
    <t>P.O. Box 501597</t>
  </si>
  <si>
    <t>Lastimado</t>
  </si>
  <si>
    <t xml:space="preserve">Angelica Vina </t>
  </si>
  <si>
    <t>Villacorta</t>
  </si>
  <si>
    <t>Corporate Secretary</t>
  </si>
  <si>
    <t>YP Apartment Room 201 Floris Rosa Street Garapan</t>
  </si>
  <si>
    <t>averycorporation2021@gmail.com</t>
  </si>
  <si>
    <t>P-500-23227-264210</t>
  </si>
  <si>
    <t>Accounting Specialist</t>
  </si>
  <si>
    <t>Must have at least Associates degree in Accounting or related courses and have 12 months of work experience. Must be knowledgeable in Accounting principles and practices. And can operate/run Accounting software.</t>
  </si>
  <si>
    <t>CNMI &amp; FEDERAL TAXES</t>
  </si>
  <si>
    <t>C-500-23282-417398</t>
  </si>
  <si>
    <t>Century Hotel</t>
  </si>
  <si>
    <t>7325 Century Hoetl Bldg, Chalan Pali Arnold Rd, Garapan</t>
  </si>
  <si>
    <t>P.O. Box 10000 PMB 1028 PPP</t>
  </si>
  <si>
    <t>2F GSE Area, POI Building, International Terminal Lp</t>
  </si>
  <si>
    <t>Saipan International Airport, I'fadang</t>
  </si>
  <si>
    <t>P-500-23236-291225</t>
  </si>
  <si>
    <t>Accounting Assistant</t>
  </si>
  <si>
    <t>Must have at least 24 months prior work experience as a Bookkeeper or Accounting Assistant, or Accountant. Must have a Bachelor's Degree in Accounting, Commerce, or Business Management. Must be skilled in the use of various operating systems such as but not limited to: SAP Business Objects Data Integrator, Microsoft Applications (Outlook, Office, Windows, PowerPoint, Excel, Word, Internet Explorer/Edge), and payroll software. Must be able and willing to work shifts, evenings, weekends, and holidays.</t>
  </si>
  <si>
    <t>7325 Century Hotel Bldg, Chalan Pali Arnold Rd, Garapan</t>
  </si>
  <si>
    <t>ceti.hr@saipan.travel</t>
  </si>
  <si>
    <t>Asia Pacific Hotels Inc. dba Century Hotel</t>
  </si>
  <si>
    <t>C-500-23258-349057</t>
  </si>
  <si>
    <t>PO BOX 10001 PMB 1466</t>
  </si>
  <si>
    <t>P-500-23175-141693</t>
  </si>
  <si>
    <t>Familiar with mixing ingredients, such as liquor, soda, water, sugar, and bitters, to prepare cocktails and other drinks.</t>
  </si>
  <si>
    <t>withholding tax, fica - ss, and medicare contributions</t>
  </si>
  <si>
    <t>C-500-23175-141683</t>
  </si>
  <si>
    <t>Asia Pacific Hotels, Inc.</t>
  </si>
  <si>
    <t>cora.aguillon@ihg.com</t>
  </si>
  <si>
    <t>P-500-22202-366476</t>
  </si>
  <si>
    <t xml:space="preserve">General Maintenance Worker </t>
  </si>
  <si>
    <t>Paid Leave, Holiday Pay, and 401K retirement plan subject to Company Policy.</t>
  </si>
  <si>
    <t>C-500-23272-393407</t>
  </si>
  <si>
    <t>YUEYANG INTERNATIONAL CORP.</t>
  </si>
  <si>
    <t>OCEAN STAR RESTAURANT</t>
  </si>
  <si>
    <t>CORNER CORAL TREE AVE. AND ROYAL PALM AVE.</t>
  </si>
  <si>
    <t>Qing</t>
  </si>
  <si>
    <t>PRESIDENT &amp; GENERAL MANAGER</t>
  </si>
  <si>
    <t>qingzhang6134@gmail.com</t>
  </si>
  <si>
    <t>P-500-23228-267600</t>
  </si>
  <si>
    <t>Our restaurant opens at 10:30 AM and close at 9 PM, though it is continuously open from morning to evening, as an anticipated working time the beneficiary will start to work at 11:00 AM with a split time of 3 hours in daytime and 3 hours in nighttime with a total of six (6) hours a day except Monday and Tuesday with only five (5) hours and will work from 11am to 4 pm.</t>
  </si>
  <si>
    <t>C-500-23171-126023</t>
  </si>
  <si>
    <t>Coral Tree Avenue</t>
  </si>
  <si>
    <t>P-500-23026-728302</t>
  </si>
  <si>
    <t>Banquet Supervisor</t>
  </si>
  <si>
    <t>Proven experience as banquet supervisor or similar role in the hospitality industry. Excellent customer service skills. Strong leadership and organizational skills. Good communication and interpersonal skills. Ability to work well under pressure and multitask. Must be able to obtain Food Handler's Permit.</t>
  </si>
  <si>
    <t>C-500-23289-432702</t>
  </si>
  <si>
    <t>Lower Puerto Rico Village Chalan Pale Arnold Puerto Rico Sai</t>
  </si>
  <si>
    <t>Angelica Vina</t>
  </si>
  <si>
    <t>YP Apartment Room 201 Floris Street Garapan</t>
  </si>
  <si>
    <t>P-500-23233-279964</t>
  </si>
  <si>
    <t>Electrician</t>
  </si>
  <si>
    <t>At least high school graduate with 12 months working experience as electrician.</t>
  </si>
  <si>
    <t>C-500-23284-425968</t>
  </si>
  <si>
    <t>Ambyth Shipping Micronesia, Inc.</t>
  </si>
  <si>
    <t>P.O. Box 503681 CK</t>
  </si>
  <si>
    <t>Dandan</t>
  </si>
  <si>
    <t>Josh</t>
  </si>
  <si>
    <t>Punzalan</t>
  </si>
  <si>
    <t>Corporate Quality Assurance Manager and HR Manager</t>
  </si>
  <si>
    <t>hr@ambythsaipan.com</t>
  </si>
  <si>
    <t>P-500-23243-310147</t>
  </si>
  <si>
    <t>EXCELLENT COMPUTER SKILLS PARTICULARLY IN MICROSOFT EXCEL IS ESSENTIAL (KNOWLEDGE IN CYMA WINDOWS OR SIMILAR ACCOUNTING SOFTWARE A PLUS) STRONG INTERPERSONAL, COORDINATION AND COMMUNICATION SKILLS.</t>
  </si>
  <si>
    <t>Units 5 &amp; 6 CLL PLAZA,</t>
  </si>
  <si>
    <t>CHALAN PALI ARNOLD</t>
  </si>
  <si>
    <t>Subject to CNMI and Federal Taxes, Medical insurance employee share</t>
  </si>
  <si>
    <t>CNMI and Federal Taxes, Medical insurance employee share</t>
  </si>
  <si>
    <t>www.ambyth.com</t>
  </si>
  <si>
    <t>C-500-23272-393272</t>
  </si>
  <si>
    <t>SAIPAN A VENTURE, LLC</t>
  </si>
  <si>
    <t>SAIPAN ADVENTURE</t>
  </si>
  <si>
    <t>LOT NO 014 D 35 GARAPAN VILLAGE</t>
  </si>
  <si>
    <t>PMB 329 PO BOX 10000</t>
  </si>
  <si>
    <t>MIN KI</t>
  </si>
  <si>
    <t>spnaventure@gmail.com</t>
  </si>
  <si>
    <t>P-500-23171-125883</t>
  </si>
  <si>
    <t>PMB 329 PO BOX  10000</t>
  </si>
  <si>
    <t>C-500-23275-404241</t>
  </si>
  <si>
    <t>GUANGDONG DEVELOPMENT CO LTD</t>
  </si>
  <si>
    <t>GUANGDONG HARDWARE</t>
  </si>
  <si>
    <t>Dong</t>
  </si>
  <si>
    <t>Acting Office Representative</t>
  </si>
  <si>
    <t>P-500-23233-283043</t>
  </si>
  <si>
    <t>Staff Canteen Cook</t>
  </si>
  <si>
    <t>3 months of working experience as a cook. Experience in using cutting tools and cookware. Knowledge of various cooking procedures and methods. Ability to follow all sanitation procedures. Knowledge of listening and speaking English and skills of second language of Chinese is preferable.Knowledge of cooking Chinese style fast food will be an advantage.</t>
  </si>
  <si>
    <t>C-500-23276-406286</t>
  </si>
  <si>
    <t>THE ABIDE-NON DENOMINATIONAL CHURCH OF SAIPAN</t>
  </si>
  <si>
    <t>CHURCH</t>
  </si>
  <si>
    <t>P.O. BOX 502672,  LPVE'S BUILDING, AS LITO ROAD</t>
  </si>
  <si>
    <t>DELOS REYES</t>
  </si>
  <si>
    <t>JOO YOON</t>
  </si>
  <si>
    <t>P.O. BOX 502672, LPVE'S BUILDING, AS LITO ROAD</t>
  </si>
  <si>
    <t>abidenondenominational@gmail.com</t>
  </si>
  <si>
    <t>Clergy</t>
  </si>
  <si>
    <t>P-500-23238-298283</t>
  </si>
  <si>
    <t>PASTOR</t>
  </si>
  <si>
    <t>At least 12 months working experience as Pastor. Know how to preach the bible. Know how to lead classes or community events, develop educational programs and strategies for religious organizations. At least can understand Korean and Chinese language. Willing to work flexible schedule. Do other related duties as assigned.</t>
  </si>
  <si>
    <t>LPVE'S BUILDING, AS LITO ROAD</t>
  </si>
  <si>
    <t>C-500-23175-141699</t>
  </si>
  <si>
    <t xml:space="preserve">Crowne Plaza Reosrt Saipan </t>
  </si>
  <si>
    <t>P-500-22202-366442</t>
  </si>
  <si>
    <t>Must be able to work nights, weekends, holidays and during inclement weather. Must have or be able to obtain a valid Food Handler Certificate which will be applied equally to both U.S. and foreign workers.</t>
  </si>
  <si>
    <t>C-500-23252-333509</t>
  </si>
  <si>
    <t>Knowledge of performing any combination of light cleaning duties to maintain private households or commercial establishments, such as hotels and hospitals, in a clean and orderly manner.</t>
  </si>
  <si>
    <t>CNMI Withholding Tax, Federal Withholding Tax, Social Security and Medicare Contribution</t>
  </si>
  <si>
    <t>C-500-23275-406049</t>
  </si>
  <si>
    <t>TORRES REFRIGERATION, INC</t>
  </si>
  <si>
    <t>COMMERCE PL AIRPORT ROAD</t>
  </si>
  <si>
    <t>SAN VICENTE VILLAGE PO BOX 500714</t>
  </si>
  <si>
    <t>JOSEPH</t>
  </si>
  <si>
    <t>JTTORRES@PTICOM.COM</t>
  </si>
  <si>
    <t>P-500-23183-162100</t>
  </si>
  <si>
    <t>REFRIGERATION AND AIRCON TECHNICIAN</t>
  </si>
  <si>
    <t>MUST BE A REFRIGERATION AND AIR-CON TECHNICIAN WITH 12 MONTHS OF WORK EXPERIENCE, PROFICIENT IN AIR-CON SERVICE AND REPAIRS, INSTALLATION AND MAINTENANCE.
KNOWLEDGE IN SYSTEM TESTINGS FOR PROPER FUNCTIONING.
INSPECTION AND TESTING OF THE AIR CONDITIONING SYSTEM S TO ENSURE UNIT IS WORKING PROPERLY.
KNOWLEDGE OF USE ELECTRICAL EQUIPMENT TO TEST FOR
CONTINUITY OF CIRCUITS AND COMPONENTS.
KNOWLEDGE IN ARRANGING HEATING AND COOLING SYSTEMS FOR NEWLY CONSTRUCTED RESIDENCES AND BUSINESSES.</t>
  </si>
  <si>
    <t>jttorres@pticom.com</t>
  </si>
  <si>
    <t>C-500-23275-404240</t>
  </si>
  <si>
    <t>P-500-23234-283330</t>
  </si>
  <si>
    <t>Office Service Representative</t>
  </si>
  <si>
    <t>At least a high school diploma. At least 12 months working experience on related field. Knowledge of business and management principles involved in strategic planning, coordination of people and resources, and so on. Knowledge of administrative and office procedures and systems such as word processing, designing forms as required by management and head office, and so on. Knowledge of computer skills, proficient in Word, Excel, and Power point. Proficient using of office software to prepare analytical reports and presentation. Knowledge of speaking and writing both of English and Chinese languages. Knowledge of communication both in English and Chinese with local personnel and headquarters personnel (in China). Understanding of data with privacy standard. Can work even on weekend or holiday.</t>
  </si>
  <si>
    <t>C-500-23175-141704</t>
  </si>
  <si>
    <t>Paid Leave, Holiday Pay, and 401K retirement plan subject to Company Policy</t>
  </si>
  <si>
    <t>C-500-23273-401992</t>
  </si>
  <si>
    <t>MARIANAS DENTAL CENTER, LLC</t>
  </si>
  <si>
    <t>2ND FLOOR TSL PLAZA BEACH ROAD GARAPAN</t>
  </si>
  <si>
    <t>PO BOX 504699</t>
  </si>
  <si>
    <t>LIMBO</t>
  </si>
  <si>
    <t>NEIL</t>
  </si>
  <si>
    <t>OWNER/GENERAL DENTIST</t>
  </si>
  <si>
    <t xml:space="preserve">TSL PLAZA 2ND FLOOR BEACH ROAD </t>
  </si>
  <si>
    <t>smile@mdcsaipan.com</t>
  </si>
  <si>
    <t>P-500-23233-279531</t>
  </si>
  <si>
    <t>DENTAL ASSISTANT</t>
  </si>
  <si>
    <t>Minimum of 12months experience as a dental assistant and associate's degree required. 
PRE-SCREENING TEST IS REQUIRED (LIKE TRADE TEST AND/OR EMPLOYMENT EXAM)</t>
  </si>
  <si>
    <t>C-500-23312-485584</t>
  </si>
  <si>
    <t>CNMI TAXES ( CHAPTER 2 &amp; CHAPTER 7 )
FICA TAXES ( SOCIAL SECURITY &amp; MEDICARE )</t>
  </si>
  <si>
    <t>C-500-23276-406318</t>
  </si>
  <si>
    <t>SAINT TRADING COMPANY, INC</t>
  </si>
  <si>
    <t>MARIANAS INSURANCE BLDG., SAN JOSE</t>
  </si>
  <si>
    <t>P O  BOX 504330</t>
  </si>
  <si>
    <t>P O BOX 504330</t>
  </si>
  <si>
    <t>P-500-23227-264101</t>
  </si>
  <si>
    <t xml:space="preserve">Must be a high school graduate with at least 12 months of experience in a similar occupation.   </t>
  </si>
  <si>
    <t>OVERTIME RATE APPLIES IN EXCESS OF 40 HRS WORK PER WEEK</t>
  </si>
  <si>
    <t>C-500-23284-422997</t>
  </si>
  <si>
    <t>C-500-23220-248997</t>
  </si>
  <si>
    <t xml:space="preserve">VINCENT </t>
  </si>
  <si>
    <t>P-500-23184-162127</t>
  </si>
  <si>
    <t>MAID AND HOUESEKEEPING CLEANER</t>
  </si>
  <si>
    <t>MUST HAVE A HIGH SCHOOL DIPLOMA AND 3 MONTHS OF WORK RELATED EXPERIENCE</t>
  </si>
  <si>
    <t>C-500-23279-414217</t>
  </si>
  <si>
    <t>Meridian Land Surveying, LLC</t>
  </si>
  <si>
    <t>P.O. Box 500621</t>
  </si>
  <si>
    <t>Unit 203, Gualo Rai Center Bldg. 6719 Chalan Pale Arnold Rd.</t>
  </si>
  <si>
    <t>Alfred</t>
  </si>
  <si>
    <t>Koyama</t>
  </si>
  <si>
    <t>President &amp; General Manager</t>
  </si>
  <si>
    <t>Unit 203, Gualo Rai Center Bldg., 6719 Chalan Pale Arnold Rd</t>
  </si>
  <si>
    <t>mlsllc.spn@gmail.com</t>
  </si>
  <si>
    <t>Surveying and Mapping Technicians</t>
  </si>
  <si>
    <t>P-500-23223-256822</t>
  </si>
  <si>
    <t>Instrument Man (I-Man)</t>
  </si>
  <si>
    <t>Must have an Associate Degree in Civil Engineering or Geodetic Engineering and must be able to operate standard surveying equipment such as Total Station, GPS and Digital Level.</t>
  </si>
  <si>
    <t>Unit 203 Gualo Rai Center Bldg. , 6719 Chalan Pale Arnold Rd</t>
  </si>
  <si>
    <t>Overtime Exempt</t>
  </si>
  <si>
    <t>Withholding tax, SS/Medicare taxes</t>
  </si>
  <si>
    <t>C-500-23225-260330</t>
  </si>
  <si>
    <t>TINIAN DIAMOND HOTEL &amp; CASINO</t>
  </si>
  <si>
    <t>199 SAN JOSE VILLAGE</t>
  </si>
  <si>
    <t>P.O. Box 520199</t>
  </si>
  <si>
    <t>Gambling Managers</t>
  </si>
  <si>
    <t>P-500-23178-145593</t>
  </si>
  <si>
    <t>Slot Shift Manager</t>
  </si>
  <si>
    <t xml:space="preserve"> Ability to provide professional assistance to technical staff in logistic planning and review on product selections, machines positioning, commissioning, CMS slot management system &amp; jackpots configuration</t>
  </si>
  <si>
    <t xml:space="preserve">TAGA PARK, SAN JOSE </t>
  </si>
  <si>
    <t>CNMI Local &amp; State taxes, SS and all taxes as required by law.</t>
  </si>
  <si>
    <t>C-500-23275-404199</t>
  </si>
  <si>
    <t>C-500-23278-411276</t>
  </si>
  <si>
    <t>U.S. AND FOREIGN WORKERS MUST HAVE A CERTIFICATE IN THE ART OF THAI THERAPEUTIC MASSAGING AND MUSCLE RELAXATION.</t>
  </si>
  <si>
    <t>ALL STATE AND FEDERAL EMPLOYMENT TAXES.</t>
  </si>
  <si>
    <t>C-500-23289-432695</t>
  </si>
  <si>
    <t>P-500-23227-264228</t>
  </si>
  <si>
    <t>Maintenance and Repair Worker</t>
  </si>
  <si>
    <t>Must have at least high school graduate and have 12 months of work-related experience. Must be able to work with hand tools and power tools. Understand and implement building, fire, and OSHA safety requirements. Have basic knowledge of electrical, plumbing, carpentry, and mechanical works.</t>
  </si>
  <si>
    <t>C-500-23276-406301</t>
  </si>
  <si>
    <t>High school diploma, GED or suitable equivalent. 12 months experience as an HVAC technician. Understanding of advanced principles of air conditioning, refrigeration and heating. Working knowledge of boiler systems. Ability to work after hours, over weekends and on public holidays with short or no notice. Ability to work in confined spaces. Ensuring compliance with appliance standards and with Occupational Health and Safety Act. Read and understand in balancing air and water treatment systems in line with HVAC protocols. Read and understand schematics and work plans.</t>
  </si>
  <si>
    <t>C-500-23277-408661</t>
  </si>
  <si>
    <t>P-500-23227-263948</t>
  </si>
  <si>
    <t>COMPUTER-AIDED DESIGN CAD SOFTWARE, AUTODESK AUTO CAD 3D.  MICROSOFT EXCEL.  ENGINEERING AND TECHNOLOGY KNOWLEDGE OF THE PRACTICAL APPLICATION OF ENGINEERING SCIENCE AND TECHNOLOGY.  THIS INCLUDES APPLYING PRINCIPLES, TECHNIQUES, PROCEDURES, AND EQUIPMENT TO THE DESIGN AND PRODUCTION OF VARIOUS GOODS AND SERVICES.  BUILDING AND CONSTRUCTION KNOWLEDGE OF MATERIALS, METHODS, AND THE TOOLS INVOLVED IN THE CONSTRUCTION OR REPAIR OF HOUSES, BUILDINGS, OR OTHER STRUCTURES SUCH AS HIGHWAYS AND ROADS.  DESIGN KNOWLEDGE OF DESIGN SYSTEMS SUCH AS WORD PROCESSING, MANAGING FILES AND RECORDS, STENOGRAPHY AND TRANSCRIPTION, DESIGNING FORMS, AND OTHER OFFICE PROCEDURES AND TERMINOLOGY.  A HANDS-ON TEST ON COMPUTER PROGRAMS/SOFTWARE WILL BE SCHEDULED TO DETERMINE THE ELIGIBILITY OF THE POTENTIAL APPLICANT.  THIS TEST IS APPLICABLE TO BOTH U.S. AND CW-1 APPLICANTS.</t>
  </si>
  <si>
    <t>C-500-23276-408508</t>
  </si>
  <si>
    <t>POI AVIATION</t>
  </si>
  <si>
    <t>P-500-23227-267245</t>
  </si>
  <si>
    <t>General Maintenance Workers</t>
  </si>
  <si>
    <t>Education:  High School Diploma or equivalent or postsecondary courses in automotive repair, and electronics.  Work Experience:  One-year work experience as a General Repair Mechanic or Maintenance Mechanic.  Must be aware of small details when inspecting or repairing engines and components, because mechanical and electronic malfunctions are often due to misalignments and other easy-to miss causes. Mechanics need a steady hand and good hand-eye coordination for many tasks, such as disassembling engine parts, connecting, or attaching components, and using hand tools. Must be familiar with engine components and systems and know how they interact with each other. They often disassemble major parts for repairs, and they must be able to put them back together properly. Must be able to lift (up to 70 lbs. or more) heavy parts and tools, handle greasy or dirty equipment, and work in uncomfortable positions. They may have to stand for long periods or lift heavy objects. These workers may work in uncomfortably hot or cold environments, in uncomfortable or cramped positions.</t>
  </si>
  <si>
    <t>POI Building, Northwest Loop, I Fadang</t>
  </si>
  <si>
    <t>All CNMI and Federal income Taxes. The employee has the option to join the medical insurance plan and 401(k) employer sponsored plan and the share in medical insurance plan and 401(k) employer sponsored retirement savings plan will be optional.</t>
  </si>
  <si>
    <t>C-550-23255-341131</t>
  </si>
  <si>
    <t>LPZ ENTERPRISES, INC.</t>
  </si>
  <si>
    <t>D &amp; A CONSTRUCTION</t>
  </si>
  <si>
    <t>CHALAN MSGR. MARTINEZ, KOBLERVILLE</t>
  </si>
  <si>
    <t>P.O. BOX 502754</t>
  </si>
  <si>
    <t>1-670-483-9942</t>
  </si>
  <si>
    <t>NAVARRO</t>
  </si>
  <si>
    <t>EDWARD</t>
  </si>
  <si>
    <t>AMOG</t>
  </si>
  <si>
    <t>lpzenterprises@yahoo.com</t>
  </si>
  <si>
    <t>P-500-23196-191722</t>
  </si>
  <si>
    <t>GENERAL MAINTENANCE &amp; REPAIR WORKERS</t>
  </si>
  <si>
    <t>C-500-23277-411131</t>
  </si>
  <si>
    <t>P-500-23227-263891</t>
  </si>
  <si>
    <t>Mechanic Helper</t>
  </si>
  <si>
    <t>If a worker does not have 12months work experience, any one of the following options is considered acceptable:
1)	A diploma for successfully completing a technical training program offered by a college or vocational institution;
2)	Possession of a government issued mechanic or maintenance technician license;
3)	At least 6 months apprenticeship, internship, or on-the-job training in a technical domain.</t>
  </si>
  <si>
    <t>C-500-23278-411361</t>
  </si>
  <si>
    <t>D&amp;Q SAIPAN CO., LTD</t>
  </si>
  <si>
    <t>DICKERSON &amp; QUINN</t>
  </si>
  <si>
    <t>CTSI BUILDING 12901 LOWER BASE DRIVE</t>
  </si>
  <si>
    <t>LOWER BASE</t>
  </si>
  <si>
    <t>KRETZERS</t>
  </si>
  <si>
    <t>MAX</t>
  </si>
  <si>
    <t>hr_dq@tanholdings.com</t>
  </si>
  <si>
    <t>P-500-23223-256806</t>
  </si>
  <si>
    <t xml:space="preserve">ACCOUNTANT </t>
  </si>
  <si>
    <t>Requires Bachelor's Degree major in Accounting or Finance.  Multi task, works without supervision, reliable, self starter, proficient in English language. Proficient in various computer software: MS Excel; Word; Outlook and Accounting Software -
System Application of Product in Data Processing (SAP); SAGE or similar Accounting System.</t>
  </si>
  <si>
    <t>Paid leave, Holiday pay, and 401(k) retirement plan subject to company policy</t>
  </si>
  <si>
    <t>All CNMI and Federal Income Taxes, share in medical insurance and 401(k) retirement plan, is optional.</t>
  </si>
  <si>
    <t>C-500-23269-379963</t>
  </si>
  <si>
    <t xml:space="preserve">MUST BE A REFRIGERATION AND AIR-CON TECHNICIAN WITH 12 MONTHS OF WORK EXPERIENCE, PROFICIENT IN AIR-CON SERVICE AND REPAIRS, INSTALLATION AND MAINTENANCE. KNOWLEDGE IN SYSTEM TESTINGS FOR PROPER FUNCTIONING. INSPECTION AND TESTING OF THE AIR CONDITIONING SYSTEM S TO ENSURE UNIT IS WORKING PROPERLY. KNOWLEDGE OF USE ELECTRICAL EQUIPMENT TO TEST FOR CONTINUITY OF CIRCUITS AND COMPONENTS. KNOWLEDGE IN ARRANGING HEATING AND COOLING SYSTEMS FOR NEWLY CONSTRUCTED RESIDENCES AND BUSINESSES.
PRE-SCREENING TEST IS REQUIRED (LIKE TRADE TEST AND/OR EMPLOYMENT EXAM)
</t>
  </si>
  <si>
    <t>C-500-23277-408880</t>
  </si>
  <si>
    <t>MOTION AUTO SHOP; R&amp;D CONSTRUCTION; R&amp;D MANPOWER SERV</t>
  </si>
  <si>
    <t>C-500-23276-408516</t>
  </si>
  <si>
    <t>TANG INVESTMENTS INC.</t>
  </si>
  <si>
    <t>PUTI TAINOBIU AV, GARAPAN</t>
  </si>
  <si>
    <t>PMB 3058 BOX 10002</t>
  </si>
  <si>
    <t>TANG</t>
  </si>
  <si>
    <t>WEI</t>
  </si>
  <si>
    <t>PUTI TAINOBIU AV GARAPAN</t>
  </si>
  <si>
    <t>TANGINVESTMENTSINC@GMAIL.COM</t>
  </si>
  <si>
    <t>P-500-23234-283239</t>
  </si>
  <si>
    <t>TO QUALIFY, APPLICANTS MUST HAVE AT LEAST 24 MONTHS EXPERIENCE WORKING IN THE SAME POSITION. MUST HAVE KNOWLEDGE OF THAI MASSAGE. CUSTOMER SERVICE, COMMUNICATION AND INTERPERSONAL SKILLS ARE A MUST. APPLICANT MUST BE ABLE TO CONVERSE IN JAPANESE, CHINESE &amp; ENGLISH TO ACCOMMODATE DIVERSE TOURIST CLIENTELE. ABLE TO MULTI TASK AND WORK EVEN UNDER PRESSURE. PLEASE NOTE THAT THE WORK SCHEDULE WILL BE DIVIDED INTO THREE SHIFTS (OPENING SHIFT, MID SHIFT AND CLOSING SHIFT) TO BE SPREAD AMONG THE WORKERS. APPLICANTS ARE REQUIRED TO SUBMIT THEIR RESUME AND EMPLOYMENT CERTIFICATION SHOWING THE REQUIRED WORK EXPERIENCE. Applications will be considered if submitted within the recruitment period. Previous employers will be contacted for verification and personal reference. Applicants will be asked to demonstrate skill requirements of the job.</t>
  </si>
  <si>
    <t>PUTI TAINOBIU AV</t>
  </si>
  <si>
    <t>tanginvestmentsinc@gmail.com</t>
  </si>
  <si>
    <t>C-500-23279-414276</t>
  </si>
  <si>
    <t>RNV CONSTRUCTION</t>
  </si>
  <si>
    <t>P-500-23175-141702</t>
  </si>
  <si>
    <t>HUMAN RESOURCES SPECIALIST</t>
  </si>
  <si>
    <t>APPLICANT MUST HAVE AT LEAST 6 MONTHS WORK EXPERIENCE IN HUMAN RESOURCES OR RELATED FIELD. APPLICANT MUST HAVE AN ASSOCIATE DEGREE.
APPLICANT MUST HAVE THE SKILLS AND KNOWLEDGE IN UNDERSTANDING OF HUMAN RESOURCE PRINCIPLES, PRACTICES AND PROCEDURES. APPLICANT MUST HAVE
THE ABILITY IN CONDUCTING PERSONNEL RECRUITMENT, SELECTION, TRAINING, LABOR RELATIONS AND NEGOTIATION AND PERSONNEL INFORMATION SYSTEMS.</t>
  </si>
  <si>
    <t>hr@rnvconstruction.com</t>
  </si>
  <si>
    <t>C-500-23289-432701</t>
  </si>
  <si>
    <t>P-500-23233-279973</t>
  </si>
  <si>
    <t>Plumber</t>
  </si>
  <si>
    <t>Must have at least high school diploma with 12 months working experience as a Plumber.</t>
  </si>
  <si>
    <t>2334 Lissif Lane Tanapag Village</t>
  </si>
  <si>
    <t>C-500-23264-365506</t>
  </si>
  <si>
    <t>KY Corporation</t>
  </si>
  <si>
    <t>American Pizza &amp; Grill</t>
  </si>
  <si>
    <t>4081 Beach Road</t>
  </si>
  <si>
    <t>ALFRED</t>
  </si>
  <si>
    <t>LEAH</t>
  </si>
  <si>
    <t>R</t>
  </si>
  <si>
    <t xml:space="preserve">Pale Arnold Road </t>
  </si>
  <si>
    <t>leah.saipan@gmail.com</t>
  </si>
  <si>
    <t>P-500-23214-231244</t>
  </si>
  <si>
    <t>Waiter/Waitress</t>
  </si>
  <si>
    <t xml:space="preserve">HIGH SCHOOL GRADUATE WITH AT LEAST SIX (6) MONTH WORK EXPERIENCE AS WAITER/WAITRESS.  ATTENTIVE TO CLEANLINESS AND SAFETY,  AND WILLING TO WORK IN FLEXIBLE ROTATING SHIFTS DAILY BETWEEN 11AM AND 9PM.
</t>
  </si>
  <si>
    <t>Beach Road Garapan</t>
  </si>
  <si>
    <t>Federal &amp; CNMI payroll taxes</t>
  </si>
  <si>
    <t>C-500-23283-420125</t>
  </si>
  <si>
    <t>KNOWLEDGEABLE IN HEALTH AND SAFETY PROCEDURES AT WORK. MAY BE ABLE TO WORK ON A
FLEXIBLE TIME SCHEDULE IF NEEDED.</t>
  </si>
  <si>
    <t>CNMI taxes and FICa taxes</t>
  </si>
  <si>
    <t>C-500-23289-432700</t>
  </si>
  <si>
    <t>Construction Laborers</t>
  </si>
  <si>
    <t>P-500-23233-279951</t>
  </si>
  <si>
    <t>Construction Laborer</t>
  </si>
  <si>
    <t>Applicants must have at least a high school diploma and 12 months related working experiences.</t>
  </si>
  <si>
    <t>C-500-23277-408868</t>
  </si>
  <si>
    <t>C-500-23236-291530</t>
  </si>
  <si>
    <t>RJ COMMERCIAL BLDG, STE6 1ST FLR CHALN MSGR GUERRERO RD</t>
  </si>
  <si>
    <t>MEDOZA</t>
  </si>
  <si>
    <t>RJ BLDG., STE#6 CHALAN MSGR. GUERRERO RD., DANDAN</t>
  </si>
  <si>
    <t>P-500-23142-041094</t>
  </si>
  <si>
    <t>HOUSEKEEPING CLEANER</t>
  </si>
  <si>
    <t>Must have a High School/GED Diploma or equivalent. Must have at least 3 months work experience as a House keeping cleaner. Perform any combination of light cleaning duties to maintain private households or commercial establishments, such as business offices, in a clean and orderly manner. Duties may include mopping, dusting on the ground, vacuuming and any other related maid and home and business establishment chores as assigned.</t>
  </si>
  <si>
    <t>RJ COMMERCIAL BLDG., STE 6 1ST FLR, CHALAN MSGR GUERRERO RD</t>
  </si>
  <si>
    <t>C-500-23280-416886</t>
  </si>
  <si>
    <t>JOAQUIN M MANGLONA</t>
  </si>
  <si>
    <t>1840 BEACH RD, SUSUPE</t>
  </si>
  <si>
    <t>UNIT I 2ND FLOOR ARIZONA BUILDING</t>
  </si>
  <si>
    <t>VALLIDO</t>
  </si>
  <si>
    <t>NANCY LENA</t>
  </si>
  <si>
    <t>PINEDA</t>
  </si>
  <si>
    <t>CORPORATE MANAGER</t>
  </si>
  <si>
    <t>JMMMANGLONA@HOTMAIL.COM</t>
  </si>
  <si>
    <t>P-500-23235-287444</t>
  </si>
  <si>
    <t>MUST BE COLLEGE GRADUATE WITH A DEGREE IN ACCOUNTING.  MUST KNOW HOW TO ACCURATELY PREPARE AND FILE TAX FORMS 1120, 1040, 940, 941, W3-SS, OS-3705, OS-3710, OS-3105, 1099, 1096 AND ALL OTHER TAX REQUIREMENTS.  MUST BE ABLE TO PERFORM ACCOUNTING TASKS OUTLINED IN THE JOB DUTIES.</t>
  </si>
  <si>
    <t>jmmanglona@hotmail.com</t>
  </si>
  <si>
    <t>C-500-23298-454201</t>
  </si>
  <si>
    <t>World Corporation</t>
  </si>
  <si>
    <t>Saipan World Resort</t>
  </si>
  <si>
    <t>P.O. Box 500066</t>
  </si>
  <si>
    <t>Ham</t>
  </si>
  <si>
    <t xml:space="preserve">Jun </t>
  </si>
  <si>
    <t>Human Resources Manager</t>
  </si>
  <si>
    <t>jun@saipanworldresort.com</t>
  </si>
  <si>
    <t>Concierges</t>
  </si>
  <si>
    <t>P-500-23256-341558</t>
  </si>
  <si>
    <t>Guest Relations Officer</t>
  </si>
  <si>
    <t>1985 Beach Road Susupe</t>
  </si>
  <si>
    <t>FICA, Chapter 2, and Chapter 7.</t>
  </si>
  <si>
    <t>C-500-23258-349293</t>
  </si>
  <si>
    <t>ELIZABETH K. TENORIO</t>
  </si>
  <si>
    <t>BLOSSOMS FLORAL DEPOT/NOVELTIES</t>
  </si>
  <si>
    <t>KINTOL</t>
  </si>
  <si>
    <t>BFSsaipan@gmail.com</t>
  </si>
  <si>
    <t>P-500-23188-172338</t>
  </si>
  <si>
    <t>FLORAL DESIGNER</t>
  </si>
  <si>
    <t>12 months work related experience required. Must be able to speak and communicate clearly. The ability to listen to and understand information and ideas presented through spoken words
and sentences. Knowledge of principles and processes for providing customer and personal services. This includes customer needs assessment, meeting quality standards for services,
and evaluation of customer satisfaction. The ability to imagine how something will look after it is moved around or when its parts are moved or rearranged. Knowledge of design
techniques, tools, and principles involved in production of precision technical plans, drawings, and models.</t>
  </si>
  <si>
    <t>C-500-23280-416872</t>
  </si>
  <si>
    <t>1840 BEAACH RD, SUSUPE</t>
  </si>
  <si>
    <t>JMMANGLONA@HOTMAIL.COM</t>
  </si>
  <si>
    <t>P-500-23235-287436</t>
  </si>
  <si>
    <t>At least 12 months proven previous maintenance and repair work experience. Skilled in the use of hand or power tools, able to read and check plans, blueprints, repair manuals or parts catalogs as necessary. Must know how to use common tools such as hammers, hoists, saws, drills and wrenches. Experience with precision measuring instruments or electronic testing devices. Must have experience in performing routine maintenance and has an eye for details.</t>
  </si>
  <si>
    <t>SULO STREET ALONG TALAYA AVENUE</t>
  </si>
  <si>
    <t>C-500-23300-459898</t>
  </si>
  <si>
    <t xml:space="preserve">World Corporation </t>
  </si>
  <si>
    <t>P-500-23256-341631</t>
  </si>
  <si>
    <t>C-500-23283-422907</t>
  </si>
  <si>
    <t xml:space="preserve">P.O. BOX 504388 </t>
  </si>
  <si>
    <t>P-500-23241-306020</t>
  </si>
  <si>
    <t>HELPER-PRODUCTION WORKERS</t>
  </si>
  <si>
    <t>C-500-23281-417162</t>
  </si>
  <si>
    <t>SCOTT BUILDERS CONSTRUCTION,INC.</t>
  </si>
  <si>
    <t>MANPOWER SERVICES/BLDG. ANDCLEANING SERVICES/GENERALCONSTRUCTION</t>
  </si>
  <si>
    <t xml:space="preserve">2452-YB9 2ND FLOOR, SUNSET GLOW COMMERCIAL BUILDING, </t>
  </si>
  <si>
    <t>ERNI</t>
  </si>
  <si>
    <t>OSCAR</t>
  </si>
  <si>
    <t>2452-YB9 2ND FLOOR, SUNSET GLOW COMMERCIAL BUILDING</t>
  </si>
  <si>
    <t>scottbuildersconstruction@gmail.com</t>
  </si>
  <si>
    <t>P-500-23242-306381</t>
  </si>
  <si>
    <t>1. Holder of a B.S. Accountancy degree.
2. With a minimum of 48 months of continuous working experience.
3. Knowledgeable in the application of generally accepted accounting principles and advice and implementing a system of general accounting including preparation of financial statements,
accounts payable, receivables, payroll, bank reconciliation, CNMI local and federal tax interpretation.
4. Analysis of financial reports, review, and audit of financial records and other related duties.
5. Proficiency in MS Office (Word, Excel, Publisher, Adobe, PowerPoint, ETC.
6. Applications are a must familiarity and knowledge of Peachtree and QuickBooks accounting.
7. Must be trustworthy and able to work under time pressure.
8. Must work flexible hours and can work independently without supervision.</t>
  </si>
  <si>
    <t xml:space="preserve">2452-YB9 2ND FLOOR, SUNSET GLOW COMMERCIAL </t>
  </si>
  <si>
    <t>LOCAL TAX - CHAP 2 &amp; CHAP 7
FEDERAL TAX - FICA SS &amp; MED</t>
  </si>
  <si>
    <t>C-500-23280-416896</t>
  </si>
  <si>
    <t>Joaquin M Manglona</t>
  </si>
  <si>
    <t>1840 Beach Rd, Susupe</t>
  </si>
  <si>
    <t>Unit I 2nd Floor Arizona Building</t>
  </si>
  <si>
    <t>Vallido</t>
  </si>
  <si>
    <t>Nancy Lena</t>
  </si>
  <si>
    <t>Pineda</t>
  </si>
  <si>
    <t>Corporate Manager</t>
  </si>
  <si>
    <t>P-500-23242-306515</t>
  </si>
  <si>
    <t>Landscaper</t>
  </si>
  <si>
    <t>Must be skilled in working and maintaining grounds keeping equipment such as mowers. twin-axle vehicles, bush cutter, chain saws, hedge trimmers, sod cutters and electric clippers.  Must know how to use fertilizer, herbicides and insecticides.</t>
  </si>
  <si>
    <t>Rapugao</t>
  </si>
  <si>
    <t>Navy Hill</t>
  </si>
  <si>
    <t>C-500-23276-406091</t>
  </si>
  <si>
    <t>St. Jude Renal Care Facility Inc.</t>
  </si>
  <si>
    <t>Kulot di Rosa Dr., Chalan Kiya</t>
  </si>
  <si>
    <t>Magdalena</t>
  </si>
  <si>
    <t>Admin./HR Dept.</t>
  </si>
  <si>
    <t>Kulot di Rosa drive</t>
  </si>
  <si>
    <t>96950-4307</t>
  </si>
  <si>
    <t>hpcshc.acctng@gmail.com</t>
  </si>
  <si>
    <t>P-500-23237-294912</t>
  </si>
  <si>
    <t xml:space="preserve">MUST PASS NCLEX-RN W/CURRENT CNMI RN LICENSE, MUST HOLD AN ASSOCIATE  OF SCIENCE IN NURSING, ATTENDED A HEMODIALYSIS TRAINING PROGRAM, ONE YEAR HEMODIALYSIS EXPERIENCE OR RELATED FIELD, ENGLISH LANGUAGE PREFERRED IN SPOKEN, WRITTEN AND COMPREHENSION, CERTIFICATION IN BASIC CARDIOPULMONARY RESUSCITATION, IN-SERVICE TRAINING W/BAXTER PHOENIX MACHINE, EXPERIENCE WITH AMERIWATER BICARBONATE DISTRIBUTION SYSTEM. </t>
  </si>
  <si>
    <t>CNMI TAXES, MEDICARE, SOCIAL SECURITY</t>
  </si>
  <si>
    <t>C-500-23257-345305</t>
  </si>
  <si>
    <t>Transpacific International Inc</t>
  </si>
  <si>
    <t>2nd Floor Transpac Business Center Middle Road Gualo Rai</t>
  </si>
  <si>
    <t>PO Box 502080</t>
  </si>
  <si>
    <t>P-500-23174-138275</t>
  </si>
  <si>
    <t>Must be able to understand &amp; perform basic safety standards and instructions.</t>
  </si>
  <si>
    <t>Transpac Business Center Middle Road Gualo Rai</t>
  </si>
  <si>
    <t>All applicable federal and local taxes</t>
  </si>
  <si>
    <t>C-500-23264-365512</t>
  </si>
  <si>
    <t>Cha LLC</t>
  </si>
  <si>
    <t>Cha Cafe &amp; Bistro</t>
  </si>
  <si>
    <t>4081 Beach Road Garapan</t>
  </si>
  <si>
    <t>Leah</t>
  </si>
  <si>
    <t>Pale Arnold Road</t>
  </si>
  <si>
    <t>Baristas</t>
  </si>
  <si>
    <t>P-500-23226-260672</t>
  </si>
  <si>
    <t>Barista</t>
  </si>
  <si>
    <t>High School graduate with 3 months hands-on experience with brewing equipment.  Basic math skills and flexibility to work various shifts Monday to Sunday from 5:30am to 9:30pm.</t>
  </si>
  <si>
    <t>chasaipan@gmail.com</t>
  </si>
  <si>
    <t>C-500-23251-333186</t>
  </si>
  <si>
    <t>C-500-23276-406101</t>
  </si>
  <si>
    <t>GENERAL CONSTRUCTION CONTRACTO</t>
  </si>
  <si>
    <t>EMPLOYEE WITHHOLDINBG TAX</t>
  </si>
  <si>
    <t>C-500-23263-360650</t>
  </si>
  <si>
    <t xml:space="preserve">RIVERA </t>
  </si>
  <si>
    <t>P-500-23216-238263</t>
  </si>
  <si>
    <t>HEAVY &amp; TRACTOR TRAILER TRUCK DRIVER</t>
  </si>
  <si>
    <t>12 MONTHS EXPERIENCE WITH VALID DRIVER'S LICENSE</t>
  </si>
  <si>
    <t>No, except tax mandated by the law</t>
  </si>
  <si>
    <t>C-500-23259-352622</t>
  </si>
  <si>
    <t>P-500-23220-248773</t>
  </si>
  <si>
    <t>At least High School graduate with minimum 12 months work experience. With Knowledge in machines, materials, methods and tools, including their designs, uses, repair, and maintenance of houses, buildings or other structures. Can work on weekends or holidays. 
Applicants either US citizen or CW-1 must submit Employment certificate.</t>
  </si>
  <si>
    <t>C-500-23263-364960</t>
  </si>
  <si>
    <t>C-500-23254-337308</t>
  </si>
  <si>
    <t xml:space="preserve">TENORIO </t>
  </si>
  <si>
    <t>P-500-23210-224692</t>
  </si>
  <si>
    <t>Preferably have 24 months work experience and skills in related functions. Certification required in the field of diesel mechanic. All applying U.S. citizens and CW individuals must obtain a police clearance pre-hire. All applying U.S. citizens and CW individuals must undergo a drug screening test post-hire.</t>
  </si>
  <si>
    <t>12436 COMMERCIAL PORT AVE, LOWER BASE , PUERTO RICO</t>
  </si>
  <si>
    <t>C-500-23281-417160</t>
  </si>
  <si>
    <t>LOCAL TAX - CAHP 2 AND CHAP 7
FEDERAL TAX (FICA SS &amp; MED)</t>
  </si>
  <si>
    <t>C-500-23285-426131</t>
  </si>
  <si>
    <t>CHAPTER 2 AND CHAPTER 7 (IF APPLICABLE) AND FICA DEDUCTIONS</t>
  </si>
  <si>
    <t>C-500-23282-417455</t>
  </si>
  <si>
    <t>DANICA M. SASAKURA</t>
  </si>
  <si>
    <t>THE AS PARIS RESTAURANT</t>
  </si>
  <si>
    <t>P.O. BOX 1267</t>
  </si>
  <si>
    <t>SASAKURA</t>
  </si>
  <si>
    <t>DANICA</t>
  </si>
  <si>
    <t>MALIGSON</t>
  </si>
  <si>
    <t>theasparis2020@gmail.com</t>
  </si>
  <si>
    <t>P-500-23241-302518</t>
  </si>
  <si>
    <t>HIGH SCHOOL DIPLOMA AND 12 MONTHS EXPERIENCE AS A COOK.</t>
  </si>
  <si>
    <t>C-500-23280-416859</t>
  </si>
  <si>
    <t>Universal Healthcare Services</t>
  </si>
  <si>
    <t>Home Health Aides</t>
  </si>
  <si>
    <t>P-500-23242-306486</t>
  </si>
  <si>
    <t>Caregiver</t>
  </si>
  <si>
    <t>Must have valid CPR/AED certification</t>
  </si>
  <si>
    <t>C-500-23269-380189</t>
  </si>
  <si>
    <t>9 Eleven Resto-Bar II</t>
  </si>
  <si>
    <t>P-500-23142-040617</t>
  </si>
  <si>
    <t xml:space="preserve">* With High school diploma or equivalent
* 3 months of kitchen production experience
* With understanding of food preparation fundamentals
* Ability to follow recipes and instruction.
* Ability to use knives safely
* Ability to perform routine cooking tasks
* Understanding of the best practices for food health and safety
* Available to work shifts during the night, early morning, and on weekends
</t>
  </si>
  <si>
    <t>C-500-23268-376578</t>
  </si>
  <si>
    <t>NAFTAN ROAD ROUTE 304 OBYAN</t>
  </si>
  <si>
    <t>NO APPLICABLE</t>
  </si>
  <si>
    <t>P-500-23220-245445</t>
  </si>
  <si>
    <t>Should have 12 months experience as Civil Engineering Technician. Should have a valid driver's license.</t>
  </si>
  <si>
    <t>C-500-23259-352632</t>
  </si>
  <si>
    <t>C-500-23289-432407</t>
  </si>
  <si>
    <t>HBR International, Inc</t>
  </si>
  <si>
    <t>Plata Drive Corner Bwerh , Chalan Kiya</t>
  </si>
  <si>
    <t>P-500-23248-319027</t>
  </si>
  <si>
    <t>Maintenance Repairer, Building</t>
  </si>
  <si>
    <t>Required 12 months of experience as Maintenance Repairer or Related Position</t>
  </si>
  <si>
    <t>Required Taxes</t>
  </si>
  <si>
    <t>C-500-23278-411390</t>
  </si>
  <si>
    <t>GREEN MEADOW SCHOOL</t>
  </si>
  <si>
    <t>MURENA PLACE, CHALAN KIYA VILLAGE</t>
  </si>
  <si>
    <t xml:space="preserve">P.O. BOX 502862 </t>
  </si>
  <si>
    <t>SONGCUAN</t>
  </si>
  <si>
    <t>SATURNINO</t>
  </si>
  <si>
    <t>DULAY</t>
  </si>
  <si>
    <t>CONTROLLER &amp; DIRECTOR</t>
  </si>
  <si>
    <t>P.O. BOX 502862</t>
  </si>
  <si>
    <t>spn2005corp@gmail.com</t>
  </si>
  <si>
    <t>Elementary School Teachers, Except Special Education</t>
  </si>
  <si>
    <t>P-500-23223-256789</t>
  </si>
  <si>
    <t>ELEMENTARY SCHOOL TEACHER</t>
  </si>
  <si>
    <t xml:space="preserve">12 MONTHS OF EXPERIENCE IN TEACHING, BACHELOR'S DEGREE. PASSIONATE ABOUT WORKING WITH YOUNG MINDS. ABLE TO ENGAGE STUDENTS IN LEARNING. ABLE TO IMPLEMENT SCHOOL PROCEDURES AND MANAGING CLASSROOMS WITH DIVERSE STUDENTS AND DIFFERENT LEARNING ABILITIES. KNOWLEDGEABLE ABOUT PROGRESS INDICATORS. ABLE TO WORK COLLABORATIVELY AND FLEXIBILITY WITH OTHERS. CAN ADAPT LESSONS. READY TO MAKE LEARNING FUN.
</t>
  </si>
  <si>
    <t xml:space="preserve">MURENA PLACE, CHALAN KIYA VILLAGE </t>
  </si>
  <si>
    <t>C-500-23304-466509</t>
  </si>
  <si>
    <t>CHINES BIBLE CHURCH INT'L. INC.</t>
  </si>
  <si>
    <t>EUCON INTERNATIONAL SCHOOL</t>
  </si>
  <si>
    <t>Po Box 500087</t>
  </si>
  <si>
    <t>HSIEH-KAN</t>
  </si>
  <si>
    <t>CHRISTIAN</t>
  </si>
  <si>
    <t>hr@eucon.edu</t>
  </si>
  <si>
    <t>P-500-23249-322233</t>
  </si>
  <si>
    <t>SECRETARY AND ADMINISTRATIVE ASSISTANT</t>
  </si>
  <si>
    <t>Must have at least 12 months experience to be secretary and admin asst. in Christian School</t>
  </si>
  <si>
    <t>6679 CHALAN PALI ARNOLD VILLAGE</t>
  </si>
  <si>
    <t>I LIYANG</t>
  </si>
  <si>
    <t>CNMI Tax Withheld and FICA</t>
  </si>
  <si>
    <t>De Jesus</t>
  </si>
  <si>
    <t>Socorro</t>
  </si>
  <si>
    <t>CHINESE BIBLE CHURCH INT'L., INC.</t>
  </si>
  <si>
    <t>C-500-23271-388194</t>
  </si>
  <si>
    <t>WORLD CONSULTING CENTER, LLC</t>
  </si>
  <si>
    <t>KAPUTAT DR., SAN VICENTE</t>
  </si>
  <si>
    <t>LITULUMAR</t>
  </si>
  <si>
    <t>AGUSTIN</t>
  </si>
  <si>
    <t xml:space="preserve">KAPUTAT DR. SAN VICENTE </t>
  </si>
  <si>
    <t>PMB 208 BOX 10000</t>
  </si>
  <si>
    <t>info@worldconsulting.com</t>
  </si>
  <si>
    <t>2ND FLOOR SASHA BLDG., BEACH ROAD CHALAN LAULAU</t>
  </si>
  <si>
    <t>P-500-23229-271492</t>
  </si>
  <si>
    <t>BUSINESS CONSULTING MANAGER</t>
  </si>
  <si>
    <t>U.S. AND FOREIGN WORKERS MUST HAVE A BACHELORS DEGREE IN ECONOMICS OR COMMERCE OR ITS FOREIGN EQUIVALENCE; TRANSLATIONS AND INTERPRETATION IN BIDIRECTIONAL JAPANESE AND ENGLISH (WRITING, READING, SPEAKING, AND HEARING)</t>
  </si>
  <si>
    <t>info@worldconsulting.center</t>
  </si>
  <si>
    <t xml:space="preserve">BRUCE </t>
  </si>
  <si>
    <t>C-500-23282-417461</t>
  </si>
  <si>
    <t>P-500-23240-302496</t>
  </si>
  <si>
    <t>WAITSTAFF</t>
  </si>
  <si>
    <t>HIGH SCHOOL DIPLOMA AND 6 MONTHS EXPERIENCE WORKING AS A WAITSTAFF.</t>
  </si>
  <si>
    <t>C-500-23282-417443</t>
  </si>
  <si>
    <t>P-500-23241-302558</t>
  </si>
  <si>
    <t>HIGH SCHOOL DIPLOMA AND 12 MONTHS EXPERIENCE AS A MAINTENANCE WORKER.</t>
  </si>
  <si>
    <t>C-500-23298-456984</t>
  </si>
  <si>
    <t>12436 COMMERCIAL PORT AVENUE, LOWER PUERTO RICO</t>
  </si>
  <si>
    <t>P-500-23248-318952</t>
  </si>
  <si>
    <t>Employees in these occupations generally need 24 months of work experienced, Experience in the field of maintenance and structural repairs.</t>
  </si>
  <si>
    <t xml:space="preserve">12436 COMMERCIAL PORT, LOWER BASE, PUERTO RICO </t>
  </si>
  <si>
    <t>C-500-23275-404178</t>
  </si>
  <si>
    <t>First-Line Supervisors of Mechanics, Installers, and Repairers</t>
  </si>
  <si>
    <t>P-500-23194-185542</t>
  </si>
  <si>
    <t>Assistant Chief Engineer</t>
  </si>
  <si>
    <t xml:space="preserve">Water Treatment Plant Operator Certification.  VGI Training Certified.  Must have experience as an Assistant Chief Engineer or other managerial role in the maintenance and engineering department, preferably in a hotel setting. </t>
  </si>
  <si>
    <t>Duty Meals, Paid Leave, and optional Health Insurance</t>
  </si>
  <si>
    <t>Applicable Federal and CNMI tax deductions.</t>
  </si>
  <si>
    <t>C-500-23272-394209</t>
  </si>
  <si>
    <t>C-500-23268-376676</t>
  </si>
  <si>
    <t>MD KAMRUL ISLAM</t>
  </si>
  <si>
    <t>UMME TAXI SERVICE</t>
  </si>
  <si>
    <t>PO BOX 503235 CK</t>
  </si>
  <si>
    <t>ISLAM</t>
  </si>
  <si>
    <t>MD KAMRUL</t>
  </si>
  <si>
    <t>shemulkamrulislam@yahoo.com</t>
  </si>
  <si>
    <t>Taxi Drivers</t>
  </si>
  <si>
    <t>P-500-23187-169211</t>
  </si>
  <si>
    <t>TAXI DRIVER</t>
  </si>
  <si>
    <t>VALID DRIVER'S LICENSE.
VALID LICENSE OR PERMIT TO TRANSPORT PASSENGERS.
CLEAR CRIMINAL RECORD - ALL BACKGROUND CHECKING WILL BE APPLIED TO ALL APPLICANTS REGARDLESS OF NATIONALITY STATUS GENDER AGE ETC. NO
DISCRIMINATION WILL BE ALLOWED.</t>
  </si>
  <si>
    <t>C-500-23291-438712</t>
  </si>
  <si>
    <t xml:space="preserve">BRI KOPA DI ORU ST. GARAPAN </t>
  </si>
  <si>
    <t>P-500-23250-326236</t>
  </si>
  <si>
    <t>REGISTERED NURSE</t>
  </si>
  <si>
    <t>DIPLOMA
RN LICENSED</t>
  </si>
  <si>
    <t>BRI BLDG. KOPA DI ORU ST. GARAPAN</t>
  </si>
  <si>
    <t xml:space="preserve">SUITE 104 </t>
  </si>
  <si>
    <t>C-500-23257-345292</t>
  </si>
  <si>
    <t xml:space="preserve">Unit 204 Afetna Rd. Buninas LP San Antonio </t>
  </si>
  <si>
    <t xml:space="preserve">PMB 778 BOX 10000 </t>
  </si>
  <si>
    <t>Customer service, Cosmetology Certificate, and other related training.</t>
  </si>
  <si>
    <t xml:space="preserve">CNMI and Federal Taxes
</t>
  </si>
  <si>
    <t>C-500-23287-431946</t>
  </si>
  <si>
    <t>HOMESMART REALTY, LLC</t>
  </si>
  <si>
    <t>P-500-23234-287051</t>
  </si>
  <si>
    <t>APPLICANT MUST BE A HIGH SCHOOL GRADUATE. APPLICANT MUST HAVE AT LEAST 6 MONTHS OF WORK EXPERIENCE.</t>
  </si>
  <si>
    <t>C-500-23289-432699</t>
  </si>
  <si>
    <t>P-500-23227-264258</t>
  </si>
  <si>
    <t>Requires a high school diploma or equivalent. Have at least three months of work related experience. Food Handler Certification.</t>
  </si>
  <si>
    <t>Koblerville, on the left side of Ruri's Apartment (Yellow building across Afetna Road)</t>
  </si>
  <si>
    <t>C-500-23291-438519</t>
  </si>
  <si>
    <t>SAWATDEE NUAT THAI MASSAGE, LLC</t>
  </si>
  <si>
    <t>PMB 139, P.O. BOX 10001</t>
  </si>
  <si>
    <t>UNIT NO. 1, PARADISE HOTEL, PALE ARNOLD RD, GARAPAN</t>
  </si>
  <si>
    <t xml:space="preserve">RODJARUN </t>
  </si>
  <si>
    <t>APORNPHAN</t>
  </si>
  <si>
    <t>TAPWAN</t>
  </si>
  <si>
    <t>sawatdeenuathai@gmail.com</t>
  </si>
  <si>
    <t>P-500-23240-302373</t>
  </si>
  <si>
    <t>MASSEUSE</t>
  </si>
  <si>
    <t>SAWATDEENUATHAI@GMAIL.COM</t>
  </si>
  <si>
    <t>C-500-23287-431951</t>
  </si>
  <si>
    <t xml:space="preserve">PARAGON CORPORATION </t>
  </si>
  <si>
    <t>PO BOX 500130</t>
  </si>
  <si>
    <t>P-500-23176-142089</t>
  </si>
  <si>
    <t>MUST HAVE A HIGH SCHOOL DIPLOMA. MUST HAVE AT LEAST 6 MONTHS OF WORK EXPERIENCE.</t>
  </si>
  <si>
    <t>C-500-23291-438714</t>
  </si>
  <si>
    <t>TENDER HOSPICE CARE INC.</t>
  </si>
  <si>
    <t>TENDER CARE</t>
  </si>
  <si>
    <t>SUITE 104 B</t>
  </si>
  <si>
    <t>P-500-23250-326247</t>
  </si>
  <si>
    <t>C-500-23285-426240</t>
  </si>
  <si>
    <t>SHINING STAR INC.</t>
  </si>
  <si>
    <t>SHINING STAR HOTEL</t>
  </si>
  <si>
    <t>JUAN NONG ST., CHALAN KANOA</t>
  </si>
  <si>
    <t>DENG</t>
  </si>
  <si>
    <t>AIHUA</t>
  </si>
  <si>
    <t>shiningstarinc@yahoo.com</t>
  </si>
  <si>
    <t>P-500-23247-318340</t>
  </si>
  <si>
    <t>Tour Guide</t>
  </si>
  <si>
    <t xml:space="preserve">24 MONTHS OF WORK EXPERIENCE REQUIRED AS A TOUR GUIDE. 
</t>
  </si>
  <si>
    <t>CNMI taxes and Fica Taxes.</t>
  </si>
  <si>
    <t>C-500-23316-496406</t>
  </si>
  <si>
    <t>Must have at least 12 months of experience as a General
maintenance and building repairer and/or similar job occupation. Must be able to report to work 5 days a week. Must agree to a post-offer pre-employment drug screening and random drug
testing which will apply to both US and CW-1 workers.</t>
  </si>
  <si>
    <t>C-500-23289-432670</t>
  </si>
  <si>
    <t>Photographers</t>
  </si>
  <si>
    <t>P-500-23236-291520</t>
  </si>
  <si>
    <t>Photographer</t>
  </si>
  <si>
    <t xml:space="preserve">Must have experience operating DSLR cameras in a variety of settings (sunny, cloudy, action, portrait etc.). Knowledge of all types and can shoot almost any camera. Ability to communicate and collaborate with other team members. Computer skills with database management and photo editing software.
</t>
  </si>
  <si>
    <t>C-500-23292-442194</t>
  </si>
  <si>
    <t>QUEEN ASEAN CORPORATION</t>
  </si>
  <si>
    <t>QUEEN MANPOWER SERVICES</t>
  </si>
  <si>
    <t>P.O. BOX 503373</t>
  </si>
  <si>
    <t>JANDOC</t>
  </si>
  <si>
    <t>ESMERALDA</t>
  </si>
  <si>
    <t>QUEENASEAN08@GMAIL.COM</t>
  </si>
  <si>
    <t>P-500-23249-322612</t>
  </si>
  <si>
    <t xml:space="preserve">24 months of experience is required. Skilled in the use of hand and power tools. Agility to take apart machines, equipment or devices to remove and  replace defective parts. Ability to use common tools such as hammers, hoists, saws, drills and wrenches. Experience with precision measuring instruments or electronic testing testing devices. Experience performing routine maintenance. Follow up skills. Ability to maintain focus while working individually. </t>
  </si>
  <si>
    <t>CHALAN TUN THOMAS P. SABLAN</t>
  </si>
  <si>
    <t>CNMI TAXES and FEDERAL TAXES REQUIRED BY LAW</t>
  </si>
  <si>
    <t>(670) 235-3052</t>
  </si>
  <si>
    <t>C-500-23279-414233</t>
  </si>
  <si>
    <t>CNMI TAX and FICA TAX</t>
  </si>
  <si>
    <t>C-500-23279-414502</t>
  </si>
  <si>
    <t>Crowne Plaza Resort Saipan, Coral Tree Avenue, Garapan</t>
  </si>
  <si>
    <t>P.O. Box 501029</t>
  </si>
  <si>
    <t>P-500-23230-275778</t>
  </si>
  <si>
    <t>Must have at least 12 months prior work experience as a Night Manager/Auditor, Accounting Assistant/Clerk. 
Must have Associate's Degree in Business Administration.  Must be able to work nights, weekends, holidays, and during inclement weather.</t>
  </si>
  <si>
    <t>Paid leave, Holiday Pay, and 401(k) Retirement Plan subject to company policy.</t>
  </si>
  <si>
    <t>C-500-23289-432527</t>
  </si>
  <si>
    <t>P-500-23205-208924</t>
  </si>
  <si>
    <t>CHILDCARE WORKERS</t>
  </si>
  <si>
    <t>Childcare workers must be able to talk with parents and colleagues about the progress of the children in their care. Knowledge and understanding of children's growth and development
needs for social, physical, and intellectual expansion. Offering a safe environment for each child including their nutritional, technological and hygienic needs.</t>
  </si>
  <si>
    <t>C-500-23279-414495</t>
  </si>
  <si>
    <t xml:space="preserve">Asia Pacific Hotels Inc. </t>
  </si>
  <si>
    <t>P-500-23230-275788</t>
  </si>
  <si>
    <t>Support Specialist</t>
  </si>
  <si>
    <t>Must have at least 12 months prior work experience as an IT Support or IT/Computer Support Specialist. Must have an Associates Degree in Computer Science. Must be able to work nights, weekends, holidays, and during inclement weather.</t>
  </si>
  <si>
    <t>C-500-23287-431960</t>
  </si>
  <si>
    <t>C-500-23228-268450</t>
  </si>
  <si>
    <t>P-500-23189-175493</t>
  </si>
  <si>
    <t xml:space="preserve">MAIDS AND HOUSEKEEPING CLEANERS </t>
  </si>
  <si>
    <t>Communication, Flexibility, Customer service, and Housekeeping skills.</t>
  </si>
  <si>
    <t>C-500-23279-414484</t>
  </si>
  <si>
    <t>P-500-23230-275764</t>
  </si>
  <si>
    <t>Must have at least 12 months prior work experience as a Kitchen Steward or Kitchen/Steward Supervisor.  Must have a high school diploma or GED.  Must be able and willing to work nights, weekends, holidays, and during inclement weather. Must have or be able to obtain a valid Food Handler Certification from the CNMI Environment Health &amp; Disease Prevention (EHDP) office that will be applied equally to US and foreign workers.</t>
  </si>
  <si>
    <t>C-500-23340-546769</t>
  </si>
  <si>
    <t>P.O.  Box 500487, Chalan Kanoa</t>
  </si>
  <si>
    <t xml:space="preserve">Ada Jr. </t>
  </si>
  <si>
    <t>P-500-23209-221795</t>
  </si>
  <si>
    <t>Heating, Aircondition and Refrigeration Mechanics</t>
  </si>
  <si>
    <t xml:space="preserve">Post secondary education or High School diploma is required or equivalent work experience as Air conditioning and Refrigeration Technician and Installers. Must have experience with Freon System, large walk-in freezer as well as retail in-line coffin and display cases. Experience with diesel generator, with complete knowledge of machines and tools, including their designs, uses, repair, and maintenance. Must have 24 Months work experience. </t>
  </si>
  <si>
    <t>C-500-23289-432502</t>
  </si>
  <si>
    <t>P-500-23205-208913</t>
  </si>
  <si>
    <t>Thorough experience with hot and cold preparation. Follow sanitation standards and health codes. Ability to use slicers, mixers, grinder, food processors, knife, etc. Meeting quality
standards for services, and evaluation of customer satisfaction.</t>
  </si>
  <si>
    <t>CNMI WITHHOLDING TAX, FICA SS, FICA MEDICARE.</t>
  </si>
  <si>
    <t>C-500-23289-432513</t>
  </si>
  <si>
    <t>FALLER</t>
  </si>
  <si>
    <t>P-500-23205-208919</t>
  </si>
  <si>
    <t>Ability to manage time.  Can work without supervision.  Handle basic maintenance and cleaning.</t>
  </si>
  <si>
    <t>C-500-23240-302375</t>
  </si>
  <si>
    <t>C-500-23335-535345</t>
  </si>
  <si>
    <t>C-500-23304-466519</t>
  </si>
  <si>
    <t xml:space="preserve">1.	Minimum of two (2) years technical education with a BS in Science preferred. 
2.	Two (2) years experience in a Quality System Regulation. 
3.	Proficient in Microsoft Word, Excel and Access. 
</t>
  </si>
  <si>
    <t xml:space="preserve">N/A
</t>
  </si>
  <si>
    <t>C-500-23228-267560</t>
  </si>
  <si>
    <t>C-500-23289-432483</t>
  </si>
  <si>
    <t>P-500-23205-208905</t>
  </si>
  <si>
    <t>With Associate's degree in Computer Science, Information Technology or similar study. Has knowledge of commonly-used concepts, practices, and procedures within a particular field; contributes through performance of routine or repetitive activities and tasks. Job requires analyzing information and using logic to address work-related issues and problems.</t>
  </si>
  <si>
    <t>C-500-23285-426104</t>
  </si>
  <si>
    <t>P-500-23187-169188</t>
  </si>
  <si>
    <t>Must be able to demonstrate ability to operate computer systems, both hardware and software; Ability to read manuals for computer diagnostics and troubleshooting.</t>
  </si>
  <si>
    <t>C-500-23292-444877</t>
  </si>
  <si>
    <t>C-500-23299-457071</t>
  </si>
  <si>
    <t>2452-YB9 2ND FLOOR, SUNSET GLOW COMMERCIAL</t>
  </si>
  <si>
    <t>P-500-23242-306413</t>
  </si>
  <si>
    <t>ASSISTANT OPERATION MANAGER</t>
  </si>
  <si>
    <t>At least with 12 months of work experience.</t>
  </si>
  <si>
    <t>LOCAL TAX - CHAP 2 / CHAP 7
FEDERAL TAX - FICA SS/MED</t>
  </si>
  <si>
    <t>C-500-23304-469338</t>
  </si>
  <si>
    <t>Physical Therapists</t>
  </si>
  <si>
    <t>P-500-23142-040733</t>
  </si>
  <si>
    <t>Physical Therapist</t>
  </si>
  <si>
    <t>1. Graduate of a Physical Therapy program approved by the American Physical Therapy association,
the Committee on Allied Health Education and Accreditation of the American Medical Association, or
the Council on Medical Education of the American Medical Association and the American Physical
Therapy Association.
2. Current license/registration as a Physical Therapist in the state(s) in which practicing.
3. Minimum of one (1) year experience in a health care facility. Home care experience preferred.
4. CPR certified.
5. Strong verbal and written communication skills and good interpersonal skills.
6. Knowledgeable in the principles and practices of physical therapy.
7. Current drivers license, good driving record, and reliable transportation.</t>
  </si>
  <si>
    <t>C-500-23333-528942</t>
  </si>
  <si>
    <t>TRIPLE J SAIPAN, INC.</t>
  </si>
  <si>
    <t>BRIGIDA ST., BEACH ROAD CHALAN KANOA</t>
  </si>
  <si>
    <t>P.O. BOX 500487</t>
  </si>
  <si>
    <t>ADA JR.</t>
  </si>
  <si>
    <t xml:space="preserve">FRANCISCO </t>
  </si>
  <si>
    <t>SEMAN</t>
  </si>
  <si>
    <t>Computer Systems Analysts</t>
  </si>
  <si>
    <t>P-500-23286-428996</t>
  </si>
  <si>
    <t>COMPUTER SYSTEMS ANALYSTS</t>
  </si>
  <si>
    <t>Must have a 4-year bachelors degree in computer studies, must have at least 2 years work experience. Must be able to analyze data processing problems to develop and implement solutions to complex applications problems, system administration issues, or network concerns. Can analyze or recommend commercially available software. Must be knowledgeable to test, maintain, and monitor computer programs and systems, trouble shoot program and system malfunctions to restore normal functioning. Must be able to perform database analysis and management.</t>
  </si>
  <si>
    <t>C-500-23305-469438</t>
  </si>
  <si>
    <t>Physical Therapist Aides</t>
  </si>
  <si>
    <t>P-500-23199-198623</t>
  </si>
  <si>
    <t>1. TWO (2) YEARS WORK EXPERIENCE ASSISTING IN THERAPEUTIC ACTIVITIES.
2. KNOWLEDGE OF THERAPEUTIC METHODS AND TECHNIQUES IN REHABILITATION THERAPY.
3. ABILITY TO PROVIDE REHABILITATIVE THERAPY: TO MAINTAIN RECORDS, TO PREPARE CONCISE REPORT AND TO
COMMUNICATE EFFECTIVELY.</t>
  </si>
  <si>
    <t>C-500-23304-466442</t>
  </si>
  <si>
    <t>ARNEL</t>
  </si>
  <si>
    <t>C-500-23282-417658</t>
  </si>
  <si>
    <t xml:space="preserve">MUST HAVE 12 MONTH EXPERIENCE AS AUTOMOBILE AND BODY REPAIRER.
KNOWLEDGABLE OF USING HAND TOLLS AND POWER TOOLS FOR REPAIRING SUCH AS IMPACT WRENCHES AND SOCKETS,COMPRESSED-AIR SYSTEM, POWER DRILL &amp;
RACHETS, CALIPER, TESTER AND OTHER TOOLS REQUIRED FOR REPAIRING
</t>
  </si>
  <si>
    <t>CNMI Taxes and FICA  taxes</t>
  </si>
  <si>
    <t>C-500-23282-419447</t>
  </si>
  <si>
    <t>P-500-23213-228058</t>
  </si>
  <si>
    <t>HELPER-PRODUCTION WORKER</t>
  </si>
  <si>
    <t>MUST BE ABLE TO LIFT A MINIMUM OF 50 LBS TO SHOULDER LEVEL AND MUST HAVE THE STAMINA TO LIFT AND LOAD FINISHED PRODUCTS. MUST BE ABLE TO COMMUNICATE IN THE ENGLISH LANGUAGE BOTH ORAL AND WRITTEN. MINIMUM OF 6 MONTHS EXPERIENCE IS REQUIRED.</t>
  </si>
  <si>
    <t>Applicable CNMI and Federal Tax</t>
  </si>
  <si>
    <t>C-500-23307-475716</t>
  </si>
  <si>
    <t>1. Masters degree from a school of Social Work accredited by the Council on Social Work Education.
2. Minimum of two (2) years experience in a health care setting or equivalent experience. Home care
experience preferred.
3. CPR or BLS Certified
4. Excellent written and verbal communication skills and strong interpersonal skills.
5. Knowledgeable of Federal, State and Local resources available in the community.
6. Current drivers license, good driving record, and reliable transportation
7. Demonstrates high levels of stress management, patience, problem solving, team building,
trustworthiness and other characteristics needed in working with patients, caregivers and other
family members.
8. Computer Literate. Excellent computer software skills in Word, Excel, Web, video-conferencing,
email, etc.</t>
  </si>
  <si>
    <t xml:space="preserve">Marianas Health Service, Inc. </t>
  </si>
  <si>
    <t>C-500-23305-469407</t>
  </si>
  <si>
    <t>P-500-23142-040736</t>
  </si>
  <si>
    <t>Physical Therapist Assistant</t>
  </si>
  <si>
    <t>1. Associate of Science in Pre-Physical Therapy, or Physical Therapy. Bachelors Degree preferred.
2. Two (2) years work experience assisting in therapeutic activities.
3. Knowledge of therapeutic methods and techniques in rehabilitation therapy.
4. Ability to provide rehabilitative therapy: to maintain records, to prepare concise report and to
communicate effectively.</t>
  </si>
  <si>
    <t>C-500-23284-423014</t>
  </si>
  <si>
    <t>HBR International, Inc.</t>
  </si>
  <si>
    <t>Plata Drive Cor Bwerh, Chalan Kiya</t>
  </si>
  <si>
    <t>P-500-23243-314241</t>
  </si>
  <si>
    <t>Civil Engineering Technicians</t>
  </si>
  <si>
    <t>PLATA DRIVE CORNER BWERH CHALAN KIYA</t>
  </si>
  <si>
    <t>C-500-23289-432648</t>
  </si>
  <si>
    <t>P-500-23205-208961</t>
  </si>
  <si>
    <t>DRIVER SALES WORKER</t>
  </si>
  <si>
    <t>Knowledge of principles and processes for providing customer and personal services. Know how to drive. A valid CNMI driver's license will be required to both U.S. workers and foreign workers to perform this job.</t>
  </si>
  <si>
    <t>C-500-23304-466546</t>
  </si>
  <si>
    <t>P-500-23185-166155</t>
  </si>
  <si>
    <t>Maintenance Tech</t>
  </si>
  <si>
    <t>1. Minimum of Certified Training in a Vocational School or an Associates degree
2. Minimum of 3 to 5 years job related experience
3. Must have a Valid State Issued Drivers License.
4. Have experience with multiple machines, equipment and repair tools</t>
  </si>
  <si>
    <t>C-500-23289-432640</t>
  </si>
  <si>
    <t>P-500-23205-208946</t>
  </si>
  <si>
    <t>HOTEL, MOTEL AND RESORT DESK CLERK</t>
  </si>
  <si>
    <t>Report to work on time and in proper uniform. Knowledge and/or ability to operate a computer and reservation system. Ability to stand/walk for up to 6 to 8 hours.</t>
  </si>
  <si>
    <t>C-500-23298-454304</t>
  </si>
  <si>
    <t>C-500-23264-365377</t>
  </si>
  <si>
    <t>JOCELYN T. ATALIG</t>
  </si>
  <si>
    <t>Aquarious Karaoke Bar &amp; Grill II</t>
  </si>
  <si>
    <t>P.O Box 1066</t>
  </si>
  <si>
    <t>ATALIG</t>
  </si>
  <si>
    <t>JOCELYN</t>
  </si>
  <si>
    <t>P.O BOX 1066</t>
  </si>
  <si>
    <t>lynatalig1@yahoo.com</t>
  </si>
  <si>
    <t>P-500-23222-253227</t>
  </si>
  <si>
    <t>Waiters and Waitress</t>
  </si>
  <si>
    <t>Must have 12 month experience as Waiter or waitress. Can work on flexible time or  holidays if necessary.</t>
  </si>
  <si>
    <t>Songsong Village</t>
  </si>
  <si>
    <t xml:space="preserve">CNMI taxes and FICA taxes </t>
  </si>
  <si>
    <t>Atalig</t>
  </si>
  <si>
    <t>Jocelyn</t>
  </si>
  <si>
    <t>C-500-23307-475679</t>
  </si>
  <si>
    <t>P-500-23191-175871</t>
  </si>
  <si>
    <t>1.) GRADUATE OF AN ACCREDITED SCHOOL OF PROFESSIONAL NURSING.
2.) BACHELOR OF SCIENCE IN NURSING PREFERRED.
3.) CURRENT LICENSE AS A REGISTERED NURSE IN THE STATE(S) OF PRACTICE.
4.) MUST BE NCLEX-PASSER
5.) MINIMUM OF TWO (2) YEARS' EXPERIENCE IN AN ACUTE CARE SETTING OR EQUIVALENT EXPERIENCE.
6.) CURRENTS DRIVER'S LICENSE, SAFE DRIVING RECORD AND RELIABLE TRANSPORTATION.
7.) CURRENT CPR/BLS CERTIFICATION
8.) STRONG COMMUNICATION AND INTERPERSONAL SKILLS.</t>
  </si>
  <si>
    <t>C-500-23279-414447</t>
  </si>
  <si>
    <t>Must have at least 24 months prior work experience as a Bookkeeper or Accounting Assistant, or Accountant. Must have an Associate's Degree in Accounting, Commerce, or Business Management. Must be skilled in the use of various operating systems such as but not limited to: SAP Business Objects Data Integrator, Microsoft Applications (Outlook, Office, Windows, PowerPoint, Excel, Word, Internet Explorer/Edge), and payroll software. Must be able and willing to work shifts, evenings, weekends, and holidays.</t>
  </si>
  <si>
    <t>C-500-23282-417387</t>
  </si>
  <si>
    <t>MARIANAS STAR CORPORATION</t>
  </si>
  <si>
    <t>4106 AHIVE LN, FINASISU VILLAGE</t>
  </si>
  <si>
    <t>P.O. BOX 502964 CK</t>
  </si>
  <si>
    <t>JUN</t>
  </si>
  <si>
    <t>BYUNG SOO</t>
  </si>
  <si>
    <t>marianas_star@yahoo.com</t>
  </si>
  <si>
    <t>P-500-23182-161700</t>
  </si>
  <si>
    <t>Knowledgeable in using power and hand tools and equipment in the performance of preventive maintenance ensuring that machines and equipments run smoothly, building systems operate efficiently, and buildings physical condition don't deteriorate.  Applicants must have the proper training and knowledge to multi task on the job and at least 24 months experience of work related to this job opportunity is required.  High School graduate.  Must be able to work independently with least supervision, coordinates with co-workers and willing to work flexible hours.</t>
  </si>
  <si>
    <t>4106 AHIVE LN</t>
  </si>
  <si>
    <t>WHT, FICA Tax</t>
  </si>
  <si>
    <t>C-500-23279-414427</t>
  </si>
  <si>
    <t>Must have at least 24 months prior work experience as a Bookkeeper or Accounting Assistant, or Accountant.  Must have an Associate's Degree in Accounting, Commerce, or Business Management.  Must be skilled in the use of various operating systems such as but not limited to:  SAP Business Objects Data Integrator, Microsoft Applications (Outlook, Office, Windows, PowerPoint, Excel, Word, Internet Explorer/Edge), and payroll software.  Must be able and willing to work shifts, evenings, weekends, and holidays.</t>
  </si>
  <si>
    <t>C-500-23319-504984</t>
  </si>
  <si>
    <t>ZION CORPORATION</t>
  </si>
  <si>
    <t>C-AIR REFRIGERATION &amp; AC PARTS &amp; REPAIR SERVICES</t>
  </si>
  <si>
    <t>P.O. BOX 502072, BEACH ROAD</t>
  </si>
  <si>
    <t>PINOTE</t>
  </si>
  <si>
    <t>MARCELINO</t>
  </si>
  <si>
    <t>MARCON</t>
  </si>
  <si>
    <t>zioncorporation852@gmail.com</t>
  </si>
  <si>
    <t>P-500-23269-380407</t>
  </si>
  <si>
    <t>AC &amp; REFRIGERATION TECHNICIAN</t>
  </si>
  <si>
    <t xml:space="preserve">At least 12 months working experience as AC &amp; Refrigeration Technician. High school graduate or equivalent. Knowledge in HVAC works. Must know how to repair commercial and industrial heating and airconditioned units.  Must know how to repair electrical and mechanical system. Knowledge in diagnosing and troubleshooting. Know all types of refrigerants. Know how to make A/C ducting and can read electrical diagram and layout. </t>
  </si>
  <si>
    <t>C-500-23307-475695</t>
  </si>
  <si>
    <t>hrdept@marianashealh.com</t>
  </si>
  <si>
    <t>Licensed Practical and Licensed Vocational Nurses</t>
  </si>
  <si>
    <t>P-500-23142-040734</t>
  </si>
  <si>
    <t>LPN/LVN</t>
  </si>
  <si>
    <t>1. Licensed Practical Nurse or Licensed Vocational Nurse in State of Practice.
2. Graduate of an accredited practical nurse program or Certified Vocational Nursing Program.
3. At least one year of nursing experience; community/home health experience preferred.
4. Excellent verbal and written communication skills and strong interpersonal skills.
5. Ability to solve practical problems and deal with a variety of concrete variables in situations where
only limited standardization exists.
6. Current drivers license, safe driving record, and reliable transportation.</t>
  </si>
  <si>
    <t>C-500-23279-414489</t>
  </si>
  <si>
    <t>P-500-23230-275796</t>
  </si>
  <si>
    <t>Must have at least 12 months prior work experience as a Maintenance/General Maintenance Worker.  Must have a high school diploma or GED.  Must be able and willing to work nights, weekends, holidays, and during inclement weather.</t>
  </si>
  <si>
    <t>C-500-23286-429048</t>
  </si>
  <si>
    <t>Triple J Motors</t>
  </si>
  <si>
    <t>P-500-23209-221843</t>
  </si>
  <si>
    <t>Automotive Service Technician</t>
  </si>
  <si>
    <t>Training in vocational schools or high school graduate/GED diploma is required. Must have at least 24 months on-the job work experience using computer diagnostic devices in newer Hyundai and Mazda vehicles. Must be able to read and write work orders.</t>
  </si>
  <si>
    <t>Pagu AV., RT. 314</t>
  </si>
  <si>
    <t>Lower Base</t>
  </si>
  <si>
    <t>C-500-23311-482417</t>
  </si>
  <si>
    <t>1. Bachelors degree in social work, psychology, sociology, counseling or other field related to social
work or health care.
2. Minimum of one (1) year of social work experience in a health care setting or equivalent experience.
Home care experience preferred.
3. CPR or BLS Certified
4. Excellent written and verbal communication skills and strong interpersonal skills.
5. Knowledgeable of Federal, State and Local resources available in the community.
6. Current drivers license, good driving record, and reliable transportation
7. Demonstrates high levels of stress management, patience, problem solving, team building,
trustworthiness and other characteristics needed in working with patients, caregivers and other
family members.
8. Computer Literate. Excellent computer software skills in Word, Excel, Web, video-conferencing,
email, etc.</t>
  </si>
  <si>
    <t>C-500-23299-457067</t>
  </si>
  <si>
    <t>SCOTT BUILDERS CONSTRUCTION, INC.</t>
  </si>
  <si>
    <t>MANPOWER SERVICES/BLDG. AND CLEANING SERVICES/GENERAL CONSTRUCTION</t>
  </si>
  <si>
    <t>2452-YB9 2ND FLOOR, SUNSET GLOW COMMERCIAL BUILDING,</t>
  </si>
  <si>
    <t>P-500-23242-306439</t>
  </si>
  <si>
    <t>High School/ GED graduate and have 12 months work experience as a Commercial Cleaner or Housekeeping Attendant.</t>
  </si>
  <si>
    <t>BEACH ROAD, SAN JOSE VILLAGE</t>
  </si>
  <si>
    <t>C-500-23292-444852</t>
  </si>
  <si>
    <t>C-500-23297-451591</t>
  </si>
  <si>
    <t>P-500-23249-322629</t>
  </si>
  <si>
    <t>High school diploma or an equivalent. 12 months of experience in related food and beverage service and food preparation positions. Ability to use slicers, mixers, grinders, food processors, etc.  Knowledge of various cooking procedures and methods (grilling, baking, boiling etc.) Ability to work in flexible work schedules. Ability to perform large volume cooking. Able to handle work in a fast-paced environment.</t>
  </si>
  <si>
    <t xml:space="preserve">	CNMI TAXES and FEDERAL TAXES REQUIRED BY LAW</t>
  </si>
  <si>
    <t>C-500-23249-322733</t>
  </si>
  <si>
    <t>C-500-23296-448925</t>
  </si>
  <si>
    <t>J.T.M. CORPORATION</t>
  </si>
  <si>
    <t>Rolando</t>
  </si>
  <si>
    <t>Somera</t>
  </si>
  <si>
    <t>P-500-23189-175532</t>
  </si>
  <si>
    <t>3 months work related experience. Work Certificate is required for both US Workers and CW-1 Workers.</t>
  </si>
  <si>
    <t>GARAPAN BEACH ROAD</t>
  </si>
  <si>
    <t>Based on approved working schedule</t>
  </si>
  <si>
    <t>Will make all deduction from the worker's paycheck required by law such as Taxes (Chapter 2, Chapter 7, SS &amp; Medicare) and will remit to applicable Government Agencies.</t>
  </si>
  <si>
    <t>C-500-23289-432484</t>
  </si>
  <si>
    <t>Gualo Rai Center, Inc.</t>
  </si>
  <si>
    <t>Unit 203 Gualo Rai Center Bldg. 6719 Chalan Pale Arnold Road</t>
  </si>
  <si>
    <t>grcenter2017@gmail.com</t>
  </si>
  <si>
    <t>P-500-23226-260617</t>
  </si>
  <si>
    <t>1. Must have an Associate Degree in Technology
2. Must have knowledge in electrical system such as using electrical tester, troubleshoot small type of water pump (1/4 &amp; 3/4 HP), operate generator during power outage.
3.Must be knowledgeable in plumbing, painting, carpentry and other related repairs and maintenance job.</t>
  </si>
  <si>
    <t>Withholding tax; SS/Medicare taxes</t>
  </si>
  <si>
    <t>C-500-23288-432394</t>
  </si>
  <si>
    <t>C-500-23272-393281</t>
  </si>
  <si>
    <t>Must have an associate degree in Graphic Design. Must have 24 months, work experience. With knowledge on new software, image editing, video editing, social media, photography, print design, print production, layout &amp; composition, optimization. Can develop new ideas for and answers to work-related problems.</t>
  </si>
  <si>
    <t>C-500-23278-411435</t>
  </si>
  <si>
    <t>C-500-23299-457082</t>
  </si>
  <si>
    <t>OSACAR</t>
  </si>
  <si>
    <t>P-500-23242-306422</t>
  </si>
  <si>
    <t>Knowledgeable to operate digital and manual washing machines and dryers. Knowledgeable in trouble shooting of machines and health and safety procedure of the work. May be working standing on long hours if needed.</t>
  </si>
  <si>
    <t>BEACH ROAD SAN JOSE VILLAGE</t>
  </si>
  <si>
    <t>LOCAL TAX - CHAP 2 / CHAP 7
FEDERAL TAX - FICA SS &amp; MED</t>
  </si>
  <si>
    <t>C-500-23311-482428</t>
  </si>
  <si>
    <t>P-500-23192-179027</t>
  </si>
  <si>
    <t xml:space="preserve">Accountant  </t>
  </si>
  <si>
    <t>1. Minimum of an AA/AAS in Business with an emphasis in Accounting or related field; years of
experience with the company will also be considered.
2. Five (5) to seven (7) years prior supervisory experience in the financial reporting/general ledger
area.
3. Experience working in a healthcare setting or professional services firm is preferred.
4. Must be PC proficient and bale to thrive in a fast-pace setting.
5. Experience with QuickBooks, Excel spreadsheets or other medium to large automated accounting
system a plus. Must have strong experience with Microsoft Excel, Access and Word.
6. Strong verbal and written communication skills.
7. Strong interpersonal, supervisory and customer service skills required.
8. Ability to multi-task, work under pressure and meet deadlines required.
9. High attention to detail and accuracy.
10. Ability to direct and supervise.</t>
  </si>
  <si>
    <t xml:space="preserve">Marianas health Services, Inc. </t>
  </si>
  <si>
    <t>C-500-23298-454313</t>
  </si>
  <si>
    <t>Beach Road San Antonio</t>
  </si>
  <si>
    <t>P-500-23246-318135</t>
  </si>
  <si>
    <t>High school  diploma/GED with 12 months work experience as automotive service technician and mechanics or any related work. Must be able to work for extended hours or work days. Knowledge of machines and tools including their designs, uses, repair and maintenance.</t>
  </si>
  <si>
    <t>San Antonio Village</t>
  </si>
  <si>
    <t>C-500-23295-448643</t>
  </si>
  <si>
    <t>Required 12 months of experience as an Inventory Clerk, Accounting Clerk, Accounting Assistant, payroll clerk, and/or similar occupation. Understanding of accounting principles and current Financial legislation. Ability to use Microsoft Office Suite such as Excel and Excel formula system to solve problems, Microsoft Word to communicate or write Memo, and Microsoft Outlook
for E-mail correspondence purposes.</t>
  </si>
  <si>
    <t>The only deductions from pay are those allowed under applicable laws such as FICA/Medicare and applicable
local and federal taxes.</t>
  </si>
  <si>
    <t>C-500-23291-438563</t>
  </si>
  <si>
    <t>HAFABEAN, LLC</t>
  </si>
  <si>
    <t>FOOD AND BEVERAGE</t>
  </si>
  <si>
    <t>P.O. BOX 503418, CHALAN PALE ARNOLD</t>
  </si>
  <si>
    <t>TAYLOR</t>
  </si>
  <si>
    <t>LUTHER</t>
  </si>
  <si>
    <t>hafabeancoffeesaipan@gmail.com</t>
  </si>
  <si>
    <t>P-500-23242-306485</t>
  </si>
  <si>
    <t>BARISTA</t>
  </si>
  <si>
    <t>Must have 3 months experience as Barista. Knowledge in making a variety of coffee and tea drink recipes. Knowledge in coffee-making skills, grinding and pouring. Knowledge in latte art techniques. Willing to work flexible schedule. Perform related duties as assigned</t>
  </si>
  <si>
    <t>C-500-23279-414056</t>
  </si>
  <si>
    <t>C-500-23288-432390</t>
  </si>
  <si>
    <t xml:space="preserve">PO BOX 506391 </t>
  </si>
  <si>
    <t xml:space="preserve">MUST HAVE AT LEAST 12MONTHS EXPERIENCE AS HEAVY &amp; TRACTOR -TRAILER TRUCK DRIVER. PRE-SCREENING TEST IS REQUIRED (LIKE TRADE TEST AND/OR EMPLOYMENT EXAM). COMMERCIAL DRIVERS LICENSE.
</t>
  </si>
  <si>
    <t>C-500-23287-431964</t>
  </si>
  <si>
    <t>C-500-23287-431959</t>
  </si>
  <si>
    <t>C-500-23311-482438</t>
  </si>
  <si>
    <t xml:space="preserve">Accounting Clerk </t>
  </si>
  <si>
    <t xml:space="preserve">Prepare asset, liability and capital account entries by complying and analyzing transaction information. Prepare financial statements and reports. </t>
  </si>
  <si>
    <t xml:space="preserve">None
</t>
  </si>
  <si>
    <t>C-500-23272-393402</t>
  </si>
  <si>
    <t>C-500-23298-454311</t>
  </si>
  <si>
    <t>Tropical Instant Press, Inc</t>
  </si>
  <si>
    <t>Beach Road, Chalan Piao P O Box 500137</t>
  </si>
  <si>
    <t>P-500-23254-334132</t>
  </si>
  <si>
    <t>MUST HAVE HIGH SCHOOL DIPLOMA OR EQUIVALENT. MUST HAVE 12 MONTHS EXPERIENCE. DEMONSTRABLE GRAPHIC DESIGN SKILLS WITH A STRONG PORTFOLIO. PROFICIENCY WITH REQUIRED DESKTOP PUBLISHING TOOLS, INCLUDING PHOTOSHOP, INDESIGN QUARK, AND ILLUSTRATOR. A STRONG EYE FOR VISUAL COMPOSITION. EFFECTIVE TIME MANAGEMENT SKILLS AND THE ABILITY TO MEET DEADLINES. UNDERSTANDING OF MARKETING, PRODUCTION, WEBSITE DESIGN, CORPORATE IDENTITY, PRODUCT PACKAGING, ADVERTISEMENTS, AND MULTIMEDIA DESIGN. UNDERSTANDS PAGE LAYOUT, SUCH AS COMPOSITION, COLOR SPACE, IMAGERY, AND TYPOGRAPHY EXPERIENCE WITH EMAIL APPLICATIONS, ELECTRONIC ROUTING A PLUS SHOULD HAVE GOOD DESIGN AND ORGANIZATIONAL SKILLS, COMPLETE WORK EFFICIENTLY WITHIN DEADLINES AND BUDGET - HAVE THE ABILITY TO HANDLE MULTIPLE TASKS AND PROJECTS. UNDERSTANDING AND IMPLEMENTING DIRECTION: CAN UNDERSTAND CREATIVE DIRECTION BASED ON OBJECTIVES AND EXECUTES CREATIVE WORK EFFECTIVELY. COMMUNICATES WORKLOAD APPROPRIATELY BASED ON SKILL SETS AND TALENTS; COMMUNICATES WELL WITH OTHERS ON
WORKLOAD ISSUES &amp; NEEDS, THE PROGRESS OF WORK AND RESULTS.</t>
  </si>
  <si>
    <t xml:space="preserve">Beach Road, Chalan Piao P O Box 500137 </t>
  </si>
  <si>
    <t>Personal time and employee discounts subject to the terms and conditions of each company</t>
  </si>
  <si>
    <t>C-500-23312-485729</t>
  </si>
  <si>
    <t>Beach Road San Antonio Village</t>
  </si>
  <si>
    <t>PO Box 503984</t>
  </si>
  <si>
    <t>Cataluna</t>
  </si>
  <si>
    <t>Freddie</t>
  </si>
  <si>
    <t>hr@cpacificcorp.com</t>
  </si>
  <si>
    <t>P-500-23270-383737</t>
  </si>
  <si>
    <t>Building Services Technician</t>
  </si>
  <si>
    <t>High School Graduate/GED . Must have 12 months experience. Able to work safely with a variety of cleaning supplies. Able to use basic cleaning equipment. Knowledge of cleaning chemicals and supplies. Familiarity with Material Safety Data Sheets. Handles the physical demands of the job, including standing and walking for most of the shift, bending, climbing, and lifting at least 25 pounds.</t>
  </si>
  <si>
    <t>C-500-23312-485725</t>
  </si>
  <si>
    <t>C-500-23311-482461</t>
  </si>
  <si>
    <t>P-500-23191-175903</t>
  </si>
  <si>
    <t xml:space="preserve">Radiology Technologist </t>
  </si>
  <si>
    <t>1. Minimum of an Associate Degree in a Medical or Health field, specifically Radiation Technology
2. Minimum of two (2) years of experience
3. Certification and/or License in Radiation Technology
4. CPR or BLS Certified
5. Knowledge of medical terminology and/or general medical background preferred
6. Excellent Customer Service and Patient Service skills and interpersonal skills.
7. Intermediate Computer Skills, specifically internet, email, MS Office Software, etc.
8. Attention to detail and Excellent organizational skills.</t>
  </si>
  <si>
    <t>C-500-23312-485721</t>
  </si>
  <si>
    <t>C-500-23334-532314</t>
  </si>
  <si>
    <t xml:space="preserve">Joeten Development Inc </t>
  </si>
  <si>
    <t>Joeten Superstore</t>
  </si>
  <si>
    <t xml:space="preserve">Roong Lane, Oleai P O BOX 500137 </t>
  </si>
  <si>
    <t xml:space="preserve">Insatto Street, Susupe P O BOX 500137 </t>
  </si>
  <si>
    <t>P-500-23255-337877</t>
  </si>
  <si>
    <t>Cake Decorator</t>
  </si>
  <si>
    <t xml:space="preserve">MUST HAVE 12-MONTHS EXPERIENCE IN COMMERCIAL BAKING AND OPERATING A COMMERCIAL MIXER, COMMERCIAL DOUGH ROLLER AND COMMERCIAL GAS OVEN. STRONG COMMUNICATION, TIME AND RESOURCE MANAGEMENT, AND PLANNING SKILLS. ATTENTION TO DETAIL, ESPECIALLY WHEN PERFORMING QUALITY INSPECTIONS ON INGREDIENTS AND PRODUCTS. BASIC MATH AND COMPUTER SKILLS. WILLINGNESS TO WORK INDEPENDENTLY OR WITH OTHER TEAM MEMBERS TO SOLVE PROBLEMS, PLAN SCHEDULES, FULFILL ORDERS, AND CREATE AMAZING BAKED GOODS. FLEXIBILITY TO WORK AROUND CUSTOMER DEMANDS, INCLUDING EARLY MORNING, NIGHT, WEEKEND AND HOLIDAY AVAILABILITY. ABILITY TO WORK IN HOT, HECTIC ENVIRONMENT, STAND, WALK, BEND, USE HANDS AND APPLIANCES, AND LIFT HEAVY ITEMS FOR EXTENDED PERIODS. MUST BE ABLE TO WORK ON WEEKENDS AND HOLIDAYS ON SHORT NOTICE.
</t>
  </si>
  <si>
    <t xml:space="preserve">Roong Lane, Oleai PO Box 500137 </t>
  </si>
  <si>
    <t>Joeten Development Inc</t>
  </si>
  <si>
    <t>C-500-23284-423148</t>
  </si>
  <si>
    <t>10091 CHALAN PALE ARNOLD, SAN ROQUE</t>
  </si>
  <si>
    <t>P-500-23240-302409</t>
  </si>
  <si>
    <t xml:space="preserve">SPECIAL SKILLS:
1. Active Listening  taking time to understand the points being made, asking questions as appropriate, and not interrupting at inappropriate times.
2. Service Orientation  
3. Critical Thinking  Using logic and reasoning to identify the strengths and weaknesses of alternative solutions, conclusions, or approaches to problems.
4. Customer and Personal Service  Knowledge of principles and processes for providing customer and personal services. This includes customer needs assessment, meeting quality standards for services, and evaluation of customer satisfaction.
5. Administration and Management  Knowledge of business and management principles involved in strategic planning, resource allocation, human resources modeling, leadership technique, production methods, and coordination of people and resources.
6. Sales and Marketing  Knowledge of principles and methods for showing, promoting, and selling products or services. This includes marketing strategy and tactics, product demonstration, sales techniques, and sales control systems.
7. Be able and willing to work flexible shifts, days, evening, night, weekend and holidays.
8. Preferably able to speak and understand the Korean and Chinese language
</t>
  </si>
  <si>
    <t>C-500-23296-448809</t>
  </si>
  <si>
    <t xml:space="preserve">EURO SAIPAN ASSET 5 LLC </t>
  </si>
  <si>
    <t xml:space="preserve">EURO SAIPAN ASSET 5 LLC HOTEL </t>
  </si>
  <si>
    <t>CHICHIRICA AVE., KADENA DI AMOR ST. GARAPAN VILLAGE</t>
  </si>
  <si>
    <t>NEO</t>
  </si>
  <si>
    <t>QUE YAU</t>
  </si>
  <si>
    <t>P-500-23251-329796</t>
  </si>
  <si>
    <t>MAINTENANCE AND REPAIRER, GENERAL</t>
  </si>
  <si>
    <t>THESE OCCUPATIONS REQUIRE A HIGH SCHOOL DIPLOMA. SOME PREVIOUS WORK-RELATED SKILL, KNOWLEDGE, OR EXPERIENCE IS USUALLY NEED. EMPLOYEES IN THESE OCCUPATIONS NEED 12 MONTHS WORKING EXPERIENCED. THESE OCCUPATIONS OFTEN INVOLVE
USING YOUR KNOWLEDGE AND SKILLS TO HELP OTHERS.</t>
  </si>
  <si>
    <t xml:space="preserve">CHICHIRICA AVE., KADENA DI AMOR ST., GARAPAN VILLAGE </t>
  </si>
  <si>
    <t>C-500-23289-432696</t>
  </si>
  <si>
    <t>P-500-23236-291531</t>
  </si>
  <si>
    <t>Nursing Assistant</t>
  </si>
  <si>
    <t xml:space="preserve">Knowledge of principles and processes for providing customer and personal services. This includes customer needs assessment, meeting quality standards for services, and evaluation of customer satisfaction. Must be able to regularly record important information about the patient.  Must be able to communicate with other members on health care team, such as doctors and nurses along with patients in her/his care. With Associate's Degree in Nursing or related study.
</t>
  </si>
  <si>
    <t>C-500-23284-423146</t>
  </si>
  <si>
    <t>P-500-23240-302487</t>
  </si>
  <si>
    <t>Sales Associate</t>
  </si>
  <si>
    <t>SPECIAL Skills:
1. Persuasion  Persuading others to change their minds or behavior.
2. Active Listening  taking time to understand the points being made, asking questions as appropriate, and not interrupting at inappropriate times.
3. Service Orientation 
4. Speaking  Talking to others to convey information effectively.
5. Negotiation  Bringing others together and trying to reconcile differences.
6. Be able and willing to work flexible shifts, days, evening, night, weekend and holidays. 
7. Preferably able to speak and understand the Korean and Chinese language.</t>
  </si>
  <si>
    <t>C-500-23281-417156</t>
  </si>
  <si>
    <t>P-500-23242-306374</t>
  </si>
  <si>
    <t>1. At least 36 months of experience as a manager.
2. Knowledgeable in making proposals with accurate paper rates and other things needed.
3. Must have reliable transportation.
4. Must be able to work flexible days and flexible hours schedule including nights, weekends, and holidays.
5. Must have understanding and knowledge of safety.
6. Must be willing to take a drug test upon hiring.
7. Final interview will include a skill test review in financial statements, sales, activity reports, or other performance data to measure productivity or goal achievement or to identify areas
needing cost reduction or program improvement, direct and coordinate activities of business or departments concerned with the sales.
8. knowledgeable in design, adobe illustration, and other file-related.
9. Direct administrative activities directly related to providing services.
10. Prepare staff work schedules and assign specific duties.
11. Monitor suppliers to ensure that they efficiently and effectively provide needed goods on services within budgetary limits.</t>
  </si>
  <si>
    <t>Beach Road, San Jose Village</t>
  </si>
  <si>
    <t>C-500-23286-429053</t>
  </si>
  <si>
    <t>Gualo Rai Court Apartment, Inc.</t>
  </si>
  <si>
    <t>PO BOX 500621</t>
  </si>
  <si>
    <t>Cecilia</t>
  </si>
  <si>
    <t>Palacios</t>
  </si>
  <si>
    <t>grcapartment2015@gmail.com</t>
  </si>
  <si>
    <t>P-500-23219-242137</t>
  </si>
  <si>
    <t xml:space="preserve">Must have a degree in  Bachelor of Science in Business Administration, major in accounting, CPA equivalent.  Prepare and analyze company's financial statements and tax returns. Must be computer literate such as Microsoft Office, Excel, Word, sending/receiving emails, scanning, downloading and uploading files.
</t>
  </si>
  <si>
    <t>Withholding taxes and SS/Medicare taxes</t>
  </si>
  <si>
    <t>C-500-23314-493515</t>
  </si>
  <si>
    <t>C-500-23310-479564</t>
  </si>
  <si>
    <t>HONG YE RENTAL &amp; CONSTRUCTION, LTD</t>
  </si>
  <si>
    <t>Cost Estimators</t>
  </si>
  <si>
    <t>P-500-23265-370247</t>
  </si>
  <si>
    <t>ESTIMATOR</t>
  </si>
  <si>
    <t>Bachelors Degree in Civil Engineering/related fields with 24 months of work related experience in a Construction Company.</t>
  </si>
  <si>
    <t>C-500-23304-469309</t>
  </si>
  <si>
    <t>AARON PAUL V. PAMINTUAN</t>
  </si>
  <si>
    <t>ARGEO ENTERPRISES</t>
  </si>
  <si>
    <t>P.O. BOX 503350, TEXAS ROAD</t>
  </si>
  <si>
    <t>AARON PAUL</t>
  </si>
  <si>
    <t>VIDAL</t>
  </si>
  <si>
    <t>pamintuan.aaronpaul@yahoo.com</t>
  </si>
  <si>
    <t>P-500-23261-356285</t>
  </si>
  <si>
    <t>At least 12 months working experience as maintenance and repair worker. Know how to repair doors, locks, windows. Can read electrical diagram and repair electrical problems. Knowledge in repair and painting in building. Knowledge in Welding, Carpentry, and Masonry works. Willing to work flexible schedule. Do other related duties as assigned.</t>
  </si>
  <si>
    <t>C-500-23281-417164</t>
  </si>
  <si>
    <t>P-500-23242-306395</t>
  </si>
  <si>
    <t>Capable of Performing the job and being able operate power tools &amp; equipment.12 months work experience</t>
  </si>
  <si>
    <t>C-500-23280-416902</t>
  </si>
  <si>
    <t>NENITA V DELOS SANTOS</t>
  </si>
  <si>
    <t xml:space="preserve">MARIANAS INSURANCE BLDG </t>
  </si>
  <si>
    <t>OLARTE</t>
  </si>
  <si>
    <t>P-500-23236-291375</t>
  </si>
  <si>
    <t>BUILDING SERVICES TEHNICIAN</t>
  </si>
  <si>
    <t xml:space="preserve">Must have at least 12 months of work experience in a related field, able to work with little or no supervision.  </t>
  </si>
  <si>
    <t>CHALAN MONSIGNOR GUERRERO', P.O. BOX 504330</t>
  </si>
  <si>
    <t>C-500-23293-445292</t>
  </si>
  <si>
    <t>INKWELL PRINTING CO., LLC</t>
  </si>
  <si>
    <t>P.O. BOX 500828</t>
  </si>
  <si>
    <t>Lot 1826-12, Wushin Commercial Building, Middle Road</t>
  </si>
  <si>
    <t>DELEON GUERRERO</t>
  </si>
  <si>
    <t>MATTHEW</t>
  </si>
  <si>
    <t>mattdlg3@gmail.com</t>
  </si>
  <si>
    <t>2ND FL. SASHA BLDG., BEACH RD., CHALAN LAULAU</t>
  </si>
  <si>
    <t>P-500-23255-337580</t>
  </si>
  <si>
    <t>COMPUTER GRAPHIC ARTIST</t>
  </si>
  <si>
    <t>ASSOCIATES DEGREE IN GRAPHIC DESIGN; ARTS OR SIMILAR FIELD, FOREIGN EQUIVALENCE IS ACCEPTABLE.  MANUAL HANDWRITING SKILLS IS A MUST. NO ADDITIONAL LICENSES/CERTIFICATIONS REQUIRED.</t>
  </si>
  <si>
    <t>LOT 1826-12, WUSHIN COMMERCIAL BLDG., MIDDLE ROAD</t>
  </si>
  <si>
    <t>P.O. Box 500828</t>
  </si>
  <si>
    <t>C-500-23317-496885</t>
  </si>
  <si>
    <t>PUERTO RICO ROAD, GARAPAN</t>
  </si>
  <si>
    <t>P O BOX 502305</t>
  </si>
  <si>
    <t>PUERTO RICO ROAD , GARAPAN</t>
  </si>
  <si>
    <t>P-500-23275-404248</t>
  </si>
  <si>
    <t>High school diploma Prior experience in related food and beverage service and food preparation positions.Thorough experience with hot and cold food preparation.Good working knowledge of accepted sanitation standards and health codes.
Ability to use slicers, mixers, grinders, food processors, etc.Able to handle work in a fast-paced environment. 1year experience and flexible time.</t>
  </si>
  <si>
    <t>GARAPAN MIDDLE ROAD</t>
  </si>
  <si>
    <t>C-500-23299-457085</t>
  </si>
  <si>
    <t>P-500-23242-306451</t>
  </si>
  <si>
    <t>KNOWLEDGEABLE OF MULTI CRAFTS SKILL IN CARPENTRY, PLUMBING, TILE SETTING, ELECTRICAL AND PAINTING. KNOWLEDGE OF MATERIALS AND SUPPLIES NEEDED FOR THE REPAIR/MAINTENANCE WORK. KNOWLEDGE ON THE METHODS NEEDED TO PERFORM THE TASK. KNOWLEDGE OF THE USAGE OF TOOLS AND TOOLS NEEDED. A MINIMUM OF 12 MONTHS EXPERIENCE IS REQUIRED.</t>
  </si>
  <si>
    <t>LOCAL TAX - CHAP 2 / CHAP7
FEDERAL TAX - FICA SS &amp; MED</t>
  </si>
  <si>
    <t>C-500-23281-417158</t>
  </si>
  <si>
    <t>C-500-23296-448878</t>
  </si>
  <si>
    <t>4JC CORPORATION</t>
  </si>
  <si>
    <t>R&amp;M PRINTERS</t>
  </si>
  <si>
    <t>P.O. BOX 506681 LOWER NAVY HILL</t>
  </si>
  <si>
    <t>IRINDINA</t>
  </si>
  <si>
    <t>PRUDENTE</t>
  </si>
  <si>
    <t>OFFICE MANAGER</t>
  </si>
  <si>
    <t>P.O. BOX 506681 PUBLICO DRIVE</t>
  </si>
  <si>
    <t>immanuel.saipan@gmail.com</t>
  </si>
  <si>
    <t>P-500-23208-218695</t>
  </si>
  <si>
    <t>1. PREFERABLY WITH EXPERIENCE IN A PRINTING COMPANY;
2. CREATIVE AND ARTISTIC;
3. KNOWLEDGE OF ADOBE PHOTOSHOP, ADOBE ILLUSTRATOR, AND MICROSOFT OFFICE;
4.CAN WORK UNDER PRESSURE AND INDEPENDENTLY</t>
  </si>
  <si>
    <t>LOWER NAVY HILL</t>
  </si>
  <si>
    <t>IMMANUEL.SAIPAN@GMAIL.COM</t>
  </si>
  <si>
    <t>C-500-23289-432454</t>
  </si>
  <si>
    <t>KAUTZ GLASS COMPANY INC</t>
  </si>
  <si>
    <t>UFA ST</t>
  </si>
  <si>
    <t>KAUTZ</t>
  </si>
  <si>
    <t>RICHARD JR</t>
  </si>
  <si>
    <t>kautzglasscompany@yahoo.com</t>
  </si>
  <si>
    <t>Assemblers and Fabricators, All Other</t>
  </si>
  <si>
    <t>P-500-23249-322370</t>
  </si>
  <si>
    <t>ASSEMBLER AND FABRICATOR</t>
  </si>
  <si>
    <t>KNOWLEDGE IN USING FABRICATION TOOLS AND EQUIPMENT</t>
  </si>
  <si>
    <t>C-500-23338-543133</t>
  </si>
  <si>
    <t>D-Serve, LLC</t>
  </si>
  <si>
    <t>P.O. Box 503984</t>
  </si>
  <si>
    <t>Zamora</t>
  </si>
  <si>
    <t>dserve96950@gmail.com</t>
  </si>
  <si>
    <t>P-500-23298-454306</t>
  </si>
  <si>
    <t xml:space="preserve"> Maintenance Workers</t>
  </si>
  <si>
    <t>High School Diploma/GED required with 24 months work related experience. Knowledge of machines and tools, including their designs, uses, repair, and maintenance. Knowledge of materials, methods, and the tools involved in the construction or repair of houses, buildings, or other structures. Ability to follow instructions from supervisors or senior maintenance workers. Knowledge of general carpentry and
repair. Ability to use hand tools and power tools. Must be able to work for extended days or hours</t>
  </si>
  <si>
    <t>All Applicable Taxes</t>
  </si>
  <si>
    <t>C-500-23325-515612</t>
  </si>
  <si>
    <t xml:space="preserve">Withholding Taxes, FICA &amp; Medicare Contributions
</t>
  </si>
  <si>
    <t>C-500-23299-457094</t>
  </si>
  <si>
    <t>Must be high school graduate or equivalent. Must have at least 6 months training as air conditioning and refrigeration repairer and installer. Must be knowledgeable on the functions of refrigerator and air conditioning components such as air compressor, condenser, expansion valves, evaporator steam, blower, evaporator coil, condensing coil, fan motor and fin, air filter, thermostats and refrigerants. Must have a general knowledge of building electrical wiring. Must be able to read building plans or sketches. Must be physically fit to lift or move objects 50 lbs. &amp; above. Must be able to work in open or confined spaces, exposed to extreme heat, or cold, dirt, noise and cleaning solutions. Must be able to stand, squat and sit for long periods of time. Must be able to read, write, add, subtract, divide and multiply. Must be able to speak the English language. Must be able a driver's license or possesses a driver's license in order to drive the company car to the assigned job location.</t>
  </si>
  <si>
    <t>All mandatory CNMI ( Ch 2 and Ch 7) and Federal taxes (FICA and Medicare)</t>
  </si>
  <si>
    <t>C-500-23285-428753</t>
  </si>
  <si>
    <t>L.</t>
  </si>
  <si>
    <t>P-500-23248-322051</t>
  </si>
  <si>
    <t>AT LEAST HIGH SCHOOL GRADUATE WITH 3 MONTHS WORK EXPERIENCE. CAN WORK FLEXIBLE SCHEDULES INCLUDING WEEKENDS AND HOLIDAYS, DAYTIME OR EVENING. MUST BE ABLE TO LIFT UP TO 30LBS OF MATERIALS, SOLUTIONS, OR LINENS. 
APPLICANTS EITHER US CITIZEN OR CW-1 MUST PROVIDE EMPLOYMENT CERTIFICATE.</t>
  </si>
  <si>
    <t>FEDERAL AND CNMI TAXES</t>
  </si>
  <si>
    <t>1(670) 588-7701</t>
  </si>
  <si>
    <t>C-500-23292-444826</t>
  </si>
  <si>
    <t>C-500-23304-469334</t>
  </si>
  <si>
    <t>COMPUTER LITERATE. CAN READ, WRITE AND SPEAK THE JAPANESE LANGUAGE FLUENTLY. KNOWLEDGEABLE OF ALL JAPANESE PRODUCTS TO DEAL WITH JAPANESE WHOLESALER COMPANIES IN PLACING AN ORDER FOR WHOLESALE AND RETAIL. OVERSEEING STOCK CONTROL AND RECEIVING ORDERS. MAY ORGANIZE, AND DISPLAY ITEMS ON THE SHELVES. TEACHING OTHERS HOW TO DO SOMETHING. CAN WORK ON FLEXIBLE HOURS.</t>
  </si>
  <si>
    <t>himawari-saipan.com</t>
  </si>
  <si>
    <t>C-500-23285-426211</t>
  </si>
  <si>
    <t>Payroll Taxes as required by law.</t>
  </si>
  <si>
    <t>C-500-23299-457117</t>
  </si>
  <si>
    <t>CNMI Withholding, FICA, and all other taxes required by  the Law.</t>
  </si>
  <si>
    <t>C-500-23298-454338</t>
  </si>
  <si>
    <t>FRANCISCO M. ATALIG</t>
  </si>
  <si>
    <t>TJ ENTERPRISES</t>
  </si>
  <si>
    <t>P.O. BOX 1007</t>
  </si>
  <si>
    <t>FRANCISCO</t>
  </si>
  <si>
    <t>MANGLONA</t>
  </si>
  <si>
    <t>tjenterprises18@gmail.com</t>
  </si>
  <si>
    <t>P-500-23153-072259</t>
  </si>
  <si>
    <t>HELPERS-PRODUCTION WORKERS</t>
  </si>
  <si>
    <t>Knowledge in machine and tools including their design, uses, repairs and maintenance.</t>
  </si>
  <si>
    <t>SINAPALO SAFEWAY BUILDING SINAPALO VILLAGE</t>
  </si>
  <si>
    <t>CNMI Withholding Taxes and Federal Taxes (if applicable)</t>
  </si>
  <si>
    <t>C-500-23310-479571</t>
  </si>
  <si>
    <t>HONG YE TRADING CO., LTD</t>
  </si>
  <si>
    <t>HONG YE HARDWARE</t>
  </si>
  <si>
    <t>P-500-23265-370267</t>
  </si>
  <si>
    <t>WITH 12 MONTHS WORK RELATED EXPERIENCE IN A HARDWARE STORE</t>
  </si>
  <si>
    <t>C-500-23338-543150</t>
  </si>
  <si>
    <t>High School Diploma/GED required with 24 months work related experience. Knowledge of machines and tools, including their designs, uses, repair, and maintenance. Knowledge of materials, methods, and the tools involved in the construction or repair of houses, buildings, or other structures. Ability to follow instructions from supervisors or senior maintenance workers. Knowledge of general carpentry and repair. Ability to use hand tools and power tools. Must be able to work for extended days or hours</t>
  </si>
  <si>
    <t>C-500-23292-441972</t>
  </si>
  <si>
    <t>Lot 380 BNEW 7-1-2, Tokcha Ave.</t>
  </si>
  <si>
    <t>Assistant Vice President, Administration</t>
  </si>
  <si>
    <t>P-500-23248-318973</t>
  </si>
  <si>
    <t>General Maintenance and Repair Worker</t>
  </si>
  <si>
    <t xml:space="preserve">A) High school diploma (may be foreign equivalent); certificate in refrigeration and air conditioning technology, or practical electricity or other building systems mechanics; 6 months of experience as a General Maintenance and Repair Worker; and possesses a CNMI drivers license.  Verification of qualifications required.
B) [Continuation of E.c.7.a.] insurance ($251/month); 5 days paid vacation leave after 1 year of employment, 7 days paid vacation leave after 2 years of employment, 10 days paid vacation leave after 3 years of employment; &amp; 5 days paid sick leave per year after completing 90 days from commencement of employment.  Worker will be provided with daily transportation to and from workers residence to work site.  
C) Housing is optional.  At the worker's option, the Employer will assist the worker in securing housing consisting of a bedroom with shared bathroom, shared kitchen, &amp; shared living room/dining space at a monthly rate, excluding utilities, of $200 per bedroom or $100 if 2-person shared bedroom.  The worker is responsible for paying for the cost of the housing. No deduction will be made from the worker's pay for the housing.  </t>
  </si>
  <si>
    <t>Employer paid medical/dental [Continued at E.b.12]</t>
  </si>
  <si>
    <t>C-500-23311-484616</t>
  </si>
  <si>
    <t>DELTA TRADING CO. LTD.</t>
  </si>
  <si>
    <t>PMB A7, BOX 10001</t>
  </si>
  <si>
    <t>KWON</t>
  </si>
  <si>
    <t>YONG BUM</t>
  </si>
  <si>
    <t xml:space="preserve">PMB A7, BOX 10001 </t>
  </si>
  <si>
    <t>hmartsaipan@hotmail.com</t>
  </si>
  <si>
    <t>PMB 763, PO BOX 10001</t>
  </si>
  <si>
    <t>P-500-23269-380513</t>
  </si>
  <si>
    <t>MARKET RESEARCH ANALYSTS</t>
  </si>
  <si>
    <t>ALU DR, AFETNA</t>
  </si>
  <si>
    <t>HMARTSAIPAN@HOTMAIL.COM</t>
  </si>
  <si>
    <t>C-500-23297-451417</t>
  </si>
  <si>
    <t>R3A GENERAL SERVICES, LLC</t>
  </si>
  <si>
    <t xml:space="preserve">MARIANAS LED LIGHTS &amp; SOLAR; R3A GENERAL MAINTENANCE SERVICES </t>
  </si>
  <si>
    <t xml:space="preserve">UNIT 101 HKP BUILDING, MIDDLE ROAD </t>
  </si>
  <si>
    <t xml:space="preserve">PO BOX 7654 SVRB 101 </t>
  </si>
  <si>
    <t>VILLANUEVA</t>
  </si>
  <si>
    <t>ARIEL</t>
  </si>
  <si>
    <t>NALANGAN</t>
  </si>
  <si>
    <t>UNIT 101 HKP BUILDING, MIDDLE ROAD</t>
  </si>
  <si>
    <t>r3a_generalservicesllc@yahoo.com</t>
  </si>
  <si>
    <t>P-500-23256-344795</t>
  </si>
  <si>
    <t xml:space="preserve">GENERAL MAINTENANCE </t>
  </si>
  <si>
    <t xml:space="preserve">WITH KNOWLEDGE OF MACHINES AND TOOLS, INCLUDING THEIR DESIGNS, USES, REPAIR, AND MAINTENANCE; WITH KNOWLEDGE OF MATERIALS, METHOD, AND TOOLS USE IN THE REPAIR AND MAINTENANCE OF BUILDINGS AND HOUSES; WITH ABILITY TO PERFORM ROUTINE MAINTENANCE ON PROPERTY AND DETERMINING THE APPROPRIATE METHOD OF MAINTENANCE NEEDED. WITH AT LEAST 24MONTHS EXPERIENCE AS GENERAL MAINTENANCE AND HIGH SCHOOL  DIPLOMA IS REQUIRED
PRE-SCREENING TEST IS REQUIRED (LIKE TRADE TEST AND/OR EMPLOYMENT EXAM)
</t>
  </si>
  <si>
    <t>C-500-23321-511454</t>
  </si>
  <si>
    <t>P-500-23220-248912</t>
  </si>
  <si>
    <t>At least associate graduate in Accountancy with minimum of 12 months work experience. 
Must be able to use Quickbooks/Peachtree and other accounting software.
Applicants either US citizen or CW-1 must submit Employment certificate.</t>
  </si>
  <si>
    <t>C-500-23310-481994</t>
  </si>
  <si>
    <t>TRIPLE J SAIPAN INC.</t>
  </si>
  <si>
    <t>Brigida St., Beach Road, Chalan kanoa</t>
  </si>
  <si>
    <t>P-500-23248-319011</t>
  </si>
  <si>
    <t>Applicant must have a 4-year bachelors degree in accounting and must have at least 3 years work experience in accounting. A CPA license is preferred. Must have experience in preparing financial statements in accordance with accepted accounting principles. Able to communicate financial results to stakeholders. Able to develop, modify, and document recordkeeping and accounting systems, making use of current computer technology or accounting software.</t>
  </si>
  <si>
    <t>P.O. Box 500487</t>
  </si>
  <si>
    <t>C-500-23297-451497</t>
  </si>
  <si>
    <t xml:space="preserve">WITH KNOWLEDGE OF MACHINES AND TOOLS, INCLUDING THEIR DESIGNS, USES, REPAIR, AND MAINTENANCE; WITH KNOWLEDGE OF MATERIALS, METHOD, AND TOOLS USE IN THE REPAIR AND MAINTENANCE OF BUILDINGS AND HOUSES; WITH ABILITY TO PERFORM ROUTINE MAINTENANCE ON PROPERTY AND DETERMINING THE APPROPRIATE METHOD OF MAINTENANCE NEEDED. WITH AT LEAST 24MONTHS EXPERIENCE AS GENERAL MAINTENANCE AND HIGH SCHOOL DIPLOMA IS
REQUIRED
PRE-SCREENING TEST IS REQUIRED (LIKE TRADE TEST AND/OR EMPLOYMENT EXAM)
</t>
  </si>
  <si>
    <t>C-500-23259-352628</t>
  </si>
  <si>
    <t>P-500-23220-248823</t>
  </si>
  <si>
    <t>At least High School graduate with minimum 12 months work experience. Can work flexible time, during weekends and holidays. Required both US workers and CW-1 Workers. Applicant must provide unexpired food handle certificate.</t>
  </si>
  <si>
    <t>C-500-23292-441933</t>
  </si>
  <si>
    <t>TA FAMILY, LLC</t>
  </si>
  <si>
    <t>PHOTAM</t>
  </si>
  <si>
    <t xml:space="preserve">ROSA ST.. GARAPAN </t>
  </si>
  <si>
    <t>PO BOX 501328</t>
  </si>
  <si>
    <t>TA</t>
  </si>
  <si>
    <t>KUY</t>
  </si>
  <si>
    <t>BUN</t>
  </si>
  <si>
    <t>BEACH ROAD, GARARPAN</t>
  </si>
  <si>
    <t>micprt@gmail.com</t>
  </si>
  <si>
    <t>P-500-23254-334054</t>
  </si>
  <si>
    <t>ROSA STREET, GARAPAN</t>
  </si>
  <si>
    <t>ALL APPLICABLE CNMI AND FEDERAL TAXES.</t>
  </si>
  <si>
    <t>C-500-23259-352621</t>
  </si>
  <si>
    <t xml:space="preserve">KUMITI WY PMB 50 BOX 10001 </t>
  </si>
  <si>
    <t>PMB 50 BOX 10001</t>
  </si>
  <si>
    <t>P-500-23220-248740</t>
  </si>
  <si>
    <t>At least High School graduate with 3 months work experience. Can work flexible schedules including weekends and holidays, daytime or evening. Must be able to lift up to 30lbs of materials, solutions, or linens. 
Applicants either US citizen or CW-1 must provide employment certificate.</t>
  </si>
  <si>
    <t>C-500-23305-469627</t>
  </si>
  <si>
    <t>PROVENANCE INCORPORATED</t>
  </si>
  <si>
    <t>HANMI PROFESSIONAL SERVICES</t>
  </si>
  <si>
    <t>607 MARIANAS BUSINESS PLAZA, SUSUPE</t>
  </si>
  <si>
    <t>PO BOX 10000 PMB 373</t>
  </si>
  <si>
    <t>Oh</t>
  </si>
  <si>
    <t>Joon Hwan</t>
  </si>
  <si>
    <t>hps@hanmisaipan.com</t>
  </si>
  <si>
    <t>P-500-23248-319084</t>
  </si>
  <si>
    <t>BACHELORS DEGREE IN ACCOUNTANCY AND AT LEAST 3 YEARS OF COMPREHENSIVE FINANCIAL ACCOUNTING AND TAX PREPARATION EXPERIENCE COVERING ALL OF THE FOLLOWING INDUSTRIES IS REQUIRED: RETAIL, WHOLESALE, TOUR, ACCOMMODATIONS, FOOD, REAL ESTATE AND PROFESSIONAL SERVICE INDUSTRIES.</t>
  </si>
  <si>
    <t>Payroll Taxes</t>
  </si>
  <si>
    <t>C-500-23281-417173</t>
  </si>
  <si>
    <t>C &amp; Q Corporation</t>
  </si>
  <si>
    <t>C &amp; Q Commercial Farming</t>
  </si>
  <si>
    <t>Canal Street, San Jose Village</t>
  </si>
  <si>
    <t>Huang</t>
  </si>
  <si>
    <t>Chao</t>
  </si>
  <si>
    <t>cqcorporation2023@gmail.com</t>
  </si>
  <si>
    <t>P-500-23237-296819</t>
  </si>
  <si>
    <t>Farmer</t>
  </si>
  <si>
    <t>Employees Work Schedule as follow:
7:30 AM to 11:30AM; 2:00PM to 5:00PM.
Monday through Friday, 7 Hours a day, 35 hours  per week.</t>
  </si>
  <si>
    <t>Per week exceed 40 hours, overtime rate $12.16 x1.5=$18.24 per hour</t>
  </si>
  <si>
    <t>Deduct all local and federal taxes (e.g. FICA)</t>
  </si>
  <si>
    <t>C-500-23261-353213</t>
  </si>
  <si>
    <t>At least High School graduate with 3 months work experience. Can work flexible schedules including weekends and holidays, daytime or evening. Must be able to lift up to 30lbs of materials, solutions, or linens. 
Applicants either US citizen or CW-1 must provide school credentials and employment certificate.</t>
  </si>
  <si>
    <t>CNMI &amp; Federal Taxes</t>
  </si>
  <si>
    <t>C-500-23304-466881</t>
  </si>
  <si>
    <t>Saipan City Taxi Association , Inc.</t>
  </si>
  <si>
    <t>P.O. Box 505846</t>
  </si>
  <si>
    <t>Rahaman</t>
  </si>
  <si>
    <t>Ziaur</t>
  </si>
  <si>
    <t>811ziaurrahaman@gmail.com</t>
  </si>
  <si>
    <t>P-500-23263-365057</t>
  </si>
  <si>
    <t>Must be a holder of a valid CNMI Driver's License and CNMI Taxi Operators Identification Card ( aka Taxi Operators License) and must have met all the legal requirements for issuance of such license.</t>
  </si>
  <si>
    <t>Saipan City Taxi Association Inc.</t>
  </si>
  <si>
    <t>C-500-23317-497040</t>
  </si>
  <si>
    <t>ASIA PACIFIC CORPORATION</t>
  </si>
  <si>
    <t>1+1 TOUR SERVICE</t>
  </si>
  <si>
    <t>P.O.BOX 505213</t>
  </si>
  <si>
    <t>5474 ELLEGH AV., OLEAI</t>
  </si>
  <si>
    <t>SAIAPN</t>
  </si>
  <si>
    <t>PRESIDENT/MANAGER</t>
  </si>
  <si>
    <t>P.O. BOX 505213</t>
  </si>
  <si>
    <t>edickwan@yahoo.com</t>
  </si>
  <si>
    <t>P-500-23277-408635</t>
  </si>
  <si>
    <t>TOUR GUIDE &amp; ESCORTS</t>
  </si>
  <si>
    <t>PREVIOUS WORKED AS TOUR GUIDE &amp; ESCORTS AT LEAST 12 MONTHS , OR PROCESS TOUR GUIDE CERTIFIACTE PASS THE TOUR GUIIDE EXAMINATION HELD BY NORTHERN MARIANAS COLLEGE IF WORK AT CNMI.</t>
  </si>
  <si>
    <t>5474 ELLEGH AV.,OLEAI</t>
  </si>
  <si>
    <t>C-500-23284-423258</t>
  </si>
  <si>
    <t xml:space="preserve">CHINESE BIBLE CHURCH INTERNATIONAL INC. </t>
  </si>
  <si>
    <t xml:space="preserve">EUCON INTERNATIONAL SCHOOL </t>
  </si>
  <si>
    <t>P.O. BOX 500087</t>
  </si>
  <si>
    <t xml:space="preserve">HSIEH-KAN </t>
  </si>
  <si>
    <t xml:space="preserve">CHRISTIAN </t>
  </si>
  <si>
    <t>P.O. BOX  500087</t>
  </si>
  <si>
    <t>rapturetarlit@gmail.com</t>
  </si>
  <si>
    <t>File Clerks</t>
  </si>
  <si>
    <t>P-500-23235-287421</t>
  </si>
  <si>
    <t xml:space="preserve">BOOKEEPER </t>
  </si>
  <si>
    <t xml:space="preserve">COMPUTER LITERATE 
MUST BE EXPERIENCED AS BOOKKEEPER </t>
  </si>
  <si>
    <t xml:space="preserve">6679 CHALAN PALI ARNOLD VILLAGE </t>
  </si>
  <si>
    <t xml:space="preserve">I LIYANG </t>
  </si>
  <si>
    <t>CNMI TAX WITHHELD &amp; FICA</t>
  </si>
  <si>
    <t>C-500-23299-459528</t>
  </si>
  <si>
    <t>Calvo Enterprises, Incorporated</t>
  </si>
  <si>
    <t>Sasanhaya Service Station / Mobil Mart / Calvo Office Space Rental / Carlos &amp; Sabina Fruit Farm</t>
  </si>
  <si>
    <t>Carlos Songsong Calvo Highway</t>
  </si>
  <si>
    <t>David</t>
  </si>
  <si>
    <t>Mendiola</t>
  </si>
  <si>
    <t>President / Operations Manager</t>
  </si>
  <si>
    <t>sasanhaya@gmail.com</t>
  </si>
  <si>
    <t>P-500-23248-319012</t>
  </si>
  <si>
    <t>1. Must have a knowledge in analyzing, maintaining, repairing, and troubleshooting air conditioner and refrigeration units
2. Must have a knowledge of machines and tools, including their designs, uses, repair, and maintenance</t>
  </si>
  <si>
    <t xml:space="preserve">FICA Tax and CNMI Withholding Tax </t>
  </si>
  <si>
    <t>C-500-23360-590993</t>
  </si>
  <si>
    <t>PMB 338, Box 100001</t>
  </si>
  <si>
    <t>P-500-23319-502567</t>
  </si>
  <si>
    <t>Knowledge in assessing clients' conditions, joint quality and function, muscle strength, and range of motion. Provide guidance and information about techniques for postural improvement and stretching, strengthening, relaxation, and rehabilitative exercise related to football or soccer. May be able to travel with the teams to countries specified in the job duties.</t>
  </si>
  <si>
    <t>N/a</t>
  </si>
  <si>
    <t>Https://www.marianaslabor.net</t>
  </si>
  <si>
    <t>C-500-23310-479553</t>
  </si>
  <si>
    <t>C-500-23312-485717</t>
  </si>
  <si>
    <t>C-500-23332-525915</t>
  </si>
  <si>
    <t>WIN WIN WAY CONSTRUCTION CO., (SAIPAN) INC.</t>
  </si>
  <si>
    <t>TSL PLAZA, BEACH ROAD, GARAPAN</t>
  </si>
  <si>
    <t>KAN</t>
  </si>
  <si>
    <t>HUGO</t>
  </si>
  <si>
    <t>TSL PLAZA, BEACH ROAD ,GARAPAN</t>
  </si>
  <si>
    <t>office@winwinwaycnmi.com</t>
  </si>
  <si>
    <t>P-500-23229-271720</t>
  </si>
  <si>
    <t>GENERAL AND OPERATIONS MANAGER</t>
  </si>
  <si>
    <t>ABILITY TO READ, WRITE AND SPEAK CHINESE LANGUAGES PREFERABLY MANDARIN</t>
  </si>
  <si>
    <t>C-500-23328-522256</t>
  </si>
  <si>
    <t>C-500-23298-454202</t>
  </si>
  <si>
    <t>MTO  MAINTENANCE SAIPAN INC</t>
  </si>
  <si>
    <t>Room 206 MAC Building Chalan Kiya</t>
  </si>
  <si>
    <t>P.O. Box 500947</t>
  </si>
  <si>
    <t>Urbano</t>
  </si>
  <si>
    <t>admin@mtosaipan.com</t>
  </si>
  <si>
    <t>P-500-23250-326335</t>
  </si>
  <si>
    <t xml:space="preserve">KNOWLEDGE OF GENERALLY ACCEPTED ACCOUNTING PRINCIPLE AND CAN PREPARE TAXES SUCH AS FEDERAL AND LOCAL TAX AND INDIVIDUAL AND CORPORATE TAX. WITH ASSOCIATE DEGREE AND MUST HAVE AT LEAST 24MONTHS EXPERIENCE AS ACCOUNTANT. PRE-SCREENING TEST IS REQUIRED (LIKE TRADE TEST AND/OR EMPLOYMENT EXAM)
</t>
  </si>
  <si>
    <t>Room 206 MAC Bldg Chalan Kiya</t>
  </si>
  <si>
    <t>mtosaipan.com</t>
  </si>
  <si>
    <t>C-500-23285-428733</t>
  </si>
  <si>
    <t>P-500-23248-322084</t>
  </si>
  <si>
    <t>AT LEAST HIGH SCHOOL GRADUATE WITH MINIMUM 12 MONTHS WORK EXPERIENCE. WITH KNOWLEDGE IN MACHINES, MATERIALS, METHODS AND TOOLS, INCLUDING THEIR DESIGNS, USES, REPAIR, AND MAINTENANCE OF HOUSES, BUILDINGS OR OTHER STRUCTURES. CAN WORK ON WEEKENDS OR HOLIDAYS. APPLICANTS EITHER US CITIZEN OR CW-1 MUST SUBMIT EMPLOYMENT CERTIFICATE.</t>
  </si>
  <si>
    <t>C-500-23334-532327</t>
  </si>
  <si>
    <t>C-500-23334-532335</t>
  </si>
  <si>
    <t xml:space="preserve">Food Handler Certification </t>
  </si>
  <si>
    <t>C-500-23305-469585</t>
  </si>
  <si>
    <t>ROME RESEARCH CORPORATION</t>
  </si>
  <si>
    <t>IBB SITE ROBERT E. KAMOSA TRANSMITTING STATION</t>
  </si>
  <si>
    <t>P.O. BOX 520771</t>
  </si>
  <si>
    <t>ACOLLADOR</t>
  </si>
  <si>
    <t>EDGARD</t>
  </si>
  <si>
    <t>PROJECT MANAGER</t>
  </si>
  <si>
    <t>Edgard_Acollador@partech.com</t>
  </si>
  <si>
    <t>2ND FL. SASHA BLDG, BEACH RD., CHALAN LAULAU</t>
  </si>
  <si>
    <t>Radio, Cellular, and Tower Equipment Installers and Repairers</t>
  </si>
  <si>
    <t>P-500-23255-340954</t>
  </si>
  <si>
    <t>RADIO, CELLULAR, AND TOWER EQUIPMENT INSTALLER &amp; REPAIRER I</t>
  </si>
  <si>
    <t>U.S. AND FOREIGN WORKERS MUST PASS THE GOVERNMENT ELECTRONICS ANALOG AND DIGITAL THEORY TESTS.</t>
  </si>
  <si>
    <t>C-500-23297-451510</t>
  </si>
  <si>
    <t>Work experience in a reputable establishment as a Cook. Must have at least 12 months work experience. Must be able to perform food preparation and cooking activities of a dining restaurants. Can design menu and review food purchases. Should have the ability to forecast food preparation base from increase or decrease customer guest flow. Can create inventory method base from company or restaurant needs. Can comply with nutrition, sanitation regulation and safety standards as prescribed by USDA. Technically updated on latest industry practices.</t>
  </si>
  <si>
    <t>C-500-23314-493225</t>
  </si>
  <si>
    <t>CNMI TAXES ( CHAPTER 2 &amp; CHAPTER 7 );
FICA TAXES ( SOCIAL SECURITY &amp; MEDICARE )</t>
  </si>
  <si>
    <t>C-500-23325-516125</t>
  </si>
  <si>
    <t>Crowne Plaza Resort SaipanCoral Tree Avenue, Garapan Village</t>
  </si>
  <si>
    <t>Baggage Porters and Bellhops</t>
  </si>
  <si>
    <t>P-500-23241-302856</t>
  </si>
  <si>
    <t>Guest Relations Agent</t>
  </si>
  <si>
    <t>Must have at least 12 months prior work experience as a Guest Relations Agent or Front Desk Clerk/Agent. Must have a high school diploma or GED. Must be able to work nights, weekends, holidays, and during inclement weather. Must be able to stand and walk frequently.  Must be able to drive guests safely to and from the airport.  The ability to speak Chinese/Mandarin, Korean, and/or Japanese language will be an advantage because of the business' target markets.</t>
  </si>
  <si>
    <t>C-500-23325-516123</t>
  </si>
  <si>
    <t>Asia Pacific Hotels, Inc</t>
  </si>
  <si>
    <t>P,O Box 501029</t>
  </si>
  <si>
    <t>P-500-23241-302849</t>
  </si>
  <si>
    <t>Must have at least 6 months prior work experience as a Bartender. Must be able and willing to work nights, weekends, holidays, and during inclement weather</t>
  </si>
  <si>
    <t>C-500-23353-576677</t>
  </si>
  <si>
    <t xml:space="preserve">Crowne Plaza Resort Saipan, Coral Tree Avenue , Garapan </t>
  </si>
  <si>
    <t>P-500-23243-310484</t>
  </si>
  <si>
    <t xml:space="preserve">Inventory Specialist </t>
  </si>
  <si>
    <t>Must have at least 12 months prior work experience as an Inventory Specialist, Stock Clerk, Sales Representative.  Familiarity with the Systems Application and Products (SAP) System is an advantage.  Must be able and willing to work nights, weekends, holidays, and during inclement weather.</t>
  </si>
  <si>
    <t>Asia Pacific Hotels Inc. D/B/A Crowne Plaza Resort Saipan</t>
  </si>
  <si>
    <t>C-500-23325-516120</t>
  </si>
  <si>
    <t>P-500-23235-287265</t>
  </si>
  <si>
    <t>Must have at least 6 months prior work experience as a Cook. Must be able and willing to work nights, weekends, holidays, and during inclement weather. Must have or be able to obtain a valid Food Handler Certification from the CNMI Environment Health &amp; Disease Prevention (EHDP) office that will be applied equally to US and foreign workers.</t>
  </si>
  <si>
    <t>C-500-23325-516122</t>
  </si>
  <si>
    <t>Must have at least 6 months prior work experience as a Bartender. Must be able and willing to work nights, weekends, holidays, and during inclement weather.</t>
  </si>
  <si>
    <t>C-500-23313-489643</t>
  </si>
  <si>
    <t>JOEL S. MOLINA</t>
  </si>
  <si>
    <t>KAJO'S CONSTRUCTION</t>
  </si>
  <si>
    <t>P.O. BOX 511792</t>
  </si>
  <si>
    <t>MOLINA</t>
  </si>
  <si>
    <t>JOEL</t>
  </si>
  <si>
    <t>P-500-23276-406120</t>
  </si>
  <si>
    <t>HIGH SCHOOL DIPLOMA, AND 12 MONTHS EXPERIENCE AS AN ADMINISTRATIVE ASSISTANT.</t>
  </si>
  <si>
    <t>C-500-23331-525621</t>
  </si>
  <si>
    <t>JESUS A. PANTALEON</t>
  </si>
  <si>
    <t>PO BOX 503707</t>
  </si>
  <si>
    <t>PANTALEON</t>
  </si>
  <si>
    <t>AGAPITO</t>
  </si>
  <si>
    <t>JESSP96950@YAHOO.COM</t>
  </si>
  <si>
    <t>Animal Caretakers</t>
  </si>
  <si>
    <t>P-500-23292-441978</t>
  </si>
  <si>
    <t>PET GROOMER</t>
  </si>
  <si>
    <t>3K BUILDING 2ND FLOOR DANDAN ROAD</t>
  </si>
  <si>
    <t>jessp96950@yahoo.com</t>
  </si>
  <si>
    <t>C-500-23289-432705</t>
  </si>
  <si>
    <t>P-500-23233-280019</t>
  </si>
  <si>
    <t>Cleaning Worker</t>
  </si>
  <si>
    <t>Must know how to understand and communicate in English. Must have at least 6 months related working experience. Knowledgeable of a variety of cleaning products and tools.</t>
  </si>
  <si>
    <t>C-500-23310-479499</t>
  </si>
  <si>
    <t>P.O.  BOX 502862</t>
  </si>
  <si>
    <t>P-500-23268-376602</t>
  </si>
  <si>
    <t>2 YEARS OF WORK EXPERIENCE AS GENERAL MAINTENANCE. KNOWLEDGE IN CARPENTRY, PLUMBING AND ELECTRICIAN. ABLE TO WORK UNDER PRESSURE. ABLE TO PERFORM DIFFERENT TASKS AT THE SAME TIME. ABLE TO FOLLOW PRECISE INSTRUCTIONS.</t>
  </si>
  <si>
    <t>C-500-23331-525607</t>
  </si>
  <si>
    <t>C-500-23325-516121</t>
  </si>
  <si>
    <t>Must have at least 6 months prior work experience as a Cook. Must be able and willing to work nights, weekends, holidays, and during inclement weather. Must have or be able to obtain a valid Food Handler Certification from the CNMI Environment Health &amp; Disease Prevention (EHDP) office that will be applied equally to US and foreign workers</t>
  </si>
  <si>
    <t>C-500-23306-472733</t>
  </si>
  <si>
    <t>WORK EXPERIENCE REQUIRED IS 12 MONTHS, OF WHICH 6 MONTHS IS CURRENT AND PROGRESSIVE IN CHILD CARE SETTING. INFANT TODDLER CERTIFICATION IS BIG PLUS FACTOR. EXPERIENCE WITH SPECIAL NEEDS CHILD IS BIG PLUS FACTOR. GOOD ORAL AND WRITTEN COMMUNICATION SKILLS IN ENGLISH, CNMI'S BASIC LANGUAGE (CNMI IS MULTI-CULTURAL ETHINICY AND APPLICANT MUST BE ABLE TO READ, UNDERSTAND, AND SPEAK BASIC ENGLISH TO COMMUNICATE WITH PARENTS AND CHILDREN AND PARTICIPATE AND PASS THE CNMI LICENSING TRAINING REQUIREMENTS, WHICH IS IN ENGLISH. USE OF DIGITAL LANGUAGE TRANSLATOR DURING INTERVIEW IS NOT ALLOWED.  APPLICANT MAYBE REQUIRED DURING INTERVIEW TO WRITE BASIC SHORT SENTENCES IN ENGLISH TO ENSURE THAT APPLICANT IS ABLE TO DOCUMENT DAILY OBSERVATIONS AND ASSESSMENTS.) MUST BE ABLE TO DEMONSTRATE DURING INTERVIEW THAT APPLICANT CAN USE BASIC MICROSOFT WORD AND EXCEL. SUCCESSFUL APPLICANT(S) IS REQUIRED TO SUBMIT AT LEAST TWO (2) RECOMMENDATION LETTERS FROM PREVIOUS EMPLOYMENT (DIRECT SUPERVISOR OR HR), WHICH MUST INCLUDE A STATEMENT ON WORK RELIABILITY, PUNCTUALITY, ATTENDANCE, AND WORK ETHICS. SUCCESSFUL APPLICANT(S) WILL BE REQUIRED
TO PROVIDE TWO (2) LETTER OF REFERENCES FROM NON-FAMILY MEMBERS.
REQUIRED BY CNMI LICENSING OFFICE BEFORE ALLOWED TO WORK IN ANY CENTER:
*POLICE CLEARANCE, CPR, SEX OFFENDER REGISTRY NOTIFICATION ACT, AND FOOD HANDLER CERTIFICATE.
*REQUIRED BY CHILD CARE DEVELOPMENT FUND PROGRAM WITHIN 90 DAYS FROM START OF WORK: COMPLETE AND PASS THE 12 TOPICS OF PRE-SERVICE TRAININGS.
WE ARE AN EQUAL OPPORTUNITY EMPLOYER AND THE ABOVE-MENTIONED REQUIREMENTS SHALL BE APPLIED EQUALLY TO ALL SUCCESSFUL APPLICANTS WHETHER U.S. WORKERS OR CW-1 WORKERS.</t>
  </si>
  <si>
    <t>C-500-23304-466472</t>
  </si>
  <si>
    <t>Satmonete Lane, Afetna Village</t>
  </si>
  <si>
    <t>P.O. Box 506343, Saipan</t>
  </si>
  <si>
    <t>P-500-23241-302818</t>
  </si>
  <si>
    <t>Mechanic</t>
  </si>
  <si>
    <t>Knowledge in Mechanical, Computer and Electrical.</t>
  </si>
  <si>
    <t>Federal &amp; CNMI taxes.</t>
  </si>
  <si>
    <t>C-500-23290-438342</t>
  </si>
  <si>
    <t xml:space="preserve">PO BOX 504699 </t>
  </si>
  <si>
    <t>Dental Laboratory Technicians</t>
  </si>
  <si>
    <t>P-500-23250-326390</t>
  </si>
  <si>
    <t>Dental Ceramist</t>
  </si>
  <si>
    <t>Applicants must have 12 months of experience as a dental ceramist.</t>
  </si>
  <si>
    <t>TSL PLAZA 2ND FLOOR BEACH ROAD</t>
  </si>
  <si>
    <t>C-500-23298-454134</t>
  </si>
  <si>
    <t>C-500-23304-466686</t>
  </si>
  <si>
    <t>P-500-23251-332681</t>
  </si>
  <si>
    <t>C-500-23291-438753</t>
  </si>
  <si>
    <t>JANGSEONG CORPORATION</t>
  </si>
  <si>
    <t>TAGA NONI FARM</t>
  </si>
  <si>
    <t>PMB 103 BOX 10003</t>
  </si>
  <si>
    <t>WOO</t>
  </si>
  <si>
    <t>KIM DONG</t>
  </si>
  <si>
    <t>jangseongcorp.spn@gmail.com</t>
  </si>
  <si>
    <t>Farmers, Ranchers, and Other Agricultural Managers</t>
  </si>
  <si>
    <t>P-500-23233-279980</t>
  </si>
  <si>
    <t>FARM MANAGER</t>
  </si>
  <si>
    <t xml:space="preserve">Associate in Business Management or Agricultural Economics and 12 months experience as managerial position or same field. MUST HAVE NO CRIIMINAL RECORDS - BACKGROUND CHECKING WILL
BE APPLIED TO ALL APPICANTS REGARDLESS OF NATIONALITY, STATUS AGE OR GENDER. Discrimination will not be allowed
</t>
  </si>
  <si>
    <t>CHALAN LAULAU</t>
  </si>
  <si>
    <t xml:space="preserve">All applicable CNMI and federal tax deductions
</t>
  </si>
  <si>
    <t>C-500-23307-475950</t>
  </si>
  <si>
    <t>LC CORPORATION, INC.</t>
  </si>
  <si>
    <t>HELLO TOUR</t>
  </si>
  <si>
    <t>101 CHALAN MONSIGNOR MARTINEZ ROAD KOBLERVILLE VILLAGE</t>
  </si>
  <si>
    <t>P-500-23247-318349</t>
  </si>
  <si>
    <t>Knowledge of historical events and their causes, indicators and effects on civilizations and cultures. Knowledge of business principle. Involved in strategic planning, resource allocation, human resource modelling, leadership technique, production methods and coordination of people and resources.  Valid CNMI driver's license is required.</t>
  </si>
  <si>
    <t>CNMI and FEDERAL Withholding Taxes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</si>
</sst>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000"/>
    <numFmt numFmtId="166" formatCode="[&lt;=9999999]###\-####;\(###\)\ ###\-####"/>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14" fontId="0" fillId="0" borderId="0" xfId="0" applyNumberFormat="1"/>
    <xf numFmtId="164" fontId="0" fillId="0" borderId="0" xfId="0" applyNumberFormat="1"/>
    <xf numFmtId="0" fontId="0" fillId="0" borderId="0" xfId="0" applyAlignment="1">
      <alignment wrapText="1"/>
    </xf>
    <xf numFmtId="0" fontId="1" fillId="0" borderId="0" xfId="0" applyFont="1"/>
    <xf numFmtId="14" fontId="1" fillId="0" borderId="0" xfId="0" applyNumberFormat="1" applyFont="1"/>
    <xf numFmtId="164" fontId="1" fillId="0" borderId="0" xfId="0" applyNumberFormat="1" applyFont="1"/>
    <xf numFmtId="165" fontId="1" fillId="0" borderId="0" xfId="0" applyNumberFormat="1" applyFont="1"/>
    <xf numFmtId="165" fontId="0" fillId="0" borderId="0" xfId="0" applyNumberFormat="1"/>
    <xf numFmtId="166" fontId="1" fillId="0" borderId="0" xfId="0" applyNumberFormat="1" applyFont="1"/>
    <xf numFmtId="166"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1199F-1ACD-4831-9C0D-FF4CE4D4F5FA}">
  <dimension ref="A1:DG847"/>
  <sheetViews>
    <sheetView tabSelected="1" workbookViewId="0">
      <pane ySplit="1" topLeftCell="A2" activePane="bottomLeft" state="frozen"/>
      <selection pane="bottomLeft" activeCell="A2" sqref="A2"/>
    </sheetView>
  </sheetViews>
  <sheetFormatPr defaultRowHeight="15" x14ac:dyDescent="0.25"/>
  <cols>
    <col min="1" max="1" width="18" bestFit="1" customWidth="1"/>
    <col min="2" max="2" width="49.85546875" bestFit="1" customWidth="1"/>
    <col min="3" max="4" width="17.42578125" style="1" bestFit="1" customWidth="1"/>
    <col min="5" max="5" width="30" bestFit="1" customWidth="1"/>
    <col min="6" max="6" width="31.7109375" style="1" bestFit="1" customWidth="1"/>
    <col min="7" max="7" width="23.7109375" bestFit="1" customWidth="1"/>
    <col min="8" max="8" width="24.28515625" bestFit="1" customWidth="1"/>
    <col min="9" max="9" width="25.5703125" bestFit="1" customWidth="1"/>
    <col min="10" max="10" width="55.42578125" bestFit="1" customWidth="1"/>
    <col min="11" max="11" width="81.140625" bestFit="1" customWidth="1"/>
    <col min="12" max="12" width="60.7109375" bestFit="1" customWidth="1"/>
    <col min="13" max="13" width="59.42578125" bestFit="1" customWidth="1"/>
    <col min="14" max="14" width="17.85546875" bestFit="1" customWidth="1"/>
    <col min="15" max="15" width="19.28515625" bestFit="1" customWidth="1"/>
    <col min="16" max="16" width="26.85546875" style="8" bestFit="1" customWidth="1"/>
    <col min="17" max="17" width="24.85546875" bestFit="1" customWidth="1"/>
    <col min="18" max="18" width="26.5703125" bestFit="1" customWidth="1"/>
    <col min="19" max="19" width="20.42578125" style="10" bestFit="1" customWidth="1"/>
    <col min="20" max="20" width="20.85546875" bestFit="1" customWidth="1"/>
    <col min="21" max="21" width="14.5703125" bestFit="1" customWidth="1"/>
    <col min="22" max="22" width="27.140625" bestFit="1" customWidth="1"/>
    <col min="23" max="23" width="25.28515625" bestFit="1" customWidth="1"/>
    <col min="24" max="24" width="29.85546875" bestFit="1" customWidth="1"/>
    <col min="25" max="25" width="30.42578125" bestFit="1" customWidth="1"/>
    <col min="26" max="26" width="32.7109375" bestFit="1" customWidth="1"/>
    <col min="27" max="27" width="54" bestFit="1" customWidth="1"/>
    <col min="28" max="28" width="61.5703125" bestFit="1" customWidth="1"/>
    <col min="29" max="29" width="59.42578125" bestFit="1" customWidth="1"/>
    <col min="30" max="30" width="22.7109375" bestFit="1" customWidth="1"/>
    <col min="31" max="31" width="24.28515625" bestFit="1" customWidth="1"/>
    <col min="32" max="32" width="31.7109375" style="8" bestFit="1" customWidth="1"/>
    <col min="33" max="33" width="27.85546875" bestFit="1" customWidth="1"/>
    <col min="34" max="34" width="28.42578125" bestFit="1" customWidth="1"/>
    <col min="35" max="35" width="25.28515625" style="10" bestFit="1" customWidth="1"/>
    <col min="36" max="36" width="29.5703125" bestFit="1" customWidth="1"/>
    <col min="37" max="37" width="37.85546875" bestFit="1" customWidth="1"/>
    <col min="38" max="38" width="28.140625" bestFit="1" customWidth="1"/>
    <col min="39" max="39" width="32.28515625" bestFit="1" customWidth="1"/>
    <col min="40" max="40" width="32.85546875" bestFit="1" customWidth="1"/>
    <col min="41" max="41" width="35" bestFit="1" customWidth="1"/>
    <col min="42" max="42" width="48.7109375" bestFit="1" customWidth="1"/>
    <col min="43" max="43" width="51.42578125" bestFit="1" customWidth="1"/>
    <col min="44" max="44" width="25.140625" bestFit="1" customWidth="1"/>
    <col min="45" max="45" width="26.5703125" bestFit="1" customWidth="1"/>
    <col min="46" max="46" width="34.140625" bestFit="1" customWidth="1"/>
    <col min="47" max="47" width="30.140625" bestFit="1" customWidth="1"/>
    <col min="48" max="48" width="30.5703125" bestFit="1" customWidth="1"/>
    <col min="49" max="49" width="27.5703125" style="10" bestFit="1" customWidth="1"/>
    <col min="50" max="50" width="32" bestFit="1" customWidth="1"/>
    <col min="51" max="51" width="32.7109375" bestFit="1" customWidth="1"/>
    <col min="52" max="52" width="35.42578125" bestFit="1" customWidth="1"/>
    <col min="53" max="53" width="28.28515625" bestFit="1" customWidth="1"/>
    <col min="54" max="54" width="51.5703125" bestFit="1" customWidth="1"/>
    <col min="55" max="55" width="12.7109375" bestFit="1" customWidth="1"/>
    <col min="56" max="56" width="79.85546875" bestFit="1" customWidth="1"/>
    <col min="57" max="57" width="18.7109375" bestFit="1" customWidth="1"/>
    <col min="58" max="58" width="61.42578125" bestFit="1" customWidth="1"/>
    <col min="59" max="59" width="26.7109375" bestFit="1" customWidth="1"/>
    <col min="60" max="60" width="25.28515625" bestFit="1" customWidth="1"/>
    <col min="61" max="61" width="22.5703125" style="1" bestFit="1" customWidth="1"/>
    <col min="62" max="62" width="20.85546875" style="1" bestFit="1" customWidth="1"/>
    <col min="63" max="63" width="24.5703125" style="1" bestFit="1" customWidth="1"/>
    <col min="64" max="64" width="23" style="1" bestFit="1" customWidth="1"/>
    <col min="65" max="65" width="35.42578125" bestFit="1" customWidth="1"/>
    <col min="66" max="66" width="18.28515625" bestFit="1" customWidth="1"/>
    <col min="67" max="67" width="19.140625" bestFit="1" customWidth="1"/>
    <col min="68" max="68" width="18.85546875" bestFit="1" customWidth="1"/>
    <col min="69" max="69" width="22.28515625" bestFit="1" customWidth="1"/>
    <col min="70" max="70" width="20.42578125" bestFit="1" customWidth="1"/>
    <col min="71" max="71" width="17.140625" bestFit="1" customWidth="1"/>
    <col min="72" max="72" width="20.42578125" bestFit="1" customWidth="1"/>
    <col min="73" max="73" width="27.5703125" bestFit="1" customWidth="1"/>
    <col min="74" max="74" width="25.7109375" bestFit="1" customWidth="1"/>
    <col min="75" max="75" width="23.5703125" bestFit="1" customWidth="1"/>
    <col min="76" max="76" width="21.42578125" bestFit="1" customWidth="1"/>
    <col min="77" max="77" width="20.85546875" bestFit="1" customWidth="1"/>
    <col min="78" max="78" width="25.140625" bestFit="1" customWidth="1"/>
    <col min="79" max="79" width="21.5703125" bestFit="1" customWidth="1"/>
    <col min="80" max="80" width="75.5703125" customWidth="1"/>
    <col min="81" max="81" width="71.5703125" bestFit="1" customWidth="1"/>
    <col min="82" max="82" width="59.42578125" bestFit="1" customWidth="1"/>
    <col min="83" max="83" width="20.140625" bestFit="1" customWidth="1"/>
    <col min="84" max="84" width="15.7109375" bestFit="1" customWidth="1"/>
    <col min="85" max="85" width="22.85546875" style="8" bestFit="1" customWidth="1"/>
    <col min="86" max="86" width="23.5703125" style="2" bestFit="1" customWidth="1"/>
    <col min="87" max="87" width="22" style="2" bestFit="1" customWidth="1"/>
    <col min="88" max="88" width="21.28515625" style="2" bestFit="1" customWidth="1"/>
    <col min="89" max="89" width="18.42578125" style="2" bestFit="1" customWidth="1"/>
    <col min="90" max="90" width="9.140625" bestFit="1" customWidth="1"/>
    <col min="91" max="91" width="104.42578125" bestFit="1" customWidth="1"/>
    <col min="92" max="92" width="22.28515625" bestFit="1" customWidth="1"/>
    <col min="93" max="93" width="29.42578125" bestFit="1" customWidth="1"/>
    <col min="94" max="94" width="30.140625" bestFit="1" customWidth="1"/>
    <col min="95" max="95" width="39" bestFit="1" customWidth="1"/>
    <col min="96" max="96" width="26.140625" bestFit="1" customWidth="1"/>
    <col min="97" max="97" width="23.42578125" bestFit="1" customWidth="1"/>
    <col min="98" max="98" width="35.85546875" bestFit="1" customWidth="1"/>
    <col min="99" max="99" width="36.5703125" bestFit="1" customWidth="1"/>
    <col min="100" max="100" width="32.42578125" bestFit="1" customWidth="1"/>
    <col min="101" max="101" width="75.5703125" customWidth="1"/>
    <col min="102" max="102" width="19.85546875" style="10" bestFit="1" customWidth="1"/>
    <col min="103" max="103" width="37.85546875" bestFit="1" customWidth="1"/>
    <col min="104" max="104" width="40.7109375" bestFit="1" customWidth="1"/>
    <col min="105" max="105" width="32.140625" bestFit="1" customWidth="1"/>
    <col min="106" max="106" width="33.5703125" bestFit="1" customWidth="1"/>
    <col min="107" max="107" width="24.42578125" bestFit="1" customWidth="1"/>
    <col min="108" max="108" width="25" bestFit="1" customWidth="1"/>
    <col min="109" max="109" width="27.140625" bestFit="1" customWidth="1"/>
    <col min="110" max="110" width="51.5703125" bestFit="1" customWidth="1"/>
    <col min="111" max="111" width="37.85546875" bestFit="1" customWidth="1"/>
  </cols>
  <sheetData>
    <row r="1" spans="1:111" s="4" customFormat="1" x14ac:dyDescent="0.25">
      <c r="A1" s="4" t="s">
        <v>0</v>
      </c>
      <c r="B1" s="4" t="s">
        <v>1</v>
      </c>
      <c r="C1" s="5" t="s">
        <v>2</v>
      </c>
      <c r="D1" s="5" t="s">
        <v>3</v>
      </c>
      <c r="E1" s="4" t="s">
        <v>4</v>
      </c>
      <c r="F1" s="5" t="s">
        <v>5</v>
      </c>
      <c r="G1" s="4" t="s">
        <v>6</v>
      </c>
      <c r="H1" s="4" t="s">
        <v>7</v>
      </c>
      <c r="I1" s="4" t="s">
        <v>8</v>
      </c>
      <c r="J1" s="4" t="s">
        <v>9</v>
      </c>
      <c r="K1" s="4" t="s">
        <v>10</v>
      </c>
      <c r="L1" s="4" t="s">
        <v>11</v>
      </c>
      <c r="M1" s="4" t="s">
        <v>12</v>
      </c>
      <c r="N1" s="4" t="s">
        <v>13</v>
      </c>
      <c r="O1" s="4" t="s">
        <v>14</v>
      </c>
      <c r="P1" s="7" t="s">
        <v>15</v>
      </c>
      <c r="Q1" s="4" t="s">
        <v>16</v>
      </c>
      <c r="R1" s="4" t="s">
        <v>17</v>
      </c>
      <c r="S1" s="9" t="s">
        <v>18</v>
      </c>
      <c r="T1" s="4" t="s">
        <v>19</v>
      </c>
      <c r="U1" s="4" t="s">
        <v>20</v>
      </c>
      <c r="V1" s="4" t="s">
        <v>21</v>
      </c>
      <c r="W1" s="4" t="s">
        <v>22</v>
      </c>
      <c r="X1" s="4" t="s">
        <v>23</v>
      </c>
      <c r="Y1" s="4" t="s">
        <v>24</v>
      </c>
      <c r="Z1" s="4" t="s">
        <v>25</v>
      </c>
      <c r="AA1" s="4" t="s">
        <v>26</v>
      </c>
      <c r="AB1" s="4" t="s">
        <v>27</v>
      </c>
      <c r="AC1" s="4" t="s">
        <v>28</v>
      </c>
      <c r="AD1" s="4" t="s">
        <v>29</v>
      </c>
      <c r="AE1" s="4" t="s">
        <v>30</v>
      </c>
      <c r="AF1" s="7" t="s">
        <v>31</v>
      </c>
      <c r="AG1" s="4" t="s">
        <v>32</v>
      </c>
      <c r="AH1" s="4" t="s">
        <v>33</v>
      </c>
      <c r="AI1" s="9" t="s">
        <v>34</v>
      </c>
      <c r="AJ1" s="4" t="s">
        <v>35</v>
      </c>
      <c r="AK1" s="4" t="s">
        <v>36</v>
      </c>
      <c r="AL1" s="4" t="s">
        <v>37</v>
      </c>
      <c r="AM1" s="4" t="s">
        <v>38</v>
      </c>
      <c r="AN1" s="4" t="s">
        <v>39</v>
      </c>
      <c r="AO1" s="4" t="s">
        <v>40</v>
      </c>
      <c r="AP1" s="4" t="s">
        <v>41</v>
      </c>
      <c r="AQ1" s="4" t="s">
        <v>42</v>
      </c>
      <c r="AR1" s="4" t="s">
        <v>43</v>
      </c>
      <c r="AS1" s="4" t="s">
        <v>44</v>
      </c>
      <c r="AT1" s="4" t="s">
        <v>45</v>
      </c>
      <c r="AU1" s="4" t="s">
        <v>46</v>
      </c>
      <c r="AV1" s="4" t="s">
        <v>47</v>
      </c>
      <c r="AW1" s="9" t="s">
        <v>48</v>
      </c>
      <c r="AX1" s="4" t="s">
        <v>49</v>
      </c>
      <c r="AY1" s="4" t="s">
        <v>50</v>
      </c>
      <c r="AZ1" s="4" t="s">
        <v>51</v>
      </c>
      <c r="BA1" s="4" t="s">
        <v>52</v>
      </c>
      <c r="BB1" s="4" t="s">
        <v>53</v>
      </c>
      <c r="BC1" s="4" t="s">
        <v>54</v>
      </c>
      <c r="BD1" s="4" t="s">
        <v>55</v>
      </c>
      <c r="BE1" s="4" t="s">
        <v>56</v>
      </c>
      <c r="BF1" s="4" t="s">
        <v>57</v>
      </c>
      <c r="BG1" s="4" t="s">
        <v>58</v>
      </c>
      <c r="BH1" s="4" t="s">
        <v>59</v>
      </c>
      <c r="BI1" s="5" t="s">
        <v>60</v>
      </c>
      <c r="BJ1" s="5" t="s">
        <v>61</v>
      </c>
      <c r="BK1" s="5" t="s">
        <v>62</v>
      </c>
      <c r="BL1" s="5" t="s">
        <v>63</v>
      </c>
      <c r="BM1" s="4" t="s">
        <v>64</v>
      </c>
      <c r="BN1" s="4" t="s">
        <v>65</v>
      </c>
      <c r="BO1" s="4" t="s">
        <v>66</v>
      </c>
      <c r="BP1" s="4" t="s">
        <v>67</v>
      </c>
      <c r="BQ1" s="4" t="s">
        <v>68</v>
      </c>
      <c r="BR1" s="4" t="s">
        <v>69</v>
      </c>
      <c r="BS1" s="4" t="s">
        <v>70</v>
      </c>
      <c r="BT1" s="4" t="s">
        <v>71</v>
      </c>
      <c r="BU1" s="4" t="s">
        <v>72</v>
      </c>
      <c r="BV1" s="4" t="s">
        <v>73</v>
      </c>
      <c r="BW1" s="4" t="s">
        <v>74</v>
      </c>
      <c r="BX1" s="4" t="s">
        <v>75</v>
      </c>
      <c r="BY1" s="4" t="s">
        <v>76</v>
      </c>
      <c r="BZ1" s="4" t="s">
        <v>77</v>
      </c>
      <c r="CA1" s="4" t="s">
        <v>78</v>
      </c>
      <c r="CB1" s="4" t="s">
        <v>79</v>
      </c>
      <c r="CC1" s="4" t="s">
        <v>80</v>
      </c>
      <c r="CD1" s="4" t="s">
        <v>81</v>
      </c>
      <c r="CE1" s="4" t="s">
        <v>82</v>
      </c>
      <c r="CF1" s="4" t="s">
        <v>83</v>
      </c>
      <c r="CG1" s="7" t="s">
        <v>84</v>
      </c>
      <c r="CH1" s="6" t="s">
        <v>85</v>
      </c>
      <c r="CI1" s="6" t="s">
        <v>86</v>
      </c>
      <c r="CJ1" s="6" t="s">
        <v>87</v>
      </c>
      <c r="CK1" s="6" t="s">
        <v>88</v>
      </c>
      <c r="CL1" s="4" t="s">
        <v>89</v>
      </c>
      <c r="CM1" s="4" t="s">
        <v>90</v>
      </c>
      <c r="CN1" s="4" t="s">
        <v>91</v>
      </c>
      <c r="CO1" s="4" t="s">
        <v>92</v>
      </c>
      <c r="CP1" s="4" t="s">
        <v>93</v>
      </c>
      <c r="CQ1" s="4" t="s">
        <v>94</v>
      </c>
      <c r="CR1" s="4" t="s">
        <v>95</v>
      </c>
      <c r="CS1" s="4" t="s">
        <v>96</v>
      </c>
      <c r="CT1" s="4" t="s">
        <v>97</v>
      </c>
      <c r="CU1" s="4" t="s">
        <v>98</v>
      </c>
      <c r="CV1" s="4" t="s">
        <v>99</v>
      </c>
      <c r="CW1" s="4" t="s">
        <v>100</v>
      </c>
      <c r="CX1" s="9" t="s">
        <v>101</v>
      </c>
      <c r="CY1" s="4" t="s">
        <v>102</v>
      </c>
      <c r="CZ1" s="4" t="s">
        <v>103</v>
      </c>
      <c r="DA1" s="4" t="s">
        <v>104</v>
      </c>
      <c r="DB1" s="4" t="s">
        <v>105</v>
      </c>
      <c r="DC1" s="4" t="s">
        <v>106</v>
      </c>
      <c r="DD1" s="4" t="s">
        <v>107</v>
      </c>
      <c r="DE1" s="4" t="s">
        <v>108</v>
      </c>
      <c r="DF1" s="4" t="s">
        <v>109</v>
      </c>
      <c r="DG1" s="4" t="s">
        <v>110</v>
      </c>
    </row>
    <row r="2" spans="1:111" ht="14.45" customHeight="1" x14ac:dyDescent="0.25">
      <c r="A2" t="s">
        <v>208</v>
      </c>
      <c r="B2" t="s">
        <v>209</v>
      </c>
      <c r="C2" s="1">
        <v>45143.433379861111</v>
      </c>
      <c r="D2" s="1">
        <v>45201</v>
      </c>
      <c r="E2" t="s">
        <v>113</v>
      </c>
      <c r="F2" s="1">
        <v>45198.833333333336</v>
      </c>
      <c r="G2" t="s">
        <v>115</v>
      </c>
      <c r="H2" t="s">
        <v>115</v>
      </c>
      <c r="I2" t="s">
        <v>115</v>
      </c>
      <c r="J2" t="s">
        <v>210</v>
      </c>
      <c r="K2" t="s">
        <v>211</v>
      </c>
      <c r="L2" t="s">
        <v>212</v>
      </c>
      <c r="M2" t="s">
        <v>213</v>
      </c>
      <c r="N2" t="s">
        <v>214</v>
      </c>
      <c r="O2" t="s">
        <v>120</v>
      </c>
      <c r="P2" s="8">
        <v>96950</v>
      </c>
      <c r="Q2" t="s">
        <v>121</v>
      </c>
      <c r="R2" t="s">
        <v>215</v>
      </c>
      <c r="S2" s="10">
        <v>16702877041</v>
      </c>
      <c r="U2">
        <v>72241</v>
      </c>
      <c r="V2" t="s">
        <v>122</v>
      </c>
      <c r="X2" t="s">
        <v>216</v>
      </c>
      <c r="Y2" t="s">
        <v>217</v>
      </c>
      <c r="Z2" t="s">
        <v>218</v>
      </c>
      <c r="AA2" t="s">
        <v>219</v>
      </c>
      <c r="AB2" t="s">
        <v>212</v>
      </c>
      <c r="AC2" t="s">
        <v>213</v>
      </c>
      <c r="AD2" t="s">
        <v>214</v>
      </c>
      <c r="AE2" t="s">
        <v>120</v>
      </c>
      <c r="AF2" s="8">
        <v>96950</v>
      </c>
      <c r="AG2" t="s">
        <v>121</v>
      </c>
      <c r="AH2" t="s">
        <v>220</v>
      </c>
      <c r="AI2" s="10">
        <v>16702877041</v>
      </c>
      <c r="AK2" t="s">
        <v>221</v>
      </c>
      <c r="BC2" t="str">
        <f>"35-2014.00"</f>
        <v>35-2014.00</v>
      </c>
      <c r="BD2" t="s">
        <v>222</v>
      </c>
      <c r="BE2" t="s">
        <v>223</v>
      </c>
      <c r="BF2" t="s">
        <v>224</v>
      </c>
      <c r="BG2">
        <v>4</v>
      </c>
      <c r="BH2">
        <v>4</v>
      </c>
      <c r="BI2" s="1">
        <v>45200</v>
      </c>
      <c r="BJ2" s="1">
        <v>45565</v>
      </c>
      <c r="BK2" s="1">
        <v>45201</v>
      </c>
      <c r="BL2" s="1">
        <v>45565</v>
      </c>
      <c r="BM2">
        <v>35</v>
      </c>
      <c r="BN2">
        <v>5</v>
      </c>
      <c r="BO2">
        <v>5</v>
      </c>
      <c r="BP2">
        <v>5</v>
      </c>
      <c r="BQ2">
        <v>5</v>
      </c>
      <c r="BR2">
        <v>5</v>
      </c>
      <c r="BS2">
        <v>5</v>
      </c>
      <c r="BT2">
        <v>5</v>
      </c>
      <c r="BU2" t="str">
        <f>"5:45 PM"</f>
        <v>5:45 PM</v>
      </c>
      <c r="BV2" t="str">
        <f>"10:45 PM"</f>
        <v>10:45 PM</v>
      </c>
      <c r="BW2" t="s">
        <v>131</v>
      </c>
      <c r="BX2">
        <v>0</v>
      </c>
      <c r="BY2">
        <v>12</v>
      </c>
      <c r="BZ2" t="s">
        <v>114</v>
      </c>
      <c r="CA2">
        <v>2</v>
      </c>
      <c r="CB2" s="3" t="s">
        <v>225</v>
      </c>
      <c r="CC2" t="s">
        <v>212</v>
      </c>
      <c r="CD2" t="s">
        <v>213</v>
      </c>
      <c r="CE2" t="s">
        <v>214</v>
      </c>
      <c r="CF2" t="s">
        <v>120</v>
      </c>
      <c r="CG2" s="8">
        <v>96950</v>
      </c>
      <c r="CH2" s="2">
        <v>8.69</v>
      </c>
      <c r="CI2" s="2">
        <v>8.69</v>
      </c>
      <c r="CJ2" s="2">
        <v>13.04</v>
      </c>
      <c r="CK2" s="2">
        <v>13.04</v>
      </c>
      <c r="CL2" t="s">
        <v>134</v>
      </c>
      <c r="CN2" t="s">
        <v>135</v>
      </c>
      <c r="CP2" t="s">
        <v>115</v>
      </c>
      <c r="CQ2" t="s">
        <v>114</v>
      </c>
      <c r="CR2" t="s">
        <v>115</v>
      </c>
      <c r="CS2" t="s">
        <v>114</v>
      </c>
      <c r="CT2" t="s">
        <v>136</v>
      </c>
      <c r="CU2" t="s">
        <v>114</v>
      </c>
      <c r="CV2" t="s">
        <v>136</v>
      </c>
      <c r="CW2" t="s">
        <v>226</v>
      </c>
      <c r="CX2" s="10">
        <v>16702877041</v>
      </c>
      <c r="CY2" t="s">
        <v>221</v>
      </c>
      <c r="CZ2" t="s">
        <v>136</v>
      </c>
      <c r="DA2" t="s">
        <v>114</v>
      </c>
      <c r="DB2" t="s">
        <v>115</v>
      </c>
    </row>
    <row r="3" spans="1:111" ht="14.45" customHeight="1" x14ac:dyDescent="0.25">
      <c r="A3" t="s">
        <v>111</v>
      </c>
      <c r="B3" t="s">
        <v>112</v>
      </c>
      <c r="C3" s="1">
        <v>45125.488332986111</v>
      </c>
      <c r="D3" s="1">
        <v>45201</v>
      </c>
      <c r="E3" t="s">
        <v>113</v>
      </c>
      <c r="F3" s="1">
        <v>45198.833333333336</v>
      </c>
      <c r="G3" t="s">
        <v>114</v>
      </c>
      <c r="H3" t="s">
        <v>115</v>
      </c>
      <c r="I3" t="s">
        <v>115</v>
      </c>
      <c r="J3" t="s">
        <v>116</v>
      </c>
      <c r="K3" t="s">
        <v>117</v>
      </c>
      <c r="L3" t="s">
        <v>118</v>
      </c>
      <c r="N3" t="s">
        <v>119</v>
      </c>
      <c r="O3" t="s">
        <v>120</v>
      </c>
      <c r="P3" s="8">
        <v>96950</v>
      </c>
      <c r="Q3" t="s">
        <v>121</v>
      </c>
      <c r="S3" s="10">
        <v>16702336927</v>
      </c>
      <c r="U3">
        <v>56132</v>
      </c>
      <c r="V3" t="s">
        <v>122</v>
      </c>
      <c r="X3" t="s">
        <v>123</v>
      </c>
      <c r="Y3" t="s">
        <v>124</v>
      </c>
      <c r="Z3" t="s">
        <v>125</v>
      </c>
      <c r="AA3" t="s">
        <v>126</v>
      </c>
      <c r="AB3" t="s">
        <v>118</v>
      </c>
      <c r="AD3" t="s">
        <v>119</v>
      </c>
      <c r="AE3" t="s">
        <v>120</v>
      </c>
      <c r="AF3" s="8">
        <v>96950</v>
      </c>
      <c r="AG3" t="s">
        <v>121</v>
      </c>
      <c r="AI3" s="10">
        <v>16702336927</v>
      </c>
      <c r="AK3" t="s">
        <v>127</v>
      </c>
      <c r="BC3" t="str">
        <f>"53-7021.00"</f>
        <v>53-7021.00</v>
      </c>
      <c r="BD3" t="s">
        <v>128</v>
      </c>
      <c r="BE3" t="s">
        <v>129</v>
      </c>
      <c r="BF3" t="s">
        <v>130</v>
      </c>
      <c r="BG3">
        <v>2</v>
      </c>
      <c r="BI3" s="1">
        <v>45200</v>
      </c>
      <c r="BJ3" s="1">
        <v>46295</v>
      </c>
      <c r="BM3">
        <v>35</v>
      </c>
      <c r="BN3">
        <v>0</v>
      </c>
      <c r="BO3">
        <v>7</v>
      </c>
      <c r="BP3">
        <v>7</v>
      </c>
      <c r="BQ3">
        <v>7</v>
      </c>
      <c r="BR3">
        <v>7</v>
      </c>
      <c r="BS3">
        <v>7</v>
      </c>
      <c r="BT3">
        <v>0</v>
      </c>
      <c r="BU3" t="str">
        <f>"7:30 AM"</f>
        <v>7:30 AM</v>
      </c>
      <c r="BV3" t="str">
        <f>"4:30 PM"</f>
        <v>4:30 PM</v>
      </c>
      <c r="BW3" t="s">
        <v>131</v>
      </c>
      <c r="BX3">
        <v>0</v>
      </c>
      <c r="BY3">
        <v>12</v>
      </c>
      <c r="BZ3" t="s">
        <v>115</v>
      </c>
      <c r="CB3" s="3" t="s">
        <v>132</v>
      </c>
      <c r="CC3" t="s">
        <v>133</v>
      </c>
      <c r="CD3" t="s">
        <v>118</v>
      </c>
      <c r="CE3" t="s">
        <v>119</v>
      </c>
      <c r="CF3" t="s">
        <v>120</v>
      </c>
      <c r="CG3" s="8">
        <v>96950</v>
      </c>
      <c r="CH3" s="2">
        <v>9.01</v>
      </c>
      <c r="CI3" s="2">
        <v>9.01</v>
      </c>
      <c r="CJ3" s="2">
        <v>13.52</v>
      </c>
      <c r="CK3" s="2">
        <v>13.52</v>
      </c>
      <c r="CL3" t="s">
        <v>134</v>
      </c>
      <c r="CN3" t="s">
        <v>135</v>
      </c>
      <c r="CP3" t="s">
        <v>115</v>
      </c>
      <c r="CQ3" t="s">
        <v>114</v>
      </c>
      <c r="CR3" t="s">
        <v>115</v>
      </c>
      <c r="CS3" t="s">
        <v>114</v>
      </c>
      <c r="CT3" t="s">
        <v>136</v>
      </c>
      <c r="CU3" t="s">
        <v>114</v>
      </c>
      <c r="CV3" t="s">
        <v>136</v>
      </c>
      <c r="CW3" t="s">
        <v>137</v>
      </c>
      <c r="CX3" s="10">
        <v>16702336927</v>
      </c>
      <c r="CY3" t="s">
        <v>127</v>
      </c>
      <c r="CZ3" t="s">
        <v>136</v>
      </c>
      <c r="DA3" t="s">
        <v>114</v>
      </c>
      <c r="DB3" t="s">
        <v>115</v>
      </c>
    </row>
    <row r="4" spans="1:111" ht="14.45" customHeight="1" x14ac:dyDescent="0.25">
      <c r="A4" t="s">
        <v>138</v>
      </c>
      <c r="B4" t="s">
        <v>112</v>
      </c>
      <c r="C4" s="1">
        <v>45154.17433263889</v>
      </c>
      <c r="D4" s="1">
        <v>45201</v>
      </c>
      <c r="E4" t="s">
        <v>139</v>
      </c>
      <c r="G4" t="s">
        <v>115</v>
      </c>
      <c r="H4" t="s">
        <v>115</v>
      </c>
      <c r="I4" t="s">
        <v>115</v>
      </c>
      <c r="J4" t="s">
        <v>140</v>
      </c>
      <c r="K4" t="s">
        <v>141</v>
      </c>
      <c r="L4" t="s">
        <v>142</v>
      </c>
      <c r="M4" t="s">
        <v>143</v>
      </c>
      <c r="N4" t="s">
        <v>119</v>
      </c>
      <c r="O4" t="s">
        <v>120</v>
      </c>
      <c r="P4" s="8">
        <v>96950</v>
      </c>
      <c r="Q4" t="s">
        <v>121</v>
      </c>
      <c r="S4" s="10">
        <v>16702336927</v>
      </c>
      <c r="U4">
        <v>561320</v>
      </c>
      <c r="V4" t="s">
        <v>122</v>
      </c>
      <c r="X4" t="s">
        <v>123</v>
      </c>
      <c r="Y4" t="s">
        <v>124</v>
      </c>
      <c r="Z4" t="s">
        <v>125</v>
      </c>
      <c r="AA4" t="s">
        <v>126</v>
      </c>
      <c r="AB4" t="s">
        <v>142</v>
      </c>
      <c r="AC4" t="s">
        <v>143</v>
      </c>
      <c r="AD4" t="s">
        <v>119</v>
      </c>
      <c r="AE4" t="s">
        <v>120</v>
      </c>
      <c r="AF4" s="8">
        <v>96950</v>
      </c>
      <c r="AG4" t="s">
        <v>121</v>
      </c>
      <c r="AI4" s="10">
        <v>16702336927</v>
      </c>
      <c r="AK4" t="s">
        <v>127</v>
      </c>
      <c r="BC4" t="str">
        <f>"37-2011.00"</f>
        <v>37-2011.00</v>
      </c>
      <c r="BD4" t="s">
        <v>144</v>
      </c>
      <c r="BE4" t="s">
        <v>145</v>
      </c>
      <c r="BF4" t="s">
        <v>146</v>
      </c>
      <c r="BG4">
        <v>15</v>
      </c>
      <c r="BI4" s="1">
        <v>45352</v>
      </c>
      <c r="BJ4" s="1">
        <v>45716</v>
      </c>
      <c r="BM4">
        <v>40</v>
      </c>
      <c r="BN4">
        <v>0</v>
      </c>
      <c r="BO4">
        <v>8</v>
      </c>
      <c r="BP4">
        <v>8</v>
      </c>
      <c r="BQ4">
        <v>8</v>
      </c>
      <c r="BR4">
        <v>8</v>
      </c>
      <c r="BS4">
        <v>8</v>
      </c>
      <c r="BT4">
        <v>0</v>
      </c>
      <c r="BU4" t="str">
        <f>"7:30 AM"</f>
        <v>7:30 AM</v>
      </c>
      <c r="BV4" t="str">
        <f>"4:30 PM"</f>
        <v>4:30 PM</v>
      </c>
      <c r="BW4" t="s">
        <v>131</v>
      </c>
      <c r="BX4">
        <v>0</v>
      </c>
      <c r="BY4">
        <v>3</v>
      </c>
      <c r="BZ4" t="s">
        <v>115</v>
      </c>
      <c r="CB4" t="s">
        <v>147</v>
      </c>
      <c r="CC4" t="s">
        <v>148</v>
      </c>
      <c r="CD4" t="s">
        <v>149</v>
      </c>
      <c r="CE4" t="s">
        <v>119</v>
      </c>
      <c r="CF4" t="s">
        <v>120</v>
      </c>
      <c r="CG4" s="8">
        <v>96950</v>
      </c>
      <c r="CH4" s="2">
        <v>7.9</v>
      </c>
      <c r="CI4" s="2">
        <v>7.9</v>
      </c>
      <c r="CJ4" s="2">
        <v>11.85</v>
      </c>
      <c r="CK4" s="2">
        <v>11.85</v>
      </c>
      <c r="CL4" t="s">
        <v>134</v>
      </c>
      <c r="CN4" t="s">
        <v>135</v>
      </c>
      <c r="CP4" t="s">
        <v>115</v>
      </c>
      <c r="CQ4" t="s">
        <v>114</v>
      </c>
      <c r="CR4" t="s">
        <v>115</v>
      </c>
      <c r="CS4" t="s">
        <v>114</v>
      </c>
      <c r="CT4" t="s">
        <v>136</v>
      </c>
      <c r="CU4" t="s">
        <v>114</v>
      </c>
      <c r="CV4" t="s">
        <v>136</v>
      </c>
      <c r="CW4" t="s">
        <v>137</v>
      </c>
      <c r="CX4" s="10">
        <v>16702336927</v>
      </c>
      <c r="CY4" t="s">
        <v>127</v>
      </c>
      <c r="CZ4" t="s">
        <v>136</v>
      </c>
      <c r="DA4" t="s">
        <v>114</v>
      </c>
      <c r="DB4" t="s">
        <v>115</v>
      </c>
    </row>
    <row r="5" spans="1:111" ht="14.45" customHeight="1" x14ac:dyDescent="0.25">
      <c r="A5" t="s">
        <v>150</v>
      </c>
      <c r="B5" t="s">
        <v>112</v>
      </c>
      <c r="C5" s="1">
        <v>45101.432848379627</v>
      </c>
      <c r="D5" s="1">
        <v>45201</v>
      </c>
      <c r="E5" t="s">
        <v>113</v>
      </c>
      <c r="F5" s="1">
        <v>45198.833333333336</v>
      </c>
      <c r="G5" t="s">
        <v>115</v>
      </c>
      <c r="H5" t="s">
        <v>115</v>
      </c>
      <c r="I5" t="s">
        <v>115</v>
      </c>
      <c r="J5" t="s">
        <v>116</v>
      </c>
      <c r="K5" t="s">
        <v>141</v>
      </c>
      <c r="L5" t="s">
        <v>118</v>
      </c>
      <c r="N5" t="s">
        <v>119</v>
      </c>
      <c r="O5" t="s">
        <v>120</v>
      </c>
      <c r="P5" s="8">
        <v>96950</v>
      </c>
      <c r="Q5" t="s">
        <v>121</v>
      </c>
      <c r="S5" s="10">
        <v>16702336927</v>
      </c>
      <c r="U5">
        <v>561320</v>
      </c>
      <c r="V5" t="s">
        <v>122</v>
      </c>
      <c r="X5" t="s">
        <v>123</v>
      </c>
      <c r="Y5" t="s">
        <v>124</v>
      </c>
      <c r="Z5" t="s">
        <v>125</v>
      </c>
      <c r="AA5" t="s">
        <v>126</v>
      </c>
      <c r="AB5" t="s">
        <v>118</v>
      </c>
      <c r="AD5" t="s">
        <v>119</v>
      </c>
      <c r="AE5" t="s">
        <v>120</v>
      </c>
      <c r="AF5" s="8">
        <v>96950</v>
      </c>
      <c r="AG5" t="s">
        <v>121</v>
      </c>
      <c r="AI5" s="10">
        <v>16702336927</v>
      </c>
      <c r="AK5" t="s">
        <v>127</v>
      </c>
      <c r="BC5" t="str">
        <f>"37-2011.00"</f>
        <v>37-2011.00</v>
      </c>
      <c r="BD5" t="s">
        <v>144</v>
      </c>
      <c r="BE5" t="s">
        <v>151</v>
      </c>
      <c r="BF5" t="s">
        <v>152</v>
      </c>
      <c r="BG5">
        <v>3</v>
      </c>
      <c r="BI5" s="1">
        <v>45200</v>
      </c>
      <c r="BJ5" s="1">
        <v>45565</v>
      </c>
      <c r="BM5">
        <v>40</v>
      </c>
      <c r="BN5">
        <v>0</v>
      </c>
      <c r="BO5">
        <v>8</v>
      </c>
      <c r="BP5">
        <v>8</v>
      </c>
      <c r="BQ5">
        <v>8</v>
      </c>
      <c r="BR5">
        <v>8</v>
      </c>
      <c r="BS5">
        <v>8</v>
      </c>
      <c r="BT5">
        <v>0</v>
      </c>
      <c r="BU5" t="str">
        <f>"7:30 AM"</f>
        <v>7:30 AM</v>
      </c>
      <c r="BV5" t="str">
        <f>"4:30 PM"</f>
        <v>4:30 PM</v>
      </c>
      <c r="BW5" t="s">
        <v>131</v>
      </c>
      <c r="BX5">
        <v>0</v>
      </c>
      <c r="BY5">
        <v>12</v>
      </c>
      <c r="BZ5" t="s">
        <v>115</v>
      </c>
      <c r="CB5" s="3" t="s">
        <v>153</v>
      </c>
      <c r="CC5" t="s">
        <v>154</v>
      </c>
      <c r="CD5" t="s">
        <v>118</v>
      </c>
      <c r="CE5" t="s">
        <v>119</v>
      </c>
      <c r="CF5" t="s">
        <v>120</v>
      </c>
      <c r="CG5" s="8">
        <v>96950</v>
      </c>
      <c r="CH5" s="2">
        <v>7.99</v>
      </c>
      <c r="CI5" s="2">
        <v>7.99</v>
      </c>
      <c r="CJ5" s="2">
        <v>11.99</v>
      </c>
      <c r="CK5" s="2">
        <v>11.99</v>
      </c>
      <c r="CL5" t="s">
        <v>134</v>
      </c>
      <c r="CN5" t="s">
        <v>135</v>
      </c>
      <c r="CP5" t="s">
        <v>115</v>
      </c>
      <c r="CQ5" t="s">
        <v>114</v>
      </c>
      <c r="CR5" t="s">
        <v>115</v>
      </c>
      <c r="CS5" t="s">
        <v>114</v>
      </c>
      <c r="CT5" t="s">
        <v>136</v>
      </c>
      <c r="CU5" t="s">
        <v>114</v>
      </c>
      <c r="CV5" t="s">
        <v>136</v>
      </c>
      <c r="CW5" t="s">
        <v>137</v>
      </c>
      <c r="CX5" s="10">
        <v>16702336927</v>
      </c>
      <c r="CY5" t="s">
        <v>127</v>
      </c>
      <c r="CZ5" t="s">
        <v>136</v>
      </c>
      <c r="DA5" t="s">
        <v>114</v>
      </c>
      <c r="DB5" t="s">
        <v>115</v>
      </c>
    </row>
    <row r="6" spans="1:111" ht="14.45" customHeight="1" x14ac:dyDescent="0.25">
      <c r="A6" t="s">
        <v>155</v>
      </c>
      <c r="B6" t="s">
        <v>112</v>
      </c>
      <c r="C6" s="1">
        <v>45154.165846759257</v>
      </c>
      <c r="D6" s="1">
        <v>45201</v>
      </c>
      <c r="E6" t="s">
        <v>139</v>
      </c>
      <c r="G6" t="s">
        <v>115</v>
      </c>
      <c r="H6" t="s">
        <v>115</v>
      </c>
      <c r="I6" t="s">
        <v>115</v>
      </c>
      <c r="J6" t="s">
        <v>116</v>
      </c>
      <c r="K6" t="s">
        <v>117</v>
      </c>
      <c r="L6" t="s">
        <v>118</v>
      </c>
      <c r="N6" t="s">
        <v>119</v>
      </c>
      <c r="O6" t="s">
        <v>120</v>
      </c>
      <c r="P6" s="8">
        <v>96950</v>
      </c>
      <c r="Q6" t="s">
        <v>121</v>
      </c>
      <c r="S6" s="10">
        <v>16702336927</v>
      </c>
      <c r="U6">
        <v>23622</v>
      </c>
      <c r="V6" t="s">
        <v>122</v>
      </c>
      <c r="X6" t="s">
        <v>123</v>
      </c>
      <c r="Y6" t="s">
        <v>124</v>
      </c>
      <c r="Z6" t="s">
        <v>125</v>
      </c>
      <c r="AA6" t="s">
        <v>126</v>
      </c>
      <c r="AB6" t="s">
        <v>156</v>
      </c>
      <c r="AC6" t="s">
        <v>118</v>
      </c>
      <c r="AD6" t="s">
        <v>119</v>
      </c>
      <c r="AE6" t="s">
        <v>120</v>
      </c>
      <c r="AF6" s="8">
        <v>96950</v>
      </c>
      <c r="AG6" t="s">
        <v>121</v>
      </c>
      <c r="AI6" s="10">
        <v>16702336927</v>
      </c>
      <c r="AK6" t="s">
        <v>127</v>
      </c>
      <c r="BC6" t="str">
        <f>"17-3011.00"</f>
        <v>17-3011.00</v>
      </c>
      <c r="BD6" t="s">
        <v>157</v>
      </c>
      <c r="BE6" t="s">
        <v>158</v>
      </c>
      <c r="BF6" t="s">
        <v>159</v>
      </c>
      <c r="BG6">
        <v>1</v>
      </c>
      <c r="BI6" s="1">
        <v>45352</v>
      </c>
      <c r="BJ6" s="1">
        <v>45716</v>
      </c>
      <c r="BM6">
        <v>40</v>
      </c>
      <c r="BN6">
        <v>0</v>
      </c>
      <c r="BO6">
        <v>8</v>
      </c>
      <c r="BP6">
        <v>8</v>
      </c>
      <c r="BQ6">
        <v>8</v>
      </c>
      <c r="BR6">
        <v>8</v>
      </c>
      <c r="BS6">
        <v>8</v>
      </c>
      <c r="BT6">
        <v>0</v>
      </c>
      <c r="BU6" t="str">
        <f>"7:30 AM"</f>
        <v>7:30 AM</v>
      </c>
      <c r="BV6" t="str">
        <f>"4:30 PM"</f>
        <v>4:30 PM</v>
      </c>
      <c r="BW6" t="s">
        <v>160</v>
      </c>
      <c r="BX6">
        <v>0</v>
      </c>
      <c r="BY6">
        <v>24</v>
      </c>
      <c r="BZ6" t="s">
        <v>115</v>
      </c>
      <c r="CB6" t="s">
        <v>161</v>
      </c>
      <c r="CC6" t="s">
        <v>133</v>
      </c>
      <c r="CD6" t="s">
        <v>118</v>
      </c>
      <c r="CE6" t="s">
        <v>119</v>
      </c>
      <c r="CF6" t="s">
        <v>120</v>
      </c>
      <c r="CG6" s="8">
        <v>96950</v>
      </c>
      <c r="CH6" s="2">
        <v>16.93</v>
      </c>
      <c r="CI6" s="2">
        <v>16.93</v>
      </c>
      <c r="CJ6" s="2">
        <v>0</v>
      </c>
      <c r="CK6" s="2">
        <v>0</v>
      </c>
      <c r="CL6" t="s">
        <v>134</v>
      </c>
      <c r="CN6" t="s">
        <v>135</v>
      </c>
      <c r="CP6" t="s">
        <v>115</v>
      </c>
      <c r="CQ6" t="s">
        <v>114</v>
      </c>
      <c r="CR6" t="s">
        <v>115</v>
      </c>
      <c r="CS6" t="s">
        <v>115</v>
      </c>
      <c r="CT6" t="s">
        <v>136</v>
      </c>
      <c r="CU6" t="s">
        <v>114</v>
      </c>
      <c r="CV6" t="s">
        <v>136</v>
      </c>
      <c r="CW6" t="s">
        <v>137</v>
      </c>
      <c r="CX6" s="10">
        <v>16702336927</v>
      </c>
      <c r="CY6" t="s">
        <v>127</v>
      </c>
      <c r="CZ6" t="s">
        <v>136</v>
      </c>
      <c r="DA6" t="s">
        <v>114</v>
      </c>
      <c r="DB6" t="s">
        <v>115</v>
      </c>
    </row>
    <row r="7" spans="1:111" ht="14.45" customHeight="1" x14ac:dyDescent="0.25">
      <c r="A7" t="s">
        <v>162</v>
      </c>
      <c r="B7" t="s">
        <v>112</v>
      </c>
      <c r="C7" s="1">
        <v>45125.47758796296</v>
      </c>
      <c r="D7" s="1">
        <v>45201</v>
      </c>
      <c r="E7" t="s">
        <v>113</v>
      </c>
      <c r="F7" s="1">
        <v>45198.833333333336</v>
      </c>
      <c r="G7" t="s">
        <v>114</v>
      </c>
      <c r="H7" t="s">
        <v>115</v>
      </c>
      <c r="I7" t="s">
        <v>115</v>
      </c>
      <c r="J7" t="s">
        <v>116</v>
      </c>
      <c r="K7" t="s">
        <v>163</v>
      </c>
      <c r="L7" t="s">
        <v>118</v>
      </c>
      <c r="N7" t="s">
        <v>119</v>
      </c>
      <c r="O7" t="s">
        <v>120</v>
      </c>
      <c r="P7" s="8">
        <v>96950</v>
      </c>
      <c r="Q7" t="s">
        <v>121</v>
      </c>
      <c r="S7" s="10">
        <v>16702336927</v>
      </c>
      <c r="U7">
        <v>561320</v>
      </c>
      <c r="V7" t="s">
        <v>122</v>
      </c>
      <c r="X7" t="s">
        <v>123</v>
      </c>
      <c r="Y7" t="s">
        <v>124</v>
      </c>
      <c r="Z7" t="s">
        <v>125</v>
      </c>
      <c r="AA7" t="s">
        <v>126</v>
      </c>
      <c r="AB7" t="s">
        <v>118</v>
      </c>
      <c r="AD7" t="s">
        <v>119</v>
      </c>
      <c r="AE7" t="s">
        <v>120</v>
      </c>
      <c r="AF7" s="8">
        <v>96950</v>
      </c>
      <c r="AG7" t="s">
        <v>121</v>
      </c>
      <c r="AI7" s="10">
        <v>16702336927</v>
      </c>
      <c r="AK7" t="s">
        <v>127</v>
      </c>
      <c r="BC7" t="str">
        <f>"49-3023.00"</f>
        <v>49-3023.00</v>
      </c>
      <c r="BD7" t="s">
        <v>164</v>
      </c>
      <c r="BE7" t="s">
        <v>165</v>
      </c>
      <c r="BF7" t="s">
        <v>166</v>
      </c>
      <c r="BG7">
        <v>3</v>
      </c>
      <c r="BI7" s="1">
        <v>45200</v>
      </c>
      <c r="BJ7" s="1">
        <v>46295</v>
      </c>
      <c r="BM7">
        <v>35</v>
      </c>
      <c r="BN7">
        <v>0</v>
      </c>
      <c r="BO7">
        <v>7</v>
      </c>
      <c r="BP7">
        <v>7</v>
      </c>
      <c r="BQ7">
        <v>7</v>
      </c>
      <c r="BR7">
        <v>7</v>
      </c>
      <c r="BS7">
        <v>7</v>
      </c>
      <c r="BT7">
        <v>0</v>
      </c>
      <c r="BU7" t="str">
        <f>"7:30 AM"</f>
        <v>7:30 AM</v>
      </c>
      <c r="BV7" t="str">
        <f>"4:30 PM"</f>
        <v>4:30 PM</v>
      </c>
      <c r="BW7" t="s">
        <v>131</v>
      </c>
      <c r="BX7">
        <v>0</v>
      </c>
      <c r="BY7">
        <v>12</v>
      </c>
      <c r="BZ7" t="s">
        <v>115</v>
      </c>
      <c r="CB7" s="3" t="s">
        <v>167</v>
      </c>
      <c r="CC7" t="s">
        <v>168</v>
      </c>
      <c r="CD7" t="s">
        <v>118</v>
      </c>
      <c r="CE7" t="s">
        <v>119</v>
      </c>
      <c r="CF7" t="s">
        <v>120</v>
      </c>
      <c r="CG7" s="8">
        <v>96950</v>
      </c>
      <c r="CH7" s="2">
        <v>10.07</v>
      </c>
      <c r="CI7" s="2">
        <v>10.07</v>
      </c>
      <c r="CJ7" s="2">
        <v>15.11</v>
      </c>
      <c r="CK7" s="2">
        <v>15.11</v>
      </c>
      <c r="CL7" t="s">
        <v>134</v>
      </c>
      <c r="CN7" t="s">
        <v>135</v>
      </c>
      <c r="CP7" t="s">
        <v>115</v>
      </c>
      <c r="CQ7" t="s">
        <v>114</v>
      </c>
      <c r="CR7" t="s">
        <v>115</v>
      </c>
      <c r="CS7" t="s">
        <v>114</v>
      </c>
      <c r="CT7" t="s">
        <v>136</v>
      </c>
      <c r="CU7" t="s">
        <v>114</v>
      </c>
      <c r="CV7" t="s">
        <v>136</v>
      </c>
      <c r="CW7" t="s">
        <v>169</v>
      </c>
      <c r="CX7" s="10">
        <v>16702336927</v>
      </c>
      <c r="CY7" t="s">
        <v>127</v>
      </c>
      <c r="CZ7" t="s">
        <v>136</v>
      </c>
      <c r="DA7" t="s">
        <v>114</v>
      </c>
      <c r="DB7" t="s">
        <v>115</v>
      </c>
    </row>
    <row r="8" spans="1:111" ht="14.45" customHeight="1" x14ac:dyDescent="0.25">
      <c r="A8" t="s">
        <v>170</v>
      </c>
      <c r="B8" t="s">
        <v>112</v>
      </c>
      <c r="C8" s="1">
        <v>45166.368655092592</v>
      </c>
      <c r="D8" s="1">
        <v>45201</v>
      </c>
      <c r="E8" t="s">
        <v>139</v>
      </c>
      <c r="G8" t="s">
        <v>115</v>
      </c>
      <c r="H8" t="s">
        <v>115</v>
      </c>
      <c r="I8" t="s">
        <v>115</v>
      </c>
      <c r="J8" t="s">
        <v>171</v>
      </c>
      <c r="K8" t="s">
        <v>172</v>
      </c>
      <c r="L8" t="s">
        <v>173</v>
      </c>
      <c r="M8" t="s">
        <v>174</v>
      </c>
      <c r="N8" t="s">
        <v>119</v>
      </c>
      <c r="O8" t="s">
        <v>120</v>
      </c>
      <c r="P8" s="8">
        <v>96950</v>
      </c>
      <c r="Q8" t="s">
        <v>121</v>
      </c>
      <c r="R8" t="s">
        <v>175</v>
      </c>
      <c r="S8" s="10">
        <v>16702351024</v>
      </c>
      <c r="U8">
        <v>236116</v>
      </c>
      <c r="V8" t="s">
        <v>122</v>
      </c>
      <c r="X8" t="s">
        <v>176</v>
      </c>
      <c r="Y8" t="s">
        <v>177</v>
      </c>
      <c r="Z8" t="s">
        <v>178</v>
      </c>
      <c r="AA8" t="s">
        <v>179</v>
      </c>
      <c r="AB8" t="s">
        <v>173</v>
      </c>
      <c r="AC8" t="s">
        <v>174</v>
      </c>
      <c r="AD8" t="s">
        <v>119</v>
      </c>
      <c r="AE8" t="s">
        <v>120</v>
      </c>
      <c r="AF8" s="8">
        <v>96950</v>
      </c>
      <c r="AG8" t="s">
        <v>121</v>
      </c>
      <c r="AH8" t="s">
        <v>175</v>
      </c>
      <c r="AI8" s="10">
        <v>16702351024</v>
      </c>
      <c r="AK8" t="s">
        <v>180</v>
      </c>
      <c r="BC8" t="str">
        <f>"33-9099.02"</f>
        <v>33-9099.02</v>
      </c>
      <c r="BD8" t="s">
        <v>181</v>
      </c>
      <c r="BE8" t="s">
        <v>182</v>
      </c>
      <c r="BF8" t="s">
        <v>183</v>
      </c>
      <c r="BG8">
        <v>2</v>
      </c>
      <c r="BI8" s="1">
        <v>45200</v>
      </c>
      <c r="BJ8" s="1">
        <v>45565</v>
      </c>
      <c r="BM8">
        <v>35</v>
      </c>
      <c r="BN8">
        <v>0</v>
      </c>
      <c r="BO8">
        <v>7</v>
      </c>
      <c r="BP8">
        <v>7</v>
      </c>
      <c r="BQ8">
        <v>7</v>
      </c>
      <c r="BR8">
        <v>7</v>
      </c>
      <c r="BS8">
        <v>7</v>
      </c>
      <c r="BT8">
        <v>0</v>
      </c>
      <c r="BU8" t="str">
        <f>"8:00 AM"</f>
        <v>8:00 AM</v>
      </c>
      <c r="BV8" t="str">
        <f>"4:00 PM"</f>
        <v>4:00 PM</v>
      </c>
      <c r="BW8" t="s">
        <v>184</v>
      </c>
      <c r="BX8">
        <v>0</v>
      </c>
      <c r="BY8">
        <v>12</v>
      </c>
      <c r="BZ8" t="s">
        <v>115</v>
      </c>
      <c r="CB8" t="s">
        <v>185</v>
      </c>
      <c r="CC8" t="s">
        <v>186</v>
      </c>
      <c r="CD8" t="s">
        <v>174</v>
      </c>
      <c r="CE8" t="s">
        <v>119</v>
      </c>
      <c r="CF8" t="s">
        <v>120</v>
      </c>
      <c r="CG8" s="8">
        <v>96950</v>
      </c>
      <c r="CH8" s="2">
        <v>12.06</v>
      </c>
      <c r="CI8" s="2">
        <v>12.25</v>
      </c>
      <c r="CJ8" s="2">
        <v>0</v>
      </c>
      <c r="CK8" s="2">
        <v>0</v>
      </c>
      <c r="CL8" t="s">
        <v>134</v>
      </c>
      <c r="CM8" t="s">
        <v>136</v>
      </c>
      <c r="CN8" t="s">
        <v>187</v>
      </c>
      <c r="CP8" t="s">
        <v>115</v>
      </c>
      <c r="CQ8" t="s">
        <v>114</v>
      </c>
      <c r="CR8" t="s">
        <v>114</v>
      </c>
      <c r="CS8" t="s">
        <v>115</v>
      </c>
      <c r="CT8" t="s">
        <v>136</v>
      </c>
      <c r="CU8" t="s">
        <v>114</v>
      </c>
      <c r="CV8" t="s">
        <v>136</v>
      </c>
      <c r="CW8" t="s">
        <v>188</v>
      </c>
      <c r="CX8" s="10">
        <v>16702351024</v>
      </c>
      <c r="CY8" t="s">
        <v>180</v>
      </c>
      <c r="CZ8" t="s">
        <v>136</v>
      </c>
      <c r="DA8" t="s">
        <v>114</v>
      </c>
      <c r="DB8" t="s">
        <v>115</v>
      </c>
    </row>
    <row r="9" spans="1:111" ht="14.45" customHeight="1" x14ac:dyDescent="0.25">
      <c r="A9" t="s">
        <v>189</v>
      </c>
      <c r="B9" t="s">
        <v>112</v>
      </c>
      <c r="C9" s="1">
        <v>45166.089703240737</v>
      </c>
      <c r="D9" s="1">
        <v>45201</v>
      </c>
      <c r="E9" t="s">
        <v>139</v>
      </c>
      <c r="G9" t="s">
        <v>115</v>
      </c>
      <c r="H9" t="s">
        <v>115</v>
      </c>
      <c r="I9" t="s">
        <v>115</v>
      </c>
      <c r="J9" t="s">
        <v>190</v>
      </c>
      <c r="K9" t="s">
        <v>191</v>
      </c>
      <c r="L9" t="s">
        <v>192</v>
      </c>
      <c r="M9" t="s">
        <v>193</v>
      </c>
      <c r="N9" t="s">
        <v>119</v>
      </c>
      <c r="O9" t="s">
        <v>120</v>
      </c>
      <c r="P9" s="8">
        <v>96950</v>
      </c>
      <c r="Q9" t="s">
        <v>121</v>
      </c>
      <c r="S9" s="10">
        <v>16702347898</v>
      </c>
      <c r="U9">
        <v>56132</v>
      </c>
      <c r="V9" t="s">
        <v>122</v>
      </c>
      <c r="X9" t="s">
        <v>194</v>
      </c>
      <c r="Y9" t="s">
        <v>195</v>
      </c>
      <c r="Z9" t="s">
        <v>196</v>
      </c>
      <c r="AA9" t="s">
        <v>197</v>
      </c>
      <c r="AB9" t="s">
        <v>198</v>
      </c>
      <c r="AC9" t="s">
        <v>193</v>
      </c>
      <c r="AD9" t="s">
        <v>119</v>
      </c>
      <c r="AE9" t="s">
        <v>120</v>
      </c>
      <c r="AF9" s="8">
        <v>96950</v>
      </c>
      <c r="AG9" t="s">
        <v>121</v>
      </c>
      <c r="AI9" s="10">
        <v>16702347898</v>
      </c>
      <c r="AK9" t="s">
        <v>199</v>
      </c>
      <c r="BC9" t="str">
        <f>"49-9071.00"</f>
        <v>49-9071.00</v>
      </c>
      <c r="BD9" t="s">
        <v>200</v>
      </c>
      <c r="BE9" t="s">
        <v>201</v>
      </c>
      <c r="BF9" t="s">
        <v>202</v>
      </c>
      <c r="BG9">
        <v>1</v>
      </c>
      <c r="BI9" s="1">
        <v>45231</v>
      </c>
      <c r="BJ9" s="1">
        <v>45230</v>
      </c>
      <c r="BM9">
        <v>35</v>
      </c>
      <c r="BN9">
        <v>0</v>
      </c>
      <c r="BO9">
        <v>7</v>
      </c>
      <c r="BP9">
        <v>7</v>
      </c>
      <c r="BQ9">
        <v>7</v>
      </c>
      <c r="BR9">
        <v>7</v>
      </c>
      <c r="BS9">
        <v>7</v>
      </c>
      <c r="BT9">
        <v>0</v>
      </c>
      <c r="BU9" t="str">
        <f>"8:00 AM"</f>
        <v>8:00 AM</v>
      </c>
      <c r="BV9" t="str">
        <f>"4:00 PM"</f>
        <v>4:00 PM</v>
      </c>
      <c r="BW9" t="s">
        <v>131</v>
      </c>
      <c r="BX9">
        <v>0</v>
      </c>
      <c r="BY9">
        <v>12</v>
      </c>
      <c r="BZ9" t="s">
        <v>115</v>
      </c>
      <c r="CB9" s="3" t="s">
        <v>203</v>
      </c>
      <c r="CC9" t="s">
        <v>204</v>
      </c>
      <c r="CE9" t="s">
        <v>205</v>
      </c>
      <c r="CF9" t="s">
        <v>120</v>
      </c>
      <c r="CG9" s="8">
        <v>96952</v>
      </c>
      <c r="CH9" s="2">
        <v>9.5399999999999991</v>
      </c>
      <c r="CI9" s="2">
        <v>9.5399999999999991</v>
      </c>
      <c r="CJ9" s="2">
        <v>14.31</v>
      </c>
      <c r="CK9" s="2">
        <v>14.31</v>
      </c>
      <c r="CL9" t="s">
        <v>134</v>
      </c>
      <c r="CM9" t="s">
        <v>206</v>
      </c>
      <c r="CN9" t="s">
        <v>135</v>
      </c>
      <c r="CP9" t="s">
        <v>115</v>
      </c>
      <c r="CQ9" t="s">
        <v>114</v>
      </c>
      <c r="CR9" t="s">
        <v>115</v>
      </c>
      <c r="CS9" t="s">
        <v>114</v>
      </c>
      <c r="CT9" t="s">
        <v>136</v>
      </c>
      <c r="CU9" t="s">
        <v>114</v>
      </c>
      <c r="CV9" t="s">
        <v>136</v>
      </c>
      <c r="CW9" t="s">
        <v>207</v>
      </c>
      <c r="CX9" s="10">
        <v>16702347898</v>
      </c>
      <c r="CY9" t="s">
        <v>199</v>
      </c>
      <c r="CZ9" t="s">
        <v>206</v>
      </c>
      <c r="DA9" t="s">
        <v>114</v>
      </c>
      <c r="DB9" t="s">
        <v>115</v>
      </c>
    </row>
    <row r="10" spans="1:111" ht="14.45" customHeight="1" x14ac:dyDescent="0.25">
      <c r="A10" t="s">
        <v>227</v>
      </c>
      <c r="B10" t="s">
        <v>112</v>
      </c>
      <c r="C10" s="1">
        <v>45146.136117708331</v>
      </c>
      <c r="D10" s="1">
        <v>45201</v>
      </c>
      <c r="E10" t="s">
        <v>139</v>
      </c>
      <c r="G10" t="s">
        <v>114</v>
      </c>
      <c r="H10" t="s">
        <v>115</v>
      </c>
      <c r="I10" t="s">
        <v>115</v>
      </c>
      <c r="J10" t="s">
        <v>116</v>
      </c>
      <c r="K10" t="s">
        <v>163</v>
      </c>
      <c r="L10" t="s">
        <v>118</v>
      </c>
      <c r="N10" t="s">
        <v>119</v>
      </c>
      <c r="O10" t="s">
        <v>120</v>
      </c>
      <c r="P10" s="8">
        <v>96950</v>
      </c>
      <c r="Q10" t="s">
        <v>121</v>
      </c>
      <c r="S10" s="10">
        <v>16702336927</v>
      </c>
      <c r="U10">
        <v>561320</v>
      </c>
      <c r="V10" t="s">
        <v>122</v>
      </c>
      <c r="X10" t="s">
        <v>123</v>
      </c>
      <c r="Y10" t="s">
        <v>124</v>
      </c>
      <c r="Z10" t="s">
        <v>125</v>
      </c>
      <c r="AA10" t="s">
        <v>126</v>
      </c>
      <c r="AB10" t="s">
        <v>168</v>
      </c>
      <c r="AC10" t="s">
        <v>118</v>
      </c>
      <c r="AD10" t="s">
        <v>119</v>
      </c>
      <c r="AE10" t="s">
        <v>120</v>
      </c>
      <c r="AF10" s="8">
        <v>96950</v>
      </c>
      <c r="AG10" t="s">
        <v>121</v>
      </c>
      <c r="AI10" s="10">
        <v>16702336927</v>
      </c>
      <c r="AK10" t="s">
        <v>127</v>
      </c>
      <c r="BC10" t="str">
        <f>"49-3023.00"</f>
        <v>49-3023.00</v>
      </c>
      <c r="BD10" t="s">
        <v>164</v>
      </c>
      <c r="BE10" t="s">
        <v>165</v>
      </c>
      <c r="BF10" t="s">
        <v>228</v>
      </c>
      <c r="BG10">
        <v>2</v>
      </c>
      <c r="BI10" s="1">
        <v>45200</v>
      </c>
      <c r="BJ10" s="1">
        <v>46295</v>
      </c>
      <c r="BM10">
        <v>35</v>
      </c>
      <c r="BN10">
        <v>0</v>
      </c>
      <c r="BO10">
        <v>7</v>
      </c>
      <c r="BP10">
        <v>7</v>
      </c>
      <c r="BQ10">
        <v>7</v>
      </c>
      <c r="BR10">
        <v>7</v>
      </c>
      <c r="BS10">
        <v>7</v>
      </c>
      <c r="BT10">
        <v>0</v>
      </c>
      <c r="BU10" t="str">
        <f>"7:30 AM"</f>
        <v>7:30 AM</v>
      </c>
      <c r="BV10" t="str">
        <f>"4:30 PM"</f>
        <v>4:30 PM</v>
      </c>
      <c r="BW10" t="s">
        <v>131</v>
      </c>
      <c r="BX10">
        <v>0</v>
      </c>
      <c r="BY10">
        <v>12</v>
      </c>
      <c r="BZ10" t="s">
        <v>115</v>
      </c>
      <c r="CB10" s="3" t="s">
        <v>229</v>
      </c>
      <c r="CC10" t="s">
        <v>168</v>
      </c>
      <c r="CD10" t="s">
        <v>118</v>
      </c>
      <c r="CE10" t="s">
        <v>119</v>
      </c>
      <c r="CF10" t="s">
        <v>120</v>
      </c>
      <c r="CG10" s="8">
        <v>96950</v>
      </c>
      <c r="CH10" s="2">
        <v>10.07</v>
      </c>
      <c r="CI10" s="2">
        <v>10.07</v>
      </c>
      <c r="CJ10" s="2">
        <v>15.11</v>
      </c>
      <c r="CK10" s="2">
        <v>15.11</v>
      </c>
      <c r="CL10" t="s">
        <v>134</v>
      </c>
      <c r="CN10" t="s">
        <v>135</v>
      </c>
      <c r="CP10" t="s">
        <v>115</v>
      </c>
      <c r="CQ10" t="s">
        <v>114</v>
      </c>
      <c r="CR10" t="s">
        <v>115</v>
      </c>
      <c r="CS10" t="s">
        <v>114</v>
      </c>
      <c r="CT10" t="s">
        <v>136</v>
      </c>
      <c r="CU10" t="s">
        <v>114</v>
      </c>
      <c r="CV10" t="s">
        <v>136</v>
      </c>
      <c r="CW10" t="s">
        <v>137</v>
      </c>
      <c r="CX10" s="10">
        <v>16702336927</v>
      </c>
      <c r="CY10" t="s">
        <v>127</v>
      </c>
      <c r="CZ10" t="s">
        <v>136</v>
      </c>
      <c r="DA10" t="s">
        <v>114</v>
      </c>
      <c r="DB10" t="s">
        <v>115</v>
      </c>
    </row>
    <row r="11" spans="1:111" ht="14.45" customHeight="1" x14ac:dyDescent="0.25">
      <c r="A11" t="s">
        <v>230</v>
      </c>
      <c r="B11" t="s">
        <v>112</v>
      </c>
      <c r="C11" s="1">
        <v>45101.422472569444</v>
      </c>
      <c r="D11" s="1">
        <v>45201</v>
      </c>
      <c r="E11" t="s">
        <v>113</v>
      </c>
      <c r="F11" s="1">
        <v>45198.833333333336</v>
      </c>
      <c r="G11" t="s">
        <v>115</v>
      </c>
      <c r="H11" t="s">
        <v>115</v>
      </c>
      <c r="I11" t="s">
        <v>115</v>
      </c>
      <c r="J11" t="s">
        <v>116</v>
      </c>
      <c r="K11" t="s">
        <v>231</v>
      </c>
      <c r="L11" t="s">
        <v>118</v>
      </c>
      <c r="N11" t="s">
        <v>119</v>
      </c>
      <c r="O11" t="s">
        <v>120</v>
      </c>
      <c r="P11" s="8">
        <v>96950</v>
      </c>
      <c r="Q11" t="s">
        <v>121</v>
      </c>
      <c r="S11" s="10">
        <v>16702336927</v>
      </c>
      <c r="U11">
        <v>561320</v>
      </c>
      <c r="V11" t="s">
        <v>122</v>
      </c>
      <c r="X11" t="s">
        <v>123</v>
      </c>
      <c r="Y11" t="s">
        <v>124</v>
      </c>
      <c r="Z11" t="s">
        <v>125</v>
      </c>
      <c r="AA11" t="s">
        <v>126</v>
      </c>
      <c r="AB11" t="s">
        <v>118</v>
      </c>
      <c r="AD11" t="s">
        <v>119</v>
      </c>
      <c r="AE11" t="s">
        <v>120</v>
      </c>
      <c r="AF11" s="8">
        <v>96950</v>
      </c>
      <c r="AG11" t="s">
        <v>121</v>
      </c>
      <c r="AI11" s="10">
        <v>16702336927</v>
      </c>
      <c r="AK11" t="s">
        <v>127</v>
      </c>
      <c r="BC11" t="str">
        <f>"49-9071.00"</f>
        <v>49-9071.00</v>
      </c>
      <c r="BD11" t="s">
        <v>200</v>
      </c>
      <c r="BE11" t="s">
        <v>232</v>
      </c>
      <c r="BF11" t="s">
        <v>233</v>
      </c>
      <c r="BG11">
        <v>4</v>
      </c>
      <c r="BI11" s="1">
        <v>45200</v>
      </c>
      <c r="BJ11" s="1">
        <v>45565</v>
      </c>
      <c r="BM11">
        <v>40</v>
      </c>
      <c r="BN11">
        <v>0</v>
      </c>
      <c r="BO11">
        <v>8</v>
      </c>
      <c r="BP11">
        <v>8</v>
      </c>
      <c r="BQ11">
        <v>8</v>
      </c>
      <c r="BR11">
        <v>8</v>
      </c>
      <c r="BS11">
        <v>8</v>
      </c>
      <c r="BT11">
        <v>0</v>
      </c>
      <c r="BU11" t="str">
        <f>"7:30 AM"</f>
        <v>7:30 AM</v>
      </c>
      <c r="BV11" t="str">
        <f>"4:30 PM"</f>
        <v>4:30 PM</v>
      </c>
      <c r="BW11" t="s">
        <v>131</v>
      </c>
      <c r="BX11">
        <v>0</v>
      </c>
      <c r="BY11">
        <v>24</v>
      </c>
      <c r="BZ11" t="s">
        <v>115</v>
      </c>
      <c r="CB11" t="s">
        <v>234</v>
      </c>
      <c r="CC11" t="s">
        <v>148</v>
      </c>
      <c r="CD11" t="s">
        <v>118</v>
      </c>
      <c r="CE11" t="s">
        <v>119</v>
      </c>
      <c r="CF11" t="s">
        <v>120</v>
      </c>
      <c r="CG11" s="8">
        <v>96950</v>
      </c>
      <c r="CH11" s="2">
        <v>9.19</v>
      </c>
      <c r="CI11" s="2">
        <v>9.19</v>
      </c>
      <c r="CJ11" s="2">
        <v>13.79</v>
      </c>
      <c r="CK11" s="2">
        <v>13.79</v>
      </c>
      <c r="CL11" t="s">
        <v>134</v>
      </c>
      <c r="CN11" t="s">
        <v>135</v>
      </c>
      <c r="CP11" t="s">
        <v>115</v>
      </c>
      <c r="CQ11" t="s">
        <v>114</v>
      </c>
      <c r="CR11" t="s">
        <v>115</v>
      </c>
      <c r="CS11" t="s">
        <v>114</v>
      </c>
      <c r="CT11" t="s">
        <v>136</v>
      </c>
      <c r="CU11" t="s">
        <v>114</v>
      </c>
      <c r="CV11" t="s">
        <v>136</v>
      </c>
      <c r="CW11" t="s">
        <v>137</v>
      </c>
      <c r="CX11" s="10">
        <v>16702336927</v>
      </c>
      <c r="CY11" t="s">
        <v>127</v>
      </c>
      <c r="CZ11" t="s">
        <v>136</v>
      </c>
      <c r="DA11" t="s">
        <v>114</v>
      </c>
      <c r="DB11" t="s">
        <v>115</v>
      </c>
    </row>
    <row r="12" spans="1:111" ht="14.45" customHeight="1" x14ac:dyDescent="0.25">
      <c r="A12" t="s">
        <v>235</v>
      </c>
      <c r="B12" t="s">
        <v>112</v>
      </c>
      <c r="C12" s="1">
        <v>45101.434673842596</v>
      </c>
      <c r="D12" s="1">
        <v>45201</v>
      </c>
      <c r="E12" t="s">
        <v>113</v>
      </c>
      <c r="F12" s="1">
        <v>45198.833333333336</v>
      </c>
      <c r="G12" t="s">
        <v>115</v>
      </c>
      <c r="H12" t="s">
        <v>115</v>
      </c>
      <c r="I12" t="s">
        <v>115</v>
      </c>
      <c r="J12" t="s">
        <v>116</v>
      </c>
      <c r="K12" t="s">
        <v>141</v>
      </c>
      <c r="L12" t="s">
        <v>118</v>
      </c>
      <c r="N12" t="s">
        <v>119</v>
      </c>
      <c r="O12" t="s">
        <v>120</v>
      </c>
      <c r="P12" s="8">
        <v>96950</v>
      </c>
      <c r="Q12" t="s">
        <v>121</v>
      </c>
      <c r="S12" s="10">
        <v>16702336927</v>
      </c>
      <c r="U12">
        <v>561320</v>
      </c>
      <c r="V12" t="s">
        <v>122</v>
      </c>
      <c r="X12" t="s">
        <v>123</v>
      </c>
      <c r="Y12" t="s">
        <v>124</v>
      </c>
      <c r="Z12" t="s">
        <v>125</v>
      </c>
      <c r="AA12" t="s">
        <v>126</v>
      </c>
      <c r="AB12" t="s">
        <v>118</v>
      </c>
      <c r="AD12" t="s">
        <v>119</v>
      </c>
      <c r="AE12" t="s">
        <v>120</v>
      </c>
      <c r="AF12" s="8">
        <v>96950</v>
      </c>
      <c r="AG12" t="s">
        <v>121</v>
      </c>
      <c r="AI12" s="10">
        <v>16702336927</v>
      </c>
      <c r="AK12" t="s">
        <v>127</v>
      </c>
      <c r="BC12" t="str">
        <f>"37-2011.00"</f>
        <v>37-2011.00</v>
      </c>
      <c r="BD12" t="s">
        <v>144</v>
      </c>
      <c r="BE12" t="s">
        <v>151</v>
      </c>
      <c r="BF12" t="s">
        <v>152</v>
      </c>
      <c r="BG12">
        <v>3</v>
      </c>
      <c r="BI12" s="1">
        <v>45200</v>
      </c>
      <c r="BJ12" s="1">
        <v>45565</v>
      </c>
      <c r="BM12">
        <v>40</v>
      </c>
      <c r="BN12">
        <v>0</v>
      </c>
      <c r="BO12">
        <v>8</v>
      </c>
      <c r="BP12">
        <v>8</v>
      </c>
      <c r="BQ12">
        <v>8</v>
      </c>
      <c r="BR12">
        <v>8</v>
      </c>
      <c r="BS12">
        <v>8</v>
      </c>
      <c r="BT12">
        <v>0</v>
      </c>
      <c r="BU12" t="str">
        <f>"7:30 AM"</f>
        <v>7:30 AM</v>
      </c>
      <c r="BV12" t="str">
        <f>"4:30 PM"</f>
        <v>4:30 PM</v>
      </c>
      <c r="BW12" t="s">
        <v>131</v>
      </c>
      <c r="BX12">
        <v>0</v>
      </c>
      <c r="BY12">
        <v>12</v>
      </c>
      <c r="BZ12" t="s">
        <v>115</v>
      </c>
      <c r="CB12" s="3" t="s">
        <v>153</v>
      </c>
      <c r="CC12" t="s">
        <v>154</v>
      </c>
      <c r="CD12" t="s">
        <v>118</v>
      </c>
      <c r="CE12" t="s">
        <v>119</v>
      </c>
      <c r="CF12" t="s">
        <v>120</v>
      </c>
      <c r="CG12" s="8">
        <v>96950</v>
      </c>
      <c r="CH12" s="2">
        <v>7.99</v>
      </c>
      <c r="CI12" s="2">
        <v>7.99</v>
      </c>
      <c r="CJ12" s="2">
        <v>11.99</v>
      </c>
      <c r="CK12" s="2">
        <v>11.99</v>
      </c>
      <c r="CL12" t="s">
        <v>134</v>
      </c>
      <c r="CN12" t="s">
        <v>135</v>
      </c>
      <c r="CP12" t="s">
        <v>115</v>
      </c>
      <c r="CQ12" t="s">
        <v>114</v>
      </c>
      <c r="CR12" t="s">
        <v>115</v>
      </c>
      <c r="CS12" t="s">
        <v>114</v>
      </c>
      <c r="CT12" t="s">
        <v>136</v>
      </c>
      <c r="CU12" t="s">
        <v>114</v>
      </c>
      <c r="CV12" t="s">
        <v>136</v>
      </c>
      <c r="CW12" t="s">
        <v>137</v>
      </c>
      <c r="CX12" s="10">
        <v>16702336927</v>
      </c>
      <c r="CY12" t="s">
        <v>127</v>
      </c>
      <c r="CZ12" t="s">
        <v>136</v>
      </c>
      <c r="DA12" t="s">
        <v>114</v>
      </c>
      <c r="DB12" t="s">
        <v>115</v>
      </c>
    </row>
    <row r="13" spans="1:111" ht="14.45" customHeight="1" x14ac:dyDescent="0.25">
      <c r="A13" t="s">
        <v>236</v>
      </c>
      <c r="B13" t="s">
        <v>112</v>
      </c>
      <c r="C13" s="1">
        <v>45187.80296666667</v>
      </c>
      <c r="D13" s="1">
        <v>45201</v>
      </c>
      <c r="E13" t="s">
        <v>139</v>
      </c>
      <c r="F13" s="1">
        <v>45317.791666666664</v>
      </c>
      <c r="G13" t="s">
        <v>115</v>
      </c>
      <c r="H13" t="s">
        <v>115</v>
      </c>
      <c r="I13" t="s">
        <v>115</v>
      </c>
      <c r="J13" t="s">
        <v>237</v>
      </c>
      <c r="L13" t="s">
        <v>238</v>
      </c>
      <c r="M13" t="s">
        <v>238</v>
      </c>
      <c r="N13" t="s">
        <v>214</v>
      </c>
      <c r="O13" t="s">
        <v>120</v>
      </c>
      <c r="P13" s="8">
        <v>96950</v>
      </c>
      <c r="Q13" t="s">
        <v>121</v>
      </c>
      <c r="S13" s="10">
        <v>16702346445</v>
      </c>
      <c r="T13">
        <v>2263</v>
      </c>
      <c r="U13">
        <v>4411</v>
      </c>
      <c r="V13" t="s">
        <v>122</v>
      </c>
      <c r="X13" t="s">
        <v>239</v>
      </c>
      <c r="Y13" t="s">
        <v>240</v>
      </c>
      <c r="AA13" t="s">
        <v>241</v>
      </c>
      <c r="AB13" t="s">
        <v>242</v>
      </c>
      <c r="AC13" t="s">
        <v>242</v>
      </c>
      <c r="AD13" t="s">
        <v>214</v>
      </c>
      <c r="AE13" t="s">
        <v>120</v>
      </c>
      <c r="AF13" s="8">
        <v>96950</v>
      </c>
      <c r="AG13" t="s">
        <v>121</v>
      </c>
      <c r="AI13" s="10">
        <v>16702346445</v>
      </c>
      <c r="AJ13">
        <v>2263</v>
      </c>
      <c r="AK13" t="s">
        <v>243</v>
      </c>
      <c r="BC13" t="str">
        <f>"43-5071.00"</f>
        <v>43-5071.00</v>
      </c>
      <c r="BD13" t="s">
        <v>244</v>
      </c>
      <c r="BE13" t="s">
        <v>245</v>
      </c>
      <c r="BF13" t="s">
        <v>246</v>
      </c>
      <c r="BG13">
        <v>1</v>
      </c>
      <c r="BI13" s="1">
        <v>45352</v>
      </c>
      <c r="BJ13" s="1">
        <v>45716</v>
      </c>
      <c r="BM13">
        <v>40</v>
      </c>
      <c r="BN13">
        <v>0</v>
      </c>
      <c r="BO13">
        <v>8</v>
      </c>
      <c r="BP13">
        <v>8</v>
      </c>
      <c r="BQ13">
        <v>8</v>
      </c>
      <c r="BR13">
        <v>8</v>
      </c>
      <c r="BS13">
        <v>8</v>
      </c>
      <c r="BT13">
        <v>0</v>
      </c>
      <c r="BU13" t="str">
        <f>"8:00 AM"</f>
        <v>8:00 AM</v>
      </c>
      <c r="BV13" t="str">
        <f>"5:00 PM"</f>
        <v>5:00 PM</v>
      </c>
      <c r="BW13" t="s">
        <v>131</v>
      </c>
      <c r="BX13">
        <v>0</v>
      </c>
      <c r="BY13">
        <v>12</v>
      </c>
      <c r="BZ13" t="s">
        <v>115</v>
      </c>
      <c r="CB13" t="s">
        <v>247</v>
      </c>
      <c r="CC13" t="s">
        <v>238</v>
      </c>
      <c r="CD13" t="s">
        <v>238</v>
      </c>
      <c r="CE13" t="s">
        <v>214</v>
      </c>
      <c r="CF13" t="s">
        <v>120</v>
      </c>
      <c r="CG13" s="8">
        <v>96950</v>
      </c>
      <c r="CH13" s="2">
        <v>11.11</v>
      </c>
      <c r="CI13" s="2">
        <v>12</v>
      </c>
      <c r="CJ13" s="2">
        <v>16.66</v>
      </c>
      <c r="CK13" s="2">
        <v>18</v>
      </c>
      <c r="CL13" t="s">
        <v>134</v>
      </c>
      <c r="CM13" t="s">
        <v>248</v>
      </c>
      <c r="CN13" t="s">
        <v>135</v>
      </c>
      <c r="CP13" t="s">
        <v>115</v>
      </c>
      <c r="CQ13" t="s">
        <v>114</v>
      </c>
      <c r="CR13" t="s">
        <v>115</v>
      </c>
      <c r="CS13" t="s">
        <v>114</v>
      </c>
      <c r="CT13" t="s">
        <v>136</v>
      </c>
      <c r="CU13" t="s">
        <v>114</v>
      </c>
      <c r="CV13" t="s">
        <v>136</v>
      </c>
      <c r="CW13" t="s">
        <v>136</v>
      </c>
      <c r="CX13" s="10">
        <v>16702346445</v>
      </c>
      <c r="CY13" t="s">
        <v>243</v>
      </c>
      <c r="CZ13" t="s">
        <v>136</v>
      </c>
      <c r="DA13" t="s">
        <v>114</v>
      </c>
      <c r="DB13" t="s">
        <v>115</v>
      </c>
      <c r="DC13" t="s">
        <v>239</v>
      </c>
      <c r="DD13" t="s">
        <v>240</v>
      </c>
      <c r="DF13" t="s">
        <v>249</v>
      </c>
      <c r="DG13" t="s">
        <v>243</v>
      </c>
    </row>
    <row r="14" spans="1:111" ht="14.45" customHeight="1" x14ac:dyDescent="0.25">
      <c r="A14" t="s">
        <v>250</v>
      </c>
      <c r="B14" t="s">
        <v>112</v>
      </c>
      <c r="C14" s="1">
        <v>45101.42076828704</v>
      </c>
      <c r="D14" s="1">
        <v>45201</v>
      </c>
      <c r="E14" t="s">
        <v>113</v>
      </c>
      <c r="F14" s="1">
        <v>45198.833333333336</v>
      </c>
      <c r="G14" t="s">
        <v>115</v>
      </c>
      <c r="H14" t="s">
        <v>115</v>
      </c>
      <c r="I14" t="s">
        <v>115</v>
      </c>
      <c r="J14" t="s">
        <v>116</v>
      </c>
      <c r="K14" t="s">
        <v>231</v>
      </c>
      <c r="L14" t="s">
        <v>118</v>
      </c>
      <c r="N14" t="s">
        <v>119</v>
      </c>
      <c r="O14" t="s">
        <v>120</v>
      </c>
      <c r="P14" s="8">
        <v>96950</v>
      </c>
      <c r="Q14" t="s">
        <v>121</v>
      </c>
      <c r="S14" s="10">
        <v>16702336927</v>
      </c>
      <c r="U14">
        <v>561320</v>
      </c>
      <c r="V14" t="s">
        <v>122</v>
      </c>
      <c r="X14" t="s">
        <v>123</v>
      </c>
      <c r="Y14" t="s">
        <v>124</v>
      </c>
      <c r="Z14" t="s">
        <v>125</v>
      </c>
      <c r="AA14" t="s">
        <v>126</v>
      </c>
      <c r="AB14" t="s">
        <v>118</v>
      </c>
      <c r="AD14" t="s">
        <v>119</v>
      </c>
      <c r="AE14" t="s">
        <v>120</v>
      </c>
      <c r="AF14" s="8">
        <v>96950</v>
      </c>
      <c r="AG14" t="s">
        <v>121</v>
      </c>
      <c r="AI14" s="10">
        <v>16702336927</v>
      </c>
      <c r="AK14" t="s">
        <v>127</v>
      </c>
      <c r="BC14" t="str">
        <f>"49-9071.00"</f>
        <v>49-9071.00</v>
      </c>
      <c r="BD14" t="s">
        <v>200</v>
      </c>
      <c r="BE14" t="s">
        <v>232</v>
      </c>
      <c r="BF14" t="s">
        <v>233</v>
      </c>
      <c r="BG14">
        <v>4</v>
      </c>
      <c r="BI14" s="1">
        <v>45200</v>
      </c>
      <c r="BJ14" s="1">
        <v>45565</v>
      </c>
      <c r="BM14">
        <v>40</v>
      </c>
      <c r="BN14">
        <v>0</v>
      </c>
      <c r="BO14">
        <v>8</v>
      </c>
      <c r="BP14">
        <v>8</v>
      </c>
      <c r="BQ14">
        <v>8</v>
      </c>
      <c r="BR14">
        <v>8</v>
      </c>
      <c r="BS14">
        <v>8</v>
      </c>
      <c r="BT14">
        <v>0</v>
      </c>
      <c r="BU14" t="str">
        <f>"7:30 AM"</f>
        <v>7:30 AM</v>
      </c>
      <c r="BV14" t="str">
        <f>"4:30 PM"</f>
        <v>4:30 PM</v>
      </c>
      <c r="BW14" t="s">
        <v>131</v>
      </c>
      <c r="BX14">
        <v>0</v>
      </c>
      <c r="BY14">
        <v>24</v>
      </c>
      <c r="BZ14" t="s">
        <v>115</v>
      </c>
      <c r="CB14" t="s">
        <v>234</v>
      </c>
      <c r="CC14" t="s">
        <v>148</v>
      </c>
      <c r="CD14" t="s">
        <v>118</v>
      </c>
      <c r="CE14" t="s">
        <v>119</v>
      </c>
      <c r="CF14" t="s">
        <v>120</v>
      </c>
      <c r="CG14" s="8">
        <v>96950</v>
      </c>
      <c r="CH14" s="2">
        <v>9.19</v>
      </c>
      <c r="CI14" s="2">
        <v>9.19</v>
      </c>
      <c r="CJ14" s="2">
        <v>13.79</v>
      </c>
      <c r="CK14" s="2">
        <v>13.79</v>
      </c>
      <c r="CL14" t="s">
        <v>134</v>
      </c>
      <c r="CN14" t="s">
        <v>135</v>
      </c>
      <c r="CP14" t="s">
        <v>115</v>
      </c>
      <c r="CQ14" t="s">
        <v>114</v>
      </c>
      <c r="CR14" t="s">
        <v>115</v>
      </c>
      <c r="CS14" t="s">
        <v>114</v>
      </c>
      <c r="CT14" t="s">
        <v>136</v>
      </c>
      <c r="CU14" t="s">
        <v>114</v>
      </c>
      <c r="CV14" t="s">
        <v>136</v>
      </c>
      <c r="CW14" t="s">
        <v>137</v>
      </c>
      <c r="CX14" s="10">
        <v>16702336927</v>
      </c>
      <c r="CY14" t="s">
        <v>127</v>
      </c>
      <c r="CZ14" t="s">
        <v>136</v>
      </c>
      <c r="DA14" t="s">
        <v>114</v>
      </c>
      <c r="DB14" t="s">
        <v>115</v>
      </c>
    </row>
    <row r="15" spans="1:111" ht="14.45" customHeight="1" x14ac:dyDescent="0.25">
      <c r="A15" t="s">
        <v>251</v>
      </c>
      <c r="B15" t="s">
        <v>209</v>
      </c>
      <c r="C15" s="1">
        <v>45120.076646527777</v>
      </c>
      <c r="D15" s="1">
        <v>45202</v>
      </c>
      <c r="E15" t="s">
        <v>139</v>
      </c>
      <c r="G15" t="s">
        <v>115</v>
      </c>
      <c r="H15" t="s">
        <v>114</v>
      </c>
      <c r="I15" t="s">
        <v>115</v>
      </c>
      <c r="J15" t="s">
        <v>252</v>
      </c>
      <c r="K15" t="s">
        <v>253</v>
      </c>
      <c r="L15" t="s">
        <v>254</v>
      </c>
      <c r="M15" t="s">
        <v>255</v>
      </c>
      <c r="N15" t="s">
        <v>119</v>
      </c>
      <c r="O15" t="s">
        <v>120</v>
      </c>
      <c r="P15" s="8">
        <v>96950</v>
      </c>
      <c r="Q15" t="s">
        <v>121</v>
      </c>
      <c r="R15" t="s">
        <v>215</v>
      </c>
      <c r="S15" s="10">
        <v>16702355202</v>
      </c>
      <c r="U15">
        <v>561720</v>
      </c>
      <c r="V15" t="s">
        <v>122</v>
      </c>
      <c r="X15" t="s">
        <v>256</v>
      </c>
      <c r="Y15" t="s">
        <v>257</v>
      </c>
      <c r="Z15" t="s">
        <v>258</v>
      </c>
      <c r="AA15" t="s">
        <v>259</v>
      </c>
      <c r="AB15" t="s">
        <v>260</v>
      </c>
      <c r="AC15" t="s">
        <v>261</v>
      </c>
      <c r="AD15" t="s">
        <v>214</v>
      </c>
      <c r="AE15" t="s">
        <v>120</v>
      </c>
      <c r="AF15" s="8">
        <v>96950</v>
      </c>
      <c r="AG15" t="s">
        <v>121</v>
      </c>
      <c r="AI15" s="10">
        <v>16702355202</v>
      </c>
      <c r="AK15" t="s">
        <v>262</v>
      </c>
      <c r="BC15" t="str">
        <f>"37-2012.00"</f>
        <v>37-2012.00</v>
      </c>
      <c r="BD15" t="s">
        <v>263</v>
      </c>
      <c r="BE15" t="s">
        <v>264</v>
      </c>
      <c r="BF15" t="s">
        <v>265</v>
      </c>
      <c r="BG15">
        <v>15</v>
      </c>
      <c r="BH15">
        <v>15</v>
      </c>
      <c r="BI15" s="1">
        <v>45236</v>
      </c>
      <c r="BJ15" s="1">
        <v>45601</v>
      </c>
      <c r="BK15" s="1">
        <v>45236</v>
      </c>
      <c r="BL15" s="1">
        <v>45601</v>
      </c>
      <c r="BM15">
        <v>35</v>
      </c>
      <c r="BN15">
        <v>0</v>
      </c>
      <c r="BO15">
        <v>7</v>
      </c>
      <c r="BP15">
        <v>7</v>
      </c>
      <c r="BQ15">
        <v>7</v>
      </c>
      <c r="BR15">
        <v>7</v>
      </c>
      <c r="BS15">
        <v>7</v>
      </c>
      <c r="BT15">
        <v>0</v>
      </c>
      <c r="BU15" t="str">
        <f>"9:00 AM"</f>
        <v>9:00 AM</v>
      </c>
      <c r="BV15" t="str">
        <f>"5:00 PM"</f>
        <v>5:00 PM</v>
      </c>
      <c r="BW15" t="s">
        <v>184</v>
      </c>
      <c r="BX15">
        <v>1</v>
      </c>
      <c r="BY15">
        <v>3</v>
      </c>
      <c r="BZ15" t="s">
        <v>115</v>
      </c>
      <c r="CB15" s="3" t="s">
        <v>266</v>
      </c>
      <c r="CC15" t="s">
        <v>267</v>
      </c>
      <c r="CD15" t="s">
        <v>268</v>
      </c>
      <c r="CE15" t="s">
        <v>119</v>
      </c>
      <c r="CF15" t="s">
        <v>120</v>
      </c>
      <c r="CG15" s="8">
        <v>96950</v>
      </c>
      <c r="CH15" s="2">
        <v>7.64</v>
      </c>
      <c r="CI15" s="2">
        <v>7.64</v>
      </c>
      <c r="CJ15" s="2">
        <v>11.46</v>
      </c>
      <c r="CK15" s="2">
        <v>11.46</v>
      </c>
      <c r="CL15" t="s">
        <v>134</v>
      </c>
      <c r="CM15" t="s">
        <v>136</v>
      </c>
      <c r="CN15" t="s">
        <v>135</v>
      </c>
      <c r="CP15" t="s">
        <v>115</v>
      </c>
      <c r="CQ15" t="s">
        <v>114</v>
      </c>
      <c r="CR15" t="s">
        <v>115</v>
      </c>
      <c r="CS15" t="s">
        <v>114</v>
      </c>
      <c r="CT15" t="s">
        <v>114</v>
      </c>
      <c r="CU15" t="s">
        <v>114</v>
      </c>
      <c r="CV15" t="s">
        <v>136</v>
      </c>
      <c r="CW15" t="s">
        <v>269</v>
      </c>
      <c r="CX15" s="10">
        <v>16702355202</v>
      </c>
      <c r="CY15" t="s">
        <v>262</v>
      </c>
      <c r="CZ15" t="s">
        <v>270</v>
      </c>
      <c r="DA15" t="s">
        <v>114</v>
      </c>
      <c r="DB15" t="s">
        <v>115</v>
      </c>
    </row>
    <row r="16" spans="1:111" ht="14.45" customHeight="1" x14ac:dyDescent="0.25">
      <c r="A16" t="s">
        <v>271</v>
      </c>
      <c r="B16" t="s">
        <v>209</v>
      </c>
      <c r="C16" s="1">
        <v>45117.865472453705</v>
      </c>
      <c r="D16" s="1">
        <v>45202</v>
      </c>
      <c r="E16" t="s">
        <v>113</v>
      </c>
      <c r="F16" s="1">
        <v>45198.833333333336</v>
      </c>
      <c r="G16" t="s">
        <v>115</v>
      </c>
      <c r="H16" t="s">
        <v>115</v>
      </c>
      <c r="I16" t="s">
        <v>115</v>
      </c>
      <c r="J16" t="s">
        <v>272</v>
      </c>
      <c r="K16" t="s">
        <v>273</v>
      </c>
      <c r="L16" t="s">
        <v>274</v>
      </c>
      <c r="M16" t="s">
        <v>275</v>
      </c>
      <c r="N16" t="s">
        <v>205</v>
      </c>
      <c r="O16" t="s">
        <v>120</v>
      </c>
      <c r="P16" s="8">
        <v>96951</v>
      </c>
      <c r="Q16" t="s">
        <v>121</v>
      </c>
      <c r="R16" t="s">
        <v>136</v>
      </c>
      <c r="S16" s="10">
        <v>16705325353</v>
      </c>
      <c r="U16">
        <v>61162</v>
      </c>
      <c r="V16" t="s">
        <v>122</v>
      </c>
      <c r="X16" t="s">
        <v>276</v>
      </c>
      <c r="Y16" t="s">
        <v>277</v>
      </c>
      <c r="Z16" t="s">
        <v>136</v>
      </c>
      <c r="AA16" t="s">
        <v>126</v>
      </c>
      <c r="AB16" t="s">
        <v>274</v>
      </c>
      <c r="AC16" t="s">
        <v>275</v>
      </c>
      <c r="AD16" t="s">
        <v>205</v>
      </c>
      <c r="AE16" t="s">
        <v>120</v>
      </c>
      <c r="AF16" s="8">
        <v>96951</v>
      </c>
      <c r="AG16" t="s">
        <v>121</v>
      </c>
      <c r="AH16" t="s">
        <v>278</v>
      </c>
      <c r="AI16" s="10">
        <v>16705325353</v>
      </c>
      <c r="AK16" t="s">
        <v>279</v>
      </c>
      <c r="BC16" t="str">
        <f>"43-4171.00"</f>
        <v>43-4171.00</v>
      </c>
      <c r="BD16" t="s">
        <v>280</v>
      </c>
      <c r="BE16" t="s">
        <v>281</v>
      </c>
      <c r="BF16" t="s">
        <v>280</v>
      </c>
      <c r="BG16">
        <v>1</v>
      </c>
      <c r="BH16">
        <v>1</v>
      </c>
      <c r="BI16" s="1">
        <v>45200</v>
      </c>
      <c r="BJ16" s="1">
        <v>45565</v>
      </c>
      <c r="BK16" s="1">
        <v>45202</v>
      </c>
      <c r="BL16" s="1">
        <v>45565</v>
      </c>
      <c r="BM16">
        <v>40</v>
      </c>
      <c r="BN16">
        <v>7</v>
      </c>
      <c r="BO16">
        <v>0</v>
      </c>
      <c r="BP16">
        <v>6</v>
      </c>
      <c r="BQ16">
        <v>6</v>
      </c>
      <c r="BR16">
        <v>7</v>
      </c>
      <c r="BS16">
        <v>7</v>
      </c>
      <c r="BT16">
        <v>7</v>
      </c>
      <c r="BU16" t="str">
        <f>"8:06 AM"</f>
        <v>8:06 AM</v>
      </c>
      <c r="BV16" t="str">
        <f>"4:00 PM"</f>
        <v>4:00 PM</v>
      </c>
      <c r="BW16" t="s">
        <v>131</v>
      </c>
      <c r="BX16">
        <v>0</v>
      </c>
      <c r="BY16">
        <v>12</v>
      </c>
      <c r="BZ16" t="s">
        <v>115</v>
      </c>
      <c r="CB16" t="s">
        <v>282</v>
      </c>
      <c r="CC16" t="s">
        <v>274</v>
      </c>
      <c r="CD16" t="s">
        <v>275</v>
      </c>
      <c r="CE16" t="s">
        <v>205</v>
      </c>
      <c r="CF16" t="s">
        <v>120</v>
      </c>
      <c r="CG16" s="8">
        <v>96951</v>
      </c>
      <c r="CH16" s="2">
        <v>12.22</v>
      </c>
      <c r="CI16" s="2">
        <v>12.22</v>
      </c>
      <c r="CJ16" s="2">
        <v>18.329999999999998</v>
      </c>
      <c r="CK16" s="2">
        <v>18.329999999999998</v>
      </c>
      <c r="CL16" t="s">
        <v>134</v>
      </c>
      <c r="CM16" t="s">
        <v>136</v>
      </c>
      <c r="CN16" t="s">
        <v>135</v>
      </c>
      <c r="CP16" t="s">
        <v>115</v>
      </c>
      <c r="CQ16" t="s">
        <v>114</v>
      </c>
      <c r="CR16" t="s">
        <v>115</v>
      </c>
      <c r="CS16" t="s">
        <v>114</v>
      </c>
      <c r="CT16" t="s">
        <v>136</v>
      </c>
      <c r="CU16" t="s">
        <v>114</v>
      </c>
      <c r="CV16" t="s">
        <v>114</v>
      </c>
      <c r="CW16" t="s">
        <v>283</v>
      </c>
      <c r="CX16" s="10">
        <v>16705325353</v>
      </c>
      <c r="CY16" t="s">
        <v>279</v>
      </c>
      <c r="CZ16" t="s">
        <v>136</v>
      </c>
      <c r="DA16" t="s">
        <v>114</v>
      </c>
      <c r="DB16" t="s">
        <v>115</v>
      </c>
      <c r="DC16" t="s">
        <v>276</v>
      </c>
      <c r="DD16" t="s">
        <v>277</v>
      </c>
      <c r="DE16" t="s">
        <v>136</v>
      </c>
      <c r="DF16" t="s">
        <v>272</v>
      </c>
      <c r="DG16" t="s">
        <v>279</v>
      </c>
    </row>
    <row r="17" spans="1:111" ht="14.45" customHeight="1" x14ac:dyDescent="0.25">
      <c r="A17" t="s">
        <v>315</v>
      </c>
      <c r="B17" t="s">
        <v>209</v>
      </c>
      <c r="C17" s="1">
        <v>45108.440147569447</v>
      </c>
      <c r="D17" s="1">
        <v>45202</v>
      </c>
      <c r="E17" t="s">
        <v>113</v>
      </c>
      <c r="F17" s="1">
        <v>45198.833333333336</v>
      </c>
      <c r="G17" t="s">
        <v>115</v>
      </c>
      <c r="H17" t="s">
        <v>115</v>
      </c>
      <c r="I17" t="s">
        <v>115</v>
      </c>
      <c r="J17" t="s">
        <v>316</v>
      </c>
      <c r="K17" t="s">
        <v>317</v>
      </c>
      <c r="L17" t="s">
        <v>318</v>
      </c>
      <c r="N17" t="s">
        <v>119</v>
      </c>
      <c r="O17" t="s">
        <v>120</v>
      </c>
      <c r="P17" s="8">
        <v>96950</v>
      </c>
      <c r="Q17" t="s">
        <v>121</v>
      </c>
      <c r="S17" s="10">
        <v>16702341858</v>
      </c>
      <c r="U17">
        <v>812111</v>
      </c>
      <c r="V17" t="s">
        <v>122</v>
      </c>
      <c r="X17" t="s">
        <v>319</v>
      </c>
      <c r="Y17" t="s">
        <v>320</v>
      </c>
      <c r="AA17" t="s">
        <v>321</v>
      </c>
      <c r="AB17" t="s">
        <v>318</v>
      </c>
      <c r="AD17" t="s">
        <v>119</v>
      </c>
      <c r="AE17" t="s">
        <v>120</v>
      </c>
      <c r="AF17" s="8">
        <v>96950</v>
      </c>
      <c r="AG17" t="s">
        <v>121</v>
      </c>
      <c r="AI17" s="10">
        <v>16702341858</v>
      </c>
      <c r="AK17" t="s">
        <v>322</v>
      </c>
      <c r="BC17" t="str">
        <f>"49-9071.00"</f>
        <v>49-9071.00</v>
      </c>
      <c r="BD17" t="s">
        <v>200</v>
      </c>
      <c r="BE17" t="s">
        <v>323</v>
      </c>
      <c r="BF17" t="s">
        <v>324</v>
      </c>
      <c r="BG17">
        <v>2</v>
      </c>
      <c r="BH17">
        <v>2</v>
      </c>
      <c r="BI17" s="1">
        <v>45200</v>
      </c>
      <c r="BJ17" s="1">
        <v>45565</v>
      </c>
      <c r="BK17" s="1">
        <v>45202</v>
      </c>
      <c r="BL17" s="1">
        <v>45565</v>
      </c>
      <c r="BM17">
        <v>40</v>
      </c>
      <c r="BN17">
        <v>0</v>
      </c>
      <c r="BO17">
        <v>8</v>
      </c>
      <c r="BP17">
        <v>8</v>
      </c>
      <c r="BQ17">
        <v>8</v>
      </c>
      <c r="BR17">
        <v>8</v>
      </c>
      <c r="BS17">
        <v>8</v>
      </c>
      <c r="BT17">
        <v>0</v>
      </c>
      <c r="BU17" t="str">
        <f>"8:00 AM"</f>
        <v>8:00 AM</v>
      </c>
      <c r="BV17" t="str">
        <f>"5:00 PM"</f>
        <v>5:00 PM</v>
      </c>
      <c r="BW17" t="s">
        <v>131</v>
      </c>
      <c r="BX17">
        <v>0</v>
      </c>
      <c r="BY17">
        <v>24</v>
      </c>
      <c r="BZ17" t="s">
        <v>115</v>
      </c>
      <c r="CB17" t="s">
        <v>325</v>
      </c>
      <c r="CC17" t="s">
        <v>326</v>
      </c>
      <c r="CD17" t="s">
        <v>136</v>
      </c>
      <c r="CE17" t="s">
        <v>119</v>
      </c>
      <c r="CF17" t="s">
        <v>120</v>
      </c>
      <c r="CG17" s="8">
        <v>96950</v>
      </c>
      <c r="CH17" s="2">
        <v>9.19</v>
      </c>
      <c r="CI17" s="2">
        <v>9.19</v>
      </c>
      <c r="CJ17" s="2">
        <v>13.79</v>
      </c>
      <c r="CK17" s="2">
        <v>13.79</v>
      </c>
      <c r="CL17" t="s">
        <v>134</v>
      </c>
      <c r="CM17" t="s">
        <v>136</v>
      </c>
      <c r="CN17" t="s">
        <v>135</v>
      </c>
      <c r="CP17" t="s">
        <v>115</v>
      </c>
      <c r="CQ17" t="s">
        <v>114</v>
      </c>
      <c r="CR17" t="s">
        <v>115</v>
      </c>
      <c r="CS17" t="s">
        <v>114</v>
      </c>
      <c r="CT17" t="s">
        <v>136</v>
      </c>
      <c r="CU17" t="s">
        <v>114</v>
      </c>
      <c r="CV17" t="s">
        <v>136</v>
      </c>
      <c r="CW17" t="s">
        <v>327</v>
      </c>
      <c r="CX17" s="10">
        <v>16702341858</v>
      </c>
      <c r="CY17" t="s">
        <v>328</v>
      </c>
      <c r="CZ17" t="s">
        <v>136</v>
      </c>
      <c r="DA17" t="s">
        <v>114</v>
      </c>
      <c r="DB17" t="s">
        <v>115</v>
      </c>
    </row>
    <row r="18" spans="1:111" ht="14.45" customHeight="1" x14ac:dyDescent="0.25">
      <c r="A18" t="s">
        <v>329</v>
      </c>
      <c r="B18" t="s">
        <v>209</v>
      </c>
      <c r="C18" s="1">
        <v>45160.070510532409</v>
      </c>
      <c r="D18" s="1">
        <v>45202</v>
      </c>
      <c r="E18" t="s">
        <v>113</v>
      </c>
      <c r="F18" s="1">
        <v>45198.833333333336</v>
      </c>
      <c r="G18" t="s">
        <v>115</v>
      </c>
      <c r="H18" t="s">
        <v>115</v>
      </c>
      <c r="I18" t="s">
        <v>115</v>
      </c>
      <c r="J18" t="s">
        <v>330</v>
      </c>
      <c r="K18" t="s">
        <v>331</v>
      </c>
      <c r="L18" t="s">
        <v>332</v>
      </c>
      <c r="N18" t="s">
        <v>214</v>
      </c>
      <c r="O18" t="s">
        <v>120</v>
      </c>
      <c r="P18" s="8">
        <v>96950</v>
      </c>
      <c r="Q18" t="s">
        <v>121</v>
      </c>
      <c r="S18" s="10">
        <v>16702858718</v>
      </c>
      <c r="U18">
        <v>444130</v>
      </c>
      <c r="V18" t="s">
        <v>122</v>
      </c>
      <c r="X18" t="s">
        <v>333</v>
      </c>
      <c r="Y18" t="s">
        <v>334</v>
      </c>
      <c r="AA18" t="s">
        <v>335</v>
      </c>
      <c r="AB18" t="s">
        <v>332</v>
      </c>
      <c r="AD18" t="s">
        <v>214</v>
      </c>
      <c r="AE18" t="s">
        <v>120</v>
      </c>
      <c r="AF18" s="8">
        <v>96950</v>
      </c>
      <c r="AG18" t="s">
        <v>121</v>
      </c>
      <c r="AI18" s="10">
        <v>16702858718</v>
      </c>
      <c r="AK18" t="s">
        <v>336</v>
      </c>
      <c r="AL18" t="s">
        <v>337</v>
      </c>
      <c r="AM18" t="s">
        <v>338</v>
      </c>
      <c r="AN18" t="s">
        <v>339</v>
      </c>
      <c r="AP18" t="s">
        <v>340</v>
      </c>
      <c r="AR18" t="s">
        <v>214</v>
      </c>
      <c r="AS18" t="s">
        <v>120</v>
      </c>
      <c r="AT18">
        <v>96950</v>
      </c>
      <c r="AU18" t="s">
        <v>121</v>
      </c>
      <c r="AW18" s="10">
        <v>16702875139</v>
      </c>
      <c r="AY18" t="s">
        <v>341</v>
      </c>
      <c r="AZ18" t="s">
        <v>342</v>
      </c>
      <c r="BC18" t="str">
        <f>"11-2022.00"</f>
        <v>11-2022.00</v>
      </c>
      <c r="BD18" t="s">
        <v>343</v>
      </c>
      <c r="BE18" t="s">
        <v>344</v>
      </c>
      <c r="BF18" t="s">
        <v>345</v>
      </c>
      <c r="BG18">
        <v>1</v>
      </c>
      <c r="BH18">
        <v>1</v>
      </c>
      <c r="BI18" s="1">
        <v>45200</v>
      </c>
      <c r="BJ18" s="1">
        <v>45565</v>
      </c>
      <c r="BK18" s="1">
        <v>45202</v>
      </c>
      <c r="BL18" s="1">
        <v>45565</v>
      </c>
      <c r="BM18">
        <v>36</v>
      </c>
      <c r="BN18">
        <v>0</v>
      </c>
      <c r="BO18">
        <v>6</v>
      </c>
      <c r="BP18">
        <v>6</v>
      </c>
      <c r="BQ18">
        <v>6</v>
      </c>
      <c r="BR18">
        <v>6</v>
      </c>
      <c r="BS18">
        <v>6</v>
      </c>
      <c r="BT18">
        <v>6</v>
      </c>
      <c r="BU18" t="str">
        <f>"9:00 AM"</f>
        <v>9:00 AM</v>
      </c>
      <c r="BV18" t="str">
        <f>"3:00 PM"</f>
        <v>3:00 PM</v>
      </c>
      <c r="BW18" t="s">
        <v>131</v>
      </c>
      <c r="BX18">
        <v>0</v>
      </c>
      <c r="BY18">
        <v>24</v>
      </c>
      <c r="BZ18" t="s">
        <v>114</v>
      </c>
      <c r="CA18">
        <v>2</v>
      </c>
      <c r="CB18" t="s">
        <v>346</v>
      </c>
      <c r="CC18" t="s">
        <v>347</v>
      </c>
      <c r="CE18" t="s">
        <v>214</v>
      </c>
      <c r="CF18" t="s">
        <v>120</v>
      </c>
      <c r="CG18" s="8">
        <v>96950</v>
      </c>
      <c r="CH18" s="2">
        <v>17.07</v>
      </c>
      <c r="CI18" s="2">
        <v>17.07</v>
      </c>
      <c r="CJ18" s="2">
        <v>25.61</v>
      </c>
      <c r="CK18" s="2">
        <v>25.61</v>
      </c>
      <c r="CL18" t="s">
        <v>134</v>
      </c>
      <c r="CM18" t="s">
        <v>136</v>
      </c>
      <c r="CN18" t="s">
        <v>135</v>
      </c>
      <c r="CP18" t="s">
        <v>115</v>
      </c>
      <c r="CQ18" t="s">
        <v>114</v>
      </c>
      <c r="CR18" t="s">
        <v>115</v>
      </c>
      <c r="CS18" t="s">
        <v>114</v>
      </c>
      <c r="CT18" t="s">
        <v>136</v>
      </c>
      <c r="CU18" t="s">
        <v>114</v>
      </c>
      <c r="CV18" t="s">
        <v>136</v>
      </c>
      <c r="CW18" t="s">
        <v>348</v>
      </c>
      <c r="CX18" s="10">
        <v>16702858718</v>
      </c>
      <c r="CY18" t="s">
        <v>349</v>
      </c>
      <c r="CZ18" t="s">
        <v>136</v>
      </c>
      <c r="DA18" t="s">
        <v>114</v>
      </c>
      <c r="DB18" t="s">
        <v>115</v>
      </c>
      <c r="DC18" t="s">
        <v>338</v>
      </c>
      <c r="DD18" t="s">
        <v>339</v>
      </c>
      <c r="DF18" t="s">
        <v>342</v>
      </c>
      <c r="DG18" t="s">
        <v>341</v>
      </c>
    </row>
    <row r="19" spans="1:111" ht="14.45" customHeight="1" x14ac:dyDescent="0.25">
      <c r="A19" t="s">
        <v>364</v>
      </c>
      <c r="B19" t="s">
        <v>209</v>
      </c>
      <c r="C19" s="1">
        <v>45145.832063194444</v>
      </c>
      <c r="D19" s="1">
        <v>45202</v>
      </c>
      <c r="E19" t="s">
        <v>139</v>
      </c>
      <c r="G19" t="s">
        <v>115</v>
      </c>
      <c r="H19" t="s">
        <v>115</v>
      </c>
      <c r="I19" t="s">
        <v>115</v>
      </c>
      <c r="J19" t="s">
        <v>365</v>
      </c>
      <c r="L19" t="s">
        <v>366</v>
      </c>
      <c r="M19" t="s">
        <v>366</v>
      </c>
      <c r="N19" t="s">
        <v>214</v>
      </c>
      <c r="O19" t="s">
        <v>120</v>
      </c>
      <c r="P19" s="8">
        <v>96950</v>
      </c>
      <c r="Q19" t="s">
        <v>121</v>
      </c>
      <c r="S19" s="10">
        <v>16702346445</v>
      </c>
      <c r="T19">
        <v>2263</v>
      </c>
      <c r="U19">
        <v>53111</v>
      </c>
      <c r="V19" t="s">
        <v>122</v>
      </c>
      <c r="X19" t="s">
        <v>239</v>
      </c>
      <c r="Y19" t="s">
        <v>240</v>
      </c>
      <c r="AA19" t="s">
        <v>241</v>
      </c>
      <c r="AB19" t="s">
        <v>242</v>
      </c>
      <c r="AC19" t="s">
        <v>242</v>
      </c>
      <c r="AD19" t="s">
        <v>214</v>
      </c>
      <c r="AE19" t="s">
        <v>120</v>
      </c>
      <c r="AF19" s="8">
        <v>96950</v>
      </c>
      <c r="AG19" t="s">
        <v>121</v>
      </c>
      <c r="AI19" s="10">
        <v>16702346445</v>
      </c>
      <c r="AJ19">
        <v>2263</v>
      </c>
      <c r="AK19" t="s">
        <v>243</v>
      </c>
      <c r="BC19" t="str">
        <f>"49-9071.00"</f>
        <v>49-9071.00</v>
      </c>
      <c r="BD19" t="s">
        <v>200</v>
      </c>
      <c r="BE19" t="s">
        <v>367</v>
      </c>
      <c r="BF19" t="s">
        <v>368</v>
      </c>
      <c r="BG19">
        <v>4</v>
      </c>
      <c r="BH19">
        <v>4</v>
      </c>
      <c r="BI19" s="1">
        <v>45231</v>
      </c>
      <c r="BJ19" s="1">
        <v>45596</v>
      </c>
      <c r="BK19" s="1">
        <v>45231</v>
      </c>
      <c r="BL19" s="1">
        <v>45596</v>
      </c>
      <c r="BM19">
        <v>40</v>
      </c>
      <c r="BN19">
        <v>0</v>
      </c>
      <c r="BO19">
        <v>8</v>
      </c>
      <c r="BP19">
        <v>8</v>
      </c>
      <c r="BQ19">
        <v>8</v>
      </c>
      <c r="BR19">
        <v>8</v>
      </c>
      <c r="BS19">
        <v>8</v>
      </c>
      <c r="BT19">
        <v>0</v>
      </c>
      <c r="BU19" t="str">
        <f t="shared" ref="BU19:BU29" si="0">"8:00 AM"</f>
        <v>8:00 AM</v>
      </c>
      <c r="BV19" t="str">
        <f>"5:00 PM"</f>
        <v>5:00 PM</v>
      </c>
      <c r="BW19" t="s">
        <v>131</v>
      </c>
      <c r="BX19">
        <v>0</v>
      </c>
      <c r="BY19">
        <v>12</v>
      </c>
      <c r="BZ19" t="s">
        <v>115</v>
      </c>
      <c r="CB19" s="3" t="s">
        <v>369</v>
      </c>
      <c r="CC19" t="s">
        <v>370</v>
      </c>
      <c r="CD19" t="s">
        <v>370</v>
      </c>
      <c r="CE19" t="s">
        <v>214</v>
      </c>
      <c r="CF19" t="s">
        <v>120</v>
      </c>
      <c r="CG19" s="8">
        <v>96950</v>
      </c>
      <c r="CH19" s="2">
        <v>9.5399999999999991</v>
      </c>
      <c r="CI19" s="2">
        <v>9.5399999999999991</v>
      </c>
      <c r="CJ19" s="2">
        <v>14.31</v>
      </c>
      <c r="CK19" s="2">
        <v>14.31</v>
      </c>
      <c r="CL19" t="s">
        <v>134</v>
      </c>
      <c r="CM19" t="s">
        <v>248</v>
      </c>
      <c r="CN19" t="s">
        <v>135</v>
      </c>
      <c r="CP19" t="s">
        <v>115</v>
      </c>
      <c r="CQ19" t="s">
        <v>114</v>
      </c>
      <c r="CR19" t="s">
        <v>115</v>
      </c>
      <c r="CS19" t="s">
        <v>114</v>
      </c>
      <c r="CT19" t="s">
        <v>136</v>
      </c>
      <c r="CU19" t="s">
        <v>114</v>
      </c>
      <c r="CV19" t="s">
        <v>136</v>
      </c>
      <c r="CW19" t="s">
        <v>184</v>
      </c>
      <c r="CX19" s="10">
        <v>16702346445</v>
      </c>
      <c r="CY19" t="s">
        <v>243</v>
      </c>
      <c r="CZ19" t="s">
        <v>136</v>
      </c>
      <c r="DA19" t="s">
        <v>114</v>
      </c>
      <c r="DB19" t="s">
        <v>115</v>
      </c>
      <c r="DC19" t="s">
        <v>239</v>
      </c>
      <c r="DD19" t="s">
        <v>240</v>
      </c>
      <c r="DF19" t="s">
        <v>365</v>
      </c>
      <c r="DG19" t="s">
        <v>243</v>
      </c>
    </row>
    <row r="20" spans="1:111" ht="14.45" customHeight="1" x14ac:dyDescent="0.25">
      <c r="A20" t="s">
        <v>371</v>
      </c>
      <c r="B20" t="s">
        <v>209</v>
      </c>
      <c r="C20" s="1">
        <v>45145.838371759259</v>
      </c>
      <c r="D20" s="1">
        <v>45202</v>
      </c>
      <c r="E20" t="s">
        <v>139</v>
      </c>
      <c r="G20" t="s">
        <v>115</v>
      </c>
      <c r="H20" t="s">
        <v>115</v>
      </c>
      <c r="I20" t="s">
        <v>115</v>
      </c>
      <c r="J20" t="s">
        <v>365</v>
      </c>
      <c r="L20" t="s">
        <v>366</v>
      </c>
      <c r="M20" t="s">
        <v>366</v>
      </c>
      <c r="N20" t="s">
        <v>214</v>
      </c>
      <c r="O20" t="s">
        <v>120</v>
      </c>
      <c r="P20" s="8">
        <v>96950</v>
      </c>
      <c r="Q20" t="s">
        <v>121</v>
      </c>
      <c r="S20" s="10">
        <v>16702346445</v>
      </c>
      <c r="T20">
        <v>2263</v>
      </c>
      <c r="U20">
        <v>53111</v>
      </c>
      <c r="V20" t="s">
        <v>122</v>
      </c>
      <c r="X20" t="s">
        <v>239</v>
      </c>
      <c r="Y20" t="s">
        <v>240</v>
      </c>
      <c r="AA20" t="s">
        <v>241</v>
      </c>
      <c r="AB20" t="s">
        <v>242</v>
      </c>
      <c r="AC20" t="s">
        <v>242</v>
      </c>
      <c r="AD20" t="s">
        <v>214</v>
      </c>
      <c r="AE20" t="s">
        <v>120</v>
      </c>
      <c r="AF20" s="8">
        <v>96950</v>
      </c>
      <c r="AG20" t="s">
        <v>121</v>
      </c>
      <c r="AI20" s="10">
        <v>16702346445</v>
      </c>
      <c r="AJ20">
        <v>2263</v>
      </c>
      <c r="AK20" t="s">
        <v>243</v>
      </c>
      <c r="BC20" t="str">
        <f>"49-9021.00"</f>
        <v>49-9021.00</v>
      </c>
      <c r="BD20" t="s">
        <v>372</v>
      </c>
      <c r="BE20" t="s">
        <v>373</v>
      </c>
      <c r="BF20" t="s">
        <v>374</v>
      </c>
      <c r="BG20">
        <v>1</v>
      </c>
      <c r="BH20">
        <v>1</v>
      </c>
      <c r="BI20" s="1">
        <v>45231</v>
      </c>
      <c r="BJ20" s="1">
        <v>45596</v>
      </c>
      <c r="BK20" s="1">
        <v>45231</v>
      </c>
      <c r="BL20" s="1">
        <v>45596</v>
      </c>
      <c r="BM20">
        <v>40</v>
      </c>
      <c r="BN20">
        <v>0</v>
      </c>
      <c r="BO20">
        <v>8</v>
      </c>
      <c r="BP20">
        <v>8</v>
      </c>
      <c r="BQ20">
        <v>8</v>
      </c>
      <c r="BR20">
        <v>8</v>
      </c>
      <c r="BS20">
        <v>8</v>
      </c>
      <c r="BT20">
        <v>0</v>
      </c>
      <c r="BU20" t="str">
        <f t="shared" si="0"/>
        <v>8:00 AM</v>
      </c>
      <c r="BV20" t="str">
        <f>"5:00 PM"</f>
        <v>5:00 PM</v>
      </c>
      <c r="BW20" t="s">
        <v>131</v>
      </c>
      <c r="BX20">
        <v>0</v>
      </c>
      <c r="BY20">
        <v>12</v>
      </c>
      <c r="BZ20" t="s">
        <v>115</v>
      </c>
      <c r="CB20" t="s">
        <v>375</v>
      </c>
      <c r="CC20" t="s">
        <v>366</v>
      </c>
      <c r="CD20" t="s">
        <v>366</v>
      </c>
      <c r="CE20" t="s">
        <v>214</v>
      </c>
      <c r="CF20" t="s">
        <v>120</v>
      </c>
      <c r="CG20" s="8">
        <v>96950</v>
      </c>
      <c r="CH20" s="2">
        <v>10.06</v>
      </c>
      <c r="CI20" s="2">
        <v>10.06</v>
      </c>
      <c r="CJ20" s="2">
        <v>15.09</v>
      </c>
      <c r="CK20" s="2">
        <v>15.09</v>
      </c>
      <c r="CL20" t="s">
        <v>134</v>
      </c>
      <c r="CM20" t="s">
        <v>248</v>
      </c>
      <c r="CN20" t="s">
        <v>135</v>
      </c>
      <c r="CP20" t="s">
        <v>115</v>
      </c>
      <c r="CQ20" t="s">
        <v>114</v>
      </c>
      <c r="CR20" t="s">
        <v>115</v>
      </c>
      <c r="CS20" t="s">
        <v>114</v>
      </c>
      <c r="CT20" t="s">
        <v>136</v>
      </c>
      <c r="CU20" t="s">
        <v>114</v>
      </c>
      <c r="CV20" t="s">
        <v>136</v>
      </c>
      <c r="CW20" t="s">
        <v>184</v>
      </c>
      <c r="CX20" s="10">
        <v>16702346445</v>
      </c>
      <c r="CY20" t="s">
        <v>243</v>
      </c>
      <c r="CZ20" t="s">
        <v>136</v>
      </c>
      <c r="DA20" t="s">
        <v>114</v>
      </c>
      <c r="DB20" t="s">
        <v>115</v>
      </c>
      <c r="DC20" t="s">
        <v>239</v>
      </c>
      <c r="DD20" t="s">
        <v>240</v>
      </c>
      <c r="DF20" t="s">
        <v>365</v>
      </c>
      <c r="DG20" t="s">
        <v>243</v>
      </c>
    </row>
    <row r="21" spans="1:111" ht="14.45" customHeight="1" x14ac:dyDescent="0.25">
      <c r="A21" t="s">
        <v>376</v>
      </c>
      <c r="B21" t="s">
        <v>209</v>
      </c>
      <c r="C21" s="1">
        <v>45145.040285185183</v>
      </c>
      <c r="D21" s="1">
        <v>45202</v>
      </c>
      <c r="E21" t="s">
        <v>139</v>
      </c>
      <c r="G21" t="s">
        <v>115</v>
      </c>
      <c r="H21" t="s">
        <v>115</v>
      </c>
      <c r="I21" t="s">
        <v>115</v>
      </c>
      <c r="J21" t="s">
        <v>377</v>
      </c>
      <c r="L21" t="s">
        <v>378</v>
      </c>
      <c r="M21" t="s">
        <v>378</v>
      </c>
      <c r="N21" t="s">
        <v>214</v>
      </c>
      <c r="O21" t="s">
        <v>120</v>
      </c>
      <c r="P21" s="8">
        <v>96950</v>
      </c>
      <c r="Q21" t="s">
        <v>121</v>
      </c>
      <c r="S21" s="10">
        <v>16702346445</v>
      </c>
      <c r="T21">
        <v>2263</v>
      </c>
      <c r="U21">
        <v>44413</v>
      </c>
      <c r="V21" t="s">
        <v>122</v>
      </c>
      <c r="X21" t="s">
        <v>239</v>
      </c>
      <c r="Y21" t="s">
        <v>240</v>
      </c>
      <c r="AA21" t="s">
        <v>241</v>
      </c>
      <c r="AB21" t="s">
        <v>242</v>
      </c>
      <c r="AC21" t="s">
        <v>242</v>
      </c>
      <c r="AD21" t="s">
        <v>214</v>
      </c>
      <c r="AE21" t="s">
        <v>120</v>
      </c>
      <c r="AF21" s="8">
        <v>96950</v>
      </c>
      <c r="AG21" t="s">
        <v>121</v>
      </c>
      <c r="AI21" s="10">
        <v>16702346445</v>
      </c>
      <c r="AJ21">
        <v>2263</v>
      </c>
      <c r="AK21" t="s">
        <v>243</v>
      </c>
      <c r="BC21" t="str">
        <f>"43-3031.00"</f>
        <v>43-3031.00</v>
      </c>
      <c r="BD21" t="s">
        <v>310</v>
      </c>
      <c r="BE21" t="s">
        <v>379</v>
      </c>
      <c r="BF21" t="s">
        <v>380</v>
      </c>
      <c r="BG21">
        <v>1</v>
      </c>
      <c r="BH21">
        <v>1</v>
      </c>
      <c r="BI21" s="1">
        <v>45231</v>
      </c>
      <c r="BJ21" s="1">
        <v>45596</v>
      </c>
      <c r="BK21" s="1">
        <v>45231</v>
      </c>
      <c r="BL21" s="1">
        <v>45596</v>
      </c>
      <c r="BM21">
        <v>40</v>
      </c>
      <c r="BN21">
        <v>0</v>
      </c>
      <c r="BO21">
        <v>8</v>
      </c>
      <c r="BP21">
        <v>8</v>
      </c>
      <c r="BQ21">
        <v>8</v>
      </c>
      <c r="BR21">
        <v>8</v>
      </c>
      <c r="BS21">
        <v>8</v>
      </c>
      <c r="BT21">
        <v>0</v>
      </c>
      <c r="BU21" t="str">
        <f t="shared" si="0"/>
        <v>8:00 AM</v>
      </c>
      <c r="BV21" t="str">
        <f>"5:00 PM"</f>
        <v>5:00 PM</v>
      </c>
      <c r="BW21" t="s">
        <v>160</v>
      </c>
      <c r="BX21">
        <v>0</v>
      </c>
      <c r="BY21">
        <v>24</v>
      </c>
      <c r="BZ21" t="s">
        <v>115</v>
      </c>
      <c r="CB21" t="s">
        <v>381</v>
      </c>
      <c r="CC21" t="s">
        <v>382</v>
      </c>
      <c r="CD21" t="s">
        <v>382</v>
      </c>
      <c r="CE21" t="s">
        <v>214</v>
      </c>
      <c r="CF21" t="s">
        <v>120</v>
      </c>
      <c r="CG21" s="8">
        <v>96950</v>
      </c>
      <c r="CH21" s="2">
        <v>11.43</v>
      </c>
      <c r="CI21" s="2">
        <v>11.43</v>
      </c>
      <c r="CJ21" s="2">
        <v>17.14</v>
      </c>
      <c r="CK21" s="2">
        <v>17.14</v>
      </c>
      <c r="CL21" t="s">
        <v>134</v>
      </c>
      <c r="CM21" t="s">
        <v>248</v>
      </c>
      <c r="CN21" t="s">
        <v>135</v>
      </c>
      <c r="CP21" t="s">
        <v>115</v>
      </c>
      <c r="CQ21" t="s">
        <v>114</v>
      </c>
      <c r="CR21" t="s">
        <v>115</v>
      </c>
      <c r="CS21" t="s">
        <v>114</v>
      </c>
      <c r="CT21" t="s">
        <v>136</v>
      </c>
      <c r="CU21" t="s">
        <v>114</v>
      </c>
      <c r="CV21" t="s">
        <v>136</v>
      </c>
      <c r="CW21" t="s">
        <v>184</v>
      </c>
      <c r="CX21" s="10">
        <v>16702346445</v>
      </c>
      <c r="CY21" t="s">
        <v>243</v>
      </c>
      <c r="CZ21" t="s">
        <v>136</v>
      </c>
      <c r="DA21" t="s">
        <v>114</v>
      </c>
      <c r="DB21" t="s">
        <v>115</v>
      </c>
      <c r="DC21" t="s">
        <v>239</v>
      </c>
      <c r="DD21" t="s">
        <v>240</v>
      </c>
      <c r="DF21" t="s">
        <v>377</v>
      </c>
      <c r="DG21" t="s">
        <v>243</v>
      </c>
    </row>
    <row r="22" spans="1:111" ht="14.45" customHeight="1" x14ac:dyDescent="0.25">
      <c r="A22" t="s">
        <v>396</v>
      </c>
      <c r="B22" t="s">
        <v>209</v>
      </c>
      <c r="C22" s="1">
        <v>45132.386965972219</v>
      </c>
      <c r="D22" s="1">
        <v>45202</v>
      </c>
      <c r="E22" t="s">
        <v>139</v>
      </c>
      <c r="G22" t="s">
        <v>115</v>
      </c>
      <c r="H22" t="s">
        <v>115</v>
      </c>
      <c r="I22" t="s">
        <v>115</v>
      </c>
      <c r="J22" t="s">
        <v>397</v>
      </c>
      <c r="K22" t="s">
        <v>398</v>
      </c>
      <c r="L22" t="s">
        <v>399</v>
      </c>
      <c r="M22" t="s">
        <v>400</v>
      </c>
      <c r="N22" t="s">
        <v>214</v>
      </c>
      <c r="O22" t="s">
        <v>120</v>
      </c>
      <c r="P22" s="8">
        <v>96950</v>
      </c>
      <c r="Q22" t="s">
        <v>121</v>
      </c>
      <c r="S22" s="10">
        <v>16702352360</v>
      </c>
      <c r="U22">
        <v>23822</v>
      </c>
      <c r="V22" t="s">
        <v>122</v>
      </c>
      <c r="X22" t="s">
        <v>401</v>
      </c>
      <c r="Y22" t="s">
        <v>402</v>
      </c>
      <c r="Z22" t="s">
        <v>403</v>
      </c>
      <c r="AA22" t="s">
        <v>219</v>
      </c>
      <c r="AB22" t="s">
        <v>404</v>
      </c>
      <c r="AC22" t="s">
        <v>405</v>
      </c>
      <c r="AD22" t="s">
        <v>214</v>
      </c>
      <c r="AE22" t="s">
        <v>120</v>
      </c>
      <c r="AF22" s="8">
        <v>96950</v>
      </c>
      <c r="AG22" t="s">
        <v>121</v>
      </c>
      <c r="AI22" s="10">
        <v>16702352360</v>
      </c>
      <c r="AK22" t="s">
        <v>406</v>
      </c>
      <c r="BC22" t="str">
        <f>"49-9021.00"</f>
        <v>49-9021.00</v>
      </c>
      <c r="BD22" t="s">
        <v>372</v>
      </c>
      <c r="BE22" t="s">
        <v>407</v>
      </c>
      <c r="BF22" t="s">
        <v>408</v>
      </c>
      <c r="BG22">
        <v>5</v>
      </c>
      <c r="BH22">
        <v>5</v>
      </c>
      <c r="BI22" s="1">
        <v>45231</v>
      </c>
      <c r="BJ22" s="1">
        <v>45596</v>
      </c>
      <c r="BK22" s="1">
        <v>45231</v>
      </c>
      <c r="BL22" s="1">
        <v>45596</v>
      </c>
      <c r="BM22">
        <v>40</v>
      </c>
      <c r="BN22">
        <v>0</v>
      </c>
      <c r="BO22">
        <v>8</v>
      </c>
      <c r="BP22">
        <v>8</v>
      </c>
      <c r="BQ22">
        <v>8</v>
      </c>
      <c r="BR22">
        <v>8</v>
      </c>
      <c r="BS22">
        <v>8</v>
      </c>
      <c r="BT22">
        <v>0</v>
      </c>
      <c r="BU22" t="str">
        <f t="shared" si="0"/>
        <v>8:00 AM</v>
      </c>
      <c r="BV22" t="str">
        <f>"5:00 PM"</f>
        <v>5:00 PM</v>
      </c>
      <c r="BW22" t="s">
        <v>131</v>
      </c>
      <c r="BX22">
        <v>0</v>
      </c>
      <c r="BY22">
        <v>24</v>
      </c>
      <c r="BZ22" t="s">
        <v>115</v>
      </c>
      <c r="CB22" t="s">
        <v>409</v>
      </c>
      <c r="CC22" t="s">
        <v>400</v>
      </c>
      <c r="CD22" t="s">
        <v>404</v>
      </c>
      <c r="CE22" t="s">
        <v>214</v>
      </c>
      <c r="CF22" t="s">
        <v>120</v>
      </c>
      <c r="CG22" s="8">
        <v>96950</v>
      </c>
      <c r="CH22" s="2">
        <v>9.6999999999999993</v>
      </c>
      <c r="CI22" s="2">
        <v>9.6999999999999993</v>
      </c>
      <c r="CJ22" s="2">
        <v>14.55</v>
      </c>
      <c r="CK22" s="2">
        <v>14.55</v>
      </c>
      <c r="CL22" t="s">
        <v>134</v>
      </c>
      <c r="CM22" t="s">
        <v>136</v>
      </c>
      <c r="CN22" t="s">
        <v>135</v>
      </c>
      <c r="CP22" t="s">
        <v>115</v>
      </c>
      <c r="CQ22" t="s">
        <v>114</v>
      </c>
      <c r="CR22" t="s">
        <v>114</v>
      </c>
      <c r="CS22" t="s">
        <v>114</v>
      </c>
      <c r="CT22" t="s">
        <v>136</v>
      </c>
      <c r="CU22" t="s">
        <v>114</v>
      </c>
      <c r="CV22" t="s">
        <v>136</v>
      </c>
      <c r="CW22" t="s">
        <v>410</v>
      </c>
      <c r="CX22" s="10">
        <v>16702352360</v>
      </c>
      <c r="CY22" t="s">
        <v>406</v>
      </c>
      <c r="CZ22" t="s">
        <v>136</v>
      </c>
      <c r="DA22" t="s">
        <v>114</v>
      </c>
      <c r="DB22" t="s">
        <v>115</v>
      </c>
    </row>
    <row r="23" spans="1:111" ht="14.45" customHeight="1" x14ac:dyDescent="0.25">
      <c r="A23" t="s">
        <v>411</v>
      </c>
      <c r="B23" t="s">
        <v>209</v>
      </c>
      <c r="C23" s="1">
        <v>45134.206436458335</v>
      </c>
      <c r="D23" s="1">
        <v>45202</v>
      </c>
      <c r="E23" t="s">
        <v>113</v>
      </c>
      <c r="F23" s="1">
        <v>45198.833333333336</v>
      </c>
      <c r="G23" t="s">
        <v>114</v>
      </c>
      <c r="H23" t="s">
        <v>115</v>
      </c>
      <c r="I23" t="s">
        <v>115</v>
      </c>
      <c r="J23" t="s">
        <v>412</v>
      </c>
      <c r="K23" t="s">
        <v>412</v>
      </c>
      <c r="L23" t="s">
        <v>413</v>
      </c>
      <c r="M23" t="s">
        <v>414</v>
      </c>
      <c r="N23" t="s">
        <v>119</v>
      </c>
      <c r="O23" t="s">
        <v>120</v>
      </c>
      <c r="P23" s="8">
        <v>96950</v>
      </c>
      <c r="Q23" t="s">
        <v>121</v>
      </c>
      <c r="S23" s="10">
        <v>16702341610</v>
      </c>
      <c r="U23">
        <v>53112</v>
      </c>
      <c r="V23" t="s">
        <v>122</v>
      </c>
      <c r="X23" t="s">
        <v>415</v>
      </c>
      <c r="Y23" t="s">
        <v>416</v>
      </c>
      <c r="Z23" t="s">
        <v>417</v>
      </c>
      <c r="AA23" t="s">
        <v>418</v>
      </c>
      <c r="AB23" t="s">
        <v>413</v>
      </c>
      <c r="AC23" t="s">
        <v>414</v>
      </c>
      <c r="AD23" t="s">
        <v>119</v>
      </c>
      <c r="AE23" t="s">
        <v>120</v>
      </c>
      <c r="AF23" s="8">
        <v>96950</v>
      </c>
      <c r="AG23" t="s">
        <v>121</v>
      </c>
      <c r="AI23" s="10">
        <v>16702341610</v>
      </c>
      <c r="AJ23">
        <v>0</v>
      </c>
      <c r="AK23" t="s">
        <v>419</v>
      </c>
      <c r="BC23" t="str">
        <f>"49-9071.00"</f>
        <v>49-9071.00</v>
      </c>
      <c r="BD23" t="s">
        <v>200</v>
      </c>
      <c r="BE23" t="s">
        <v>420</v>
      </c>
      <c r="BF23" t="s">
        <v>200</v>
      </c>
      <c r="BG23">
        <v>2</v>
      </c>
      <c r="BH23">
        <v>2</v>
      </c>
      <c r="BI23" s="1">
        <v>45200</v>
      </c>
      <c r="BJ23" s="1">
        <v>46295</v>
      </c>
      <c r="BK23" s="1">
        <v>45202</v>
      </c>
      <c r="BL23" s="1">
        <v>46295</v>
      </c>
      <c r="BM23">
        <v>35</v>
      </c>
      <c r="BN23">
        <v>0</v>
      </c>
      <c r="BO23">
        <v>7</v>
      </c>
      <c r="BP23">
        <v>7</v>
      </c>
      <c r="BQ23">
        <v>7</v>
      </c>
      <c r="BR23">
        <v>7</v>
      </c>
      <c r="BS23">
        <v>7</v>
      </c>
      <c r="BT23">
        <v>0</v>
      </c>
      <c r="BU23" t="str">
        <f t="shared" si="0"/>
        <v>8:00 AM</v>
      </c>
      <c r="BV23" t="str">
        <f>"4:00 PM"</f>
        <v>4:00 PM</v>
      </c>
      <c r="BW23" t="s">
        <v>131</v>
      </c>
      <c r="BX23">
        <v>6</v>
      </c>
      <c r="BY23">
        <v>12</v>
      </c>
      <c r="BZ23" t="s">
        <v>115</v>
      </c>
      <c r="CB23" t="s">
        <v>421</v>
      </c>
      <c r="CC23" t="s">
        <v>422</v>
      </c>
      <c r="CD23" t="s">
        <v>414</v>
      </c>
      <c r="CE23" t="s">
        <v>119</v>
      </c>
      <c r="CF23" t="s">
        <v>120</v>
      </c>
      <c r="CG23" s="8">
        <v>96950</v>
      </c>
      <c r="CH23" s="2">
        <v>9.19</v>
      </c>
      <c r="CI23" s="2">
        <v>9.19</v>
      </c>
      <c r="CJ23" s="2">
        <v>13.79</v>
      </c>
      <c r="CK23" s="2">
        <v>13.79</v>
      </c>
      <c r="CL23" t="s">
        <v>134</v>
      </c>
      <c r="CM23" t="s">
        <v>423</v>
      </c>
      <c r="CN23" t="s">
        <v>135</v>
      </c>
      <c r="CP23" t="s">
        <v>115</v>
      </c>
      <c r="CQ23" t="s">
        <v>114</v>
      </c>
      <c r="CR23" t="s">
        <v>115</v>
      </c>
      <c r="CS23" t="s">
        <v>114</v>
      </c>
      <c r="CT23" t="s">
        <v>114</v>
      </c>
      <c r="CU23" t="s">
        <v>114</v>
      </c>
      <c r="CV23" t="s">
        <v>136</v>
      </c>
      <c r="CW23" t="s">
        <v>424</v>
      </c>
      <c r="CX23" s="10">
        <v>16702341610</v>
      </c>
      <c r="CY23" t="s">
        <v>419</v>
      </c>
      <c r="CZ23" t="s">
        <v>136</v>
      </c>
      <c r="DA23" t="s">
        <v>114</v>
      </c>
      <c r="DB23" t="s">
        <v>115</v>
      </c>
    </row>
    <row r="24" spans="1:111" ht="14.45" customHeight="1" x14ac:dyDescent="0.25">
      <c r="A24" t="s">
        <v>425</v>
      </c>
      <c r="B24" t="s">
        <v>209</v>
      </c>
      <c r="C24" s="1">
        <v>45134.214423495374</v>
      </c>
      <c r="D24" s="1">
        <v>45202</v>
      </c>
      <c r="E24" t="s">
        <v>139</v>
      </c>
      <c r="G24" t="s">
        <v>115</v>
      </c>
      <c r="H24" t="s">
        <v>115</v>
      </c>
      <c r="I24" t="s">
        <v>115</v>
      </c>
      <c r="J24" t="s">
        <v>412</v>
      </c>
      <c r="K24" t="s">
        <v>412</v>
      </c>
      <c r="L24" t="s">
        <v>413</v>
      </c>
      <c r="M24" t="s">
        <v>414</v>
      </c>
      <c r="N24" t="s">
        <v>119</v>
      </c>
      <c r="O24" t="s">
        <v>120</v>
      </c>
      <c r="P24" s="8">
        <v>96950</v>
      </c>
      <c r="Q24" t="s">
        <v>121</v>
      </c>
      <c r="S24" s="10">
        <v>16702341610</v>
      </c>
      <c r="U24">
        <v>53112</v>
      </c>
      <c r="V24" t="s">
        <v>122</v>
      </c>
      <c r="X24" t="s">
        <v>415</v>
      </c>
      <c r="Y24" t="s">
        <v>416</v>
      </c>
      <c r="Z24" t="s">
        <v>417</v>
      </c>
      <c r="AA24" t="s">
        <v>418</v>
      </c>
      <c r="AB24" t="s">
        <v>413</v>
      </c>
      <c r="AC24" t="s">
        <v>414</v>
      </c>
      <c r="AD24" t="s">
        <v>119</v>
      </c>
      <c r="AE24" t="s">
        <v>120</v>
      </c>
      <c r="AF24" s="8">
        <v>96950</v>
      </c>
      <c r="AG24" t="s">
        <v>121</v>
      </c>
      <c r="AI24" s="10">
        <v>16702341610</v>
      </c>
      <c r="AJ24">
        <v>0</v>
      </c>
      <c r="AK24" t="s">
        <v>419</v>
      </c>
      <c r="BC24" t="str">
        <f>"49-9071.00"</f>
        <v>49-9071.00</v>
      </c>
      <c r="BD24" t="s">
        <v>200</v>
      </c>
      <c r="BE24" t="s">
        <v>420</v>
      </c>
      <c r="BF24" t="s">
        <v>200</v>
      </c>
      <c r="BG24">
        <v>2</v>
      </c>
      <c r="BH24">
        <v>2</v>
      </c>
      <c r="BI24" s="1">
        <v>45200</v>
      </c>
      <c r="BJ24" s="1">
        <v>45565</v>
      </c>
      <c r="BK24" s="1">
        <v>45202</v>
      </c>
      <c r="BL24" s="1">
        <v>45565</v>
      </c>
      <c r="BM24">
        <v>35</v>
      </c>
      <c r="BN24">
        <v>0</v>
      </c>
      <c r="BO24">
        <v>7</v>
      </c>
      <c r="BP24">
        <v>7</v>
      </c>
      <c r="BQ24">
        <v>7</v>
      </c>
      <c r="BR24">
        <v>7</v>
      </c>
      <c r="BS24">
        <v>7</v>
      </c>
      <c r="BT24">
        <v>0</v>
      </c>
      <c r="BU24" t="str">
        <f t="shared" si="0"/>
        <v>8:00 AM</v>
      </c>
      <c r="BV24" t="str">
        <f>"4:00 PM"</f>
        <v>4:00 PM</v>
      </c>
      <c r="BW24" t="s">
        <v>131</v>
      </c>
      <c r="BX24">
        <v>6</v>
      </c>
      <c r="BY24">
        <v>12</v>
      </c>
      <c r="BZ24" t="s">
        <v>115</v>
      </c>
      <c r="CB24" t="s">
        <v>421</v>
      </c>
      <c r="CC24" t="s">
        <v>422</v>
      </c>
      <c r="CD24" t="s">
        <v>414</v>
      </c>
      <c r="CE24" t="s">
        <v>119</v>
      </c>
      <c r="CF24" t="s">
        <v>120</v>
      </c>
      <c r="CG24" s="8">
        <v>96950</v>
      </c>
      <c r="CH24" s="2">
        <v>9.19</v>
      </c>
      <c r="CI24" s="2">
        <v>9.19</v>
      </c>
      <c r="CJ24" s="2">
        <v>13.79</v>
      </c>
      <c r="CK24" s="2">
        <v>13.79</v>
      </c>
      <c r="CL24" t="s">
        <v>134</v>
      </c>
      <c r="CM24" t="s">
        <v>423</v>
      </c>
      <c r="CN24" t="s">
        <v>135</v>
      </c>
      <c r="CP24" t="s">
        <v>115</v>
      </c>
      <c r="CQ24" t="s">
        <v>114</v>
      </c>
      <c r="CR24" t="s">
        <v>115</v>
      </c>
      <c r="CS24" t="s">
        <v>114</v>
      </c>
      <c r="CT24" t="s">
        <v>114</v>
      </c>
      <c r="CU24" t="s">
        <v>114</v>
      </c>
      <c r="CV24" t="s">
        <v>136</v>
      </c>
      <c r="CW24" t="s">
        <v>424</v>
      </c>
      <c r="CX24" s="10">
        <v>16702341610</v>
      </c>
      <c r="CY24" t="s">
        <v>419</v>
      </c>
      <c r="CZ24" t="s">
        <v>136</v>
      </c>
      <c r="DA24" t="s">
        <v>114</v>
      </c>
      <c r="DB24" t="s">
        <v>115</v>
      </c>
    </row>
    <row r="25" spans="1:111" ht="14.45" customHeight="1" x14ac:dyDescent="0.25">
      <c r="A25" t="s">
        <v>426</v>
      </c>
      <c r="B25" t="s">
        <v>209</v>
      </c>
      <c r="C25" s="1">
        <v>45151.873780208334</v>
      </c>
      <c r="D25" s="1">
        <v>45202</v>
      </c>
      <c r="E25" t="s">
        <v>139</v>
      </c>
      <c r="G25" t="s">
        <v>115</v>
      </c>
      <c r="H25" t="s">
        <v>115</v>
      </c>
      <c r="I25" t="s">
        <v>115</v>
      </c>
      <c r="J25" t="s">
        <v>427</v>
      </c>
      <c r="K25" t="s">
        <v>428</v>
      </c>
      <c r="L25" t="s">
        <v>429</v>
      </c>
      <c r="M25" t="s">
        <v>430</v>
      </c>
      <c r="N25" t="s">
        <v>119</v>
      </c>
      <c r="O25" t="s">
        <v>120</v>
      </c>
      <c r="P25" s="8">
        <v>96950</v>
      </c>
      <c r="Q25" t="s">
        <v>121</v>
      </c>
      <c r="S25" s="10">
        <v>16704833702</v>
      </c>
      <c r="T25">
        <v>0</v>
      </c>
      <c r="U25">
        <v>531110</v>
      </c>
      <c r="V25" t="s">
        <v>122</v>
      </c>
      <c r="X25" t="s">
        <v>431</v>
      </c>
      <c r="Y25" t="s">
        <v>432</v>
      </c>
      <c r="AA25" t="s">
        <v>126</v>
      </c>
      <c r="AB25" t="s">
        <v>429</v>
      </c>
      <c r="AC25" t="s">
        <v>430</v>
      </c>
      <c r="AD25" t="s">
        <v>119</v>
      </c>
      <c r="AE25" t="s">
        <v>120</v>
      </c>
      <c r="AF25" s="8">
        <v>96950</v>
      </c>
      <c r="AG25" t="s">
        <v>121</v>
      </c>
      <c r="AI25" s="10">
        <v>16704833702</v>
      </c>
      <c r="AJ25">
        <v>0</v>
      </c>
      <c r="AK25" t="s">
        <v>433</v>
      </c>
      <c r="BC25" t="str">
        <f>"49-9071.00"</f>
        <v>49-9071.00</v>
      </c>
      <c r="BD25" t="s">
        <v>200</v>
      </c>
      <c r="BE25" t="s">
        <v>434</v>
      </c>
      <c r="BF25" t="s">
        <v>435</v>
      </c>
      <c r="BG25">
        <v>2</v>
      </c>
      <c r="BH25">
        <v>2</v>
      </c>
      <c r="BI25" s="1">
        <v>45200</v>
      </c>
      <c r="BJ25" s="1">
        <v>45565</v>
      </c>
      <c r="BK25" s="1">
        <v>45202</v>
      </c>
      <c r="BL25" s="1">
        <v>45565</v>
      </c>
      <c r="BM25">
        <v>40</v>
      </c>
      <c r="BN25">
        <v>0</v>
      </c>
      <c r="BO25">
        <v>8</v>
      </c>
      <c r="BP25">
        <v>8</v>
      </c>
      <c r="BQ25">
        <v>8</v>
      </c>
      <c r="BR25">
        <v>8</v>
      </c>
      <c r="BS25">
        <v>8</v>
      </c>
      <c r="BT25">
        <v>0</v>
      </c>
      <c r="BU25" t="str">
        <f t="shared" si="0"/>
        <v>8:00 AM</v>
      </c>
      <c r="BV25" t="str">
        <f>"5:00 PM"</f>
        <v>5:00 PM</v>
      </c>
      <c r="BW25" t="s">
        <v>131</v>
      </c>
      <c r="BX25">
        <v>0</v>
      </c>
      <c r="BY25">
        <v>24</v>
      </c>
      <c r="BZ25" t="s">
        <v>115</v>
      </c>
      <c r="CB25" t="s">
        <v>436</v>
      </c>
      <c r="CC25" t="s">
        <v>429</v>
      </c>
      <c r="CD25" t="s">
        <v>430</v>
      </c>
      <c r="CE25" t="s">
        <v>119</v>
      </c>
      <c r="CF25" t="s">
        <v>120</v>
      </c>
      <c r="CG25" s="8">
        <v>96950</v>
      </c>
      <c r="CH25" s="2">
        <v>9.5399999999999991</v>
      </c>
      <c r="CI25" s="2">
        <v>9.5399999999999991</v>
      </c>
      <c r="CJ25" s="2">
        <v>14.31</v>
      </c>
      <c r="CK25" s="2">
        <v>14.31</v>
      </c>
      <c r="CL25" t="s">
        <v>134</v>
      </c>
      <c r="CM25" t="s">
        <v>136</v>
      </c>
      <c r="CN25" t="s">
        <v>135</v>
      </c>
      <c r="CP25" t="s">
        <v>115</v>
      </c>
      <c r="CQ25" t="s">
        <v>114</v>
      </c>
      <c r="CR25" t="s">
        <v>115</v>
      </c>
      <c r="CS25" t="s">
        <v>114</v>
      </c>
      <c r="CT25" t="s">
        <v>136</v>
      </c>
      <c r="CU25" t="s">
        <v>114</v>
      </c>
      <c r="CV25" t="s">
        <v>136</v>
      </c>
      <c r="CW25" t="s">
        <v>437</v>
      </c>
      <c r="CX25" s="10">
        <v>16702333702</v>
      </c>
      <c r="CY25" t="s">
        <v>433</v>
      </c>
      <c r="CZ25" t="s">
        <v>136</v>
      </c>
      <c r="DA25" t="s">
        <v>114</v>
      </c>
      <c r="DB25" t="s">
        <v>115</v>
      </c>
      <c r="DC25" t="s">
        <v>431</v>
      </c>
      <c r="DD25" t="s">
        <v>432</v>
      </c>
      <c r="DF25" t="s">
        <v>427</v>
      </c>
      <c r="DG25" t="s">
        <v>433</v>
      </c>
    </row>
    <row r="26" spans="1:111" ht="14.45" customHeight="1" x14ac:dyDescent="0.25">
      <c r="A26" t="s">
        <v>443</v>
      </c>
      <c r="B26" t="s">
        <v>209</v>
      </c>
      <c r="C26" s="1">
        <v>45097.917493055553</v>
      </c>
      <c r="D26" s="1">
        <v>45202</v>
      </c>
      <c r="E26" t="s">
        <v>139</v>
      </c>
      <c r="G26" t="s">
        <v>115</v>
      </c>
      <c r="H26" t="s">
        <v>115</v>
      </c>
      <c r="I26" t="s">
        <v>115</v>
      </c>
      <c r="J26" t="s">
        <v>444</v>
      </c>
      <c r="K26" t="s">
        <v>445</v>
      </c>
      <c r="L26" t="s">
        <v>446</v>
      </c>
      <c r="M26" t="s">
        <v>447</v>
      </c>
      <c r="N26" t="s">
        <v>119</v>
      </c>
      <c r="O26" t="s">
        <v>120</v>
      </c>
      <c r="P26" s="8">
        <v>96950</v>
      </c>
      <c r="Q26" t="s">
        <v>121</v>
      </c>
      <c r="R26" t="s">
        <v>119</v>
      </c>
      <c r="S26" s="10">
        <v>16702342664</v>
      </c>
      <c r="T26">
        <v>0</v>
      </c>
      <c r="U26">
        <v>561320</v>
      </c>
      <c r="V26" t="s">
        <v>448</v>
      </c>
      <c r="W26" t="s">
        <v>114</v>
      </c>
      <c r="X26" t="s">
        <v>449</v>
      </c>
      <c r="Y26" t="s">
        <v>450</v>
      </c>
      <c r="Z26" t="s">
        <v>451</v>
      </c>
      <c r="AA26" t="s">
        <v>452</v>
      </c>
      <c r="AB26" t="s">
        <v>446</v>
      </c>
      <c r="AC26" t="s">
        <v>447</v>
      </c>
      <c r="AD26" t="s">
        <v>119</v>
      </c>
      <c r="AE26" t="s">
        <v>120</v>
      </c>
      <c r="AF26" s="8">
        <v>96950</v>
      </c>
      <c r="AG26" t="s">
        <v>121</v>
      </c>
      <c r="AH26" t="s">
        <v>119</v>
      </c>
      <c r="AI26" s="10">
        <v>16702342664</v>
      </c>
      <c r="AJ26">
        <v>0</v>
      </c>
      <c r="AK26" t="s">
        <v>453</v>
      </c>
      <c r="BC26" t="str">
        <f>"35-3023.00"</f>
        <v>35-3023.00</v>
      </c>
      <c r="BD26" t="s">
        <v>454</v>
      </c>
      <c r="BE26" t="s">
        <v>455</v>
      </c>
      <c r="BF26" t="s">
        <v>456</v>
      </c>
      <c r="BG26">
        <v>10</v>
      </c>
      <c r="BH26">
        <v>10</v>
      </c>
      <c r="BI26" s="1">
        <v>45200</v>
      </c>
      <c r="BJ26" s="1">
        <v>45565</v>
      </c>
      <c r="BK26" s="1">
        <v>45202</v>
      </c>
      <c r="BL26" s="1">
        <v>45565</v>
      </c>
      <c r="BM26">
        <v>40</v>
      </c>
      <c r="BN26">
        <v>0</v>
      </c>
      <c r="BO26">
        <v>8</v>
      </c>
      <c r="BP26">
        <v>8</v>
      </c>
      <c r="BQ26">
        <v>8</v>
      </c>
      <c r="BR26">
        <v>8</v>
      </c>
      <c r="BS26">
        <v>8</v>
      </c>
      <c r="BT26">
        <v>0</v>
      </c>
      <c r="BU26" t="str">
        <f t="shared" si="0"/>
        <v>8:00 AM</v>
      </c>
      <c r="BV26" t="str">
        <f>"5:00 PM"</f>
        <v>5:00 PM</v>
      </c>
      <c r="BW26" t="s">
        <v>131</v>
      </c>
      <c r="BX26">
        <v>0</v>
      </c>
      <c r="BY26">
        <v>3</v>
      </c>
      <c r="BZ26" t="s">
        <v>115</v>
      </c>
      <c r="CB26" s="3" t="s">
        <v>457</v>
      </c>
      <c r="CC26" t="s">
        <v>446</v>
      </c>
      <c r="CD26" t="s">
        <v>447</v>
      </c>
      <c r="CE26" t="s">
        <v>119</v>
      </c>
      <c r="CF26" t="s">
        <v>120</v>
      </c>
      <c r="CG26" s="8">
        <v>96950</v>
      </c>
      <c r="CH26" s="2">
        <v>7.92</v>
      </c>
      <c r="CI26" s="2">
        <v>7.92</v>
      </c>
      <c r="CJ26" s="2">
        <v>11.88</v>
      </c>
      <c r="CK26" s="2">
        <v>11.88</v>
      </c>
      <c r="CL26" t="s">
        <v>134</v>
      </c>
      <c r="CM26" t="s">
        <v>136</v>
      </c>
      <c r="CN26" t="s">
        <v>135</v>
      </c>
      <c r="CP26" t="s">
        <v>115</v>
      </c>
      <c r="CQ26" t="s">
        <v>114</v>
      </c>
      <c r="CR26" t="s">
        <v>115</v>
      </c>
      <c r="CS26" t="s">
        <v>114</v>
      </c>
      <c r="CT26" t="s">
        <v>136</v>
      </c>
      <c r="CU26" t="s">
        <v>114</v>
      </c>
      <c r="CV26" t="s">
        <v>136</v>
      </c>
      <c r="CW26" s="3" t="s">
        <v>458</v>
      </c>
      <c r="CX26" s="10">
        <v>16702342664</v>
      </c>
      <c r="CY26" t="s">
        <v>459</v>
      </c>
      <c r="CZ26" t="s">
        <v>270</v>
      </c>
      <c r="DA26" t="s">
        <v>114</v>
      </c>
      <c r="DB26" t="s">
        <v>114</v>
      </c>
    </row>
    <row r="27" spans="1:111" ht="14.45" customHeight="1" x14ac:dyDescent="0.25">
      <c r="A27" t="s">
        <v>474</v>
      </c>
      <c r="B27" t="s">
        <v>209</v>
      </c>
      <c r="C27" s="1">
        <v>45145.851123726854</v>
      </c>
      <c r="D27" s="1">
        <v>45202</v>
      </c>
      <c r="E27" t="s">
        <v>139</v>
      </c>
      <c r="G27" t="s">
        <v>115</v>
      </c>
      <c r="H27" t="s">
        <v>115</v>
      </c>
      <c r="I27" t="s">
        <v>115</v>
      </c>
      <c r="J27" t="s">
        <v>365</v>
      </c>
      <c r="L27" t="s">
        <v>378</v>
      </c>
      <c r="M27" t="s">
        <v>378</v>
      </c>
      <c r="N27" t="s">
        <v>214</v>
      </c>
      <c r="O27" t="s">
        <v>120</v>
      </c>
      <c r="P27" s="8">
        <v>96950</v>
      </c>
      <c r="Q27" t="s">
        <v>121</v>
      </c>
      <c r="S27" s="10">
        <v>16702346445</v>
      </c>
      <c r="T27">
        <v>2263</v>
      </c>
      <c r="U27">
        <v>53111</v>
      </c>
      <c r="V27" t="s">
        <v>122</v>
      </c>
      <c r="X27" t="s">
        <v>239</v>
      </c>
      <c r="Y27" t="s">
        <v>240</v>
      </c>
      <c r="AA27" t="s">
        <v>241</v>
      </c>
      <c r="AB27" t="s">
        <v>242</v>
      </c>
      <c r="AC27" t="s">
        <v>242</v>
      </c>
      <c r="AD27" t="s">
        <v>214</v>
      </c>
      <c r="AE27" t="s">
        <v>120</v>
      </c>
      <c r="AF27" s="8">
        <v>96950</v>
      </c>
      <c r="AG27" t="s">
        <v>121</v>
      </c>
      <c r="AI27" s="10">
        <v>16702346445</v>
      </c>
      <c r="AJ27">
        <v>2263</v>
      </c>
      <c r="AK27" t="s">
        <v>243</v>
      </c>
      <c r="BC27" t="str">
        <f>"43-3031.00"</f>
        <v>43-3031.00</v>
      </c>
      <c r="BD27" t="s">
        <v>310</v>
      </c>
      <c r="BE27" t="s">
        <v>475</v>
      </c>
      <c r="BF27" t="s">
        <v>380</v>
      </c>
      <c r="BG27">
        <v>1</v>
      </c>
      <c r="BH27">
        <v>1</v>
      </c>
      <c r="BI27" s="1">
        <v>45231</v>
      </c>
      <c r="BJ27" s="1">
        <v>45596</v>
      </c>
      <c r="BK27" s="1">
        <v>45231</v>
      </c>
      <c r="BL27" s="1">
        <v>45596</v>
      </c>
      <c r="BM27">
        <v>40</v>
      </c>
      <c r="BN27">
        <v>0</v>
      </c>
      <c r="BO27">
        <v>8</v>
      </c>
      <c r="BP27">
        <v>8</v>
      </c>
      <c r="BQ27">
        <v>8</v>
      </c>
      <c r="BR27">
        <v>8</v>
      </c>
      <c r="BS27">
        <v>8</v>
      </c>
      <c r="BT27">
        <v>0</v>
      </c>
      <c r="BU27" t="str">
        <f t="shared" si="0"/>
        <v>8:00 AM</v>
      </c>
      <c r="BV27" t="str">
        <f>"5:00 PM"</f>
        <v>5:00 PM</v>
      </c>
      <c r="BW27" t="s">
        <v>160</v>
      </c>
      <c r="BX27">
        <v>0</v>
      </c>
      <c r="BY27">
        <v>24</v>
      </c>
      <c r="BZ27" t="s">
        <v>115</v>
      </c>
      <c r="CB27" t="s">
        <v>476</v>
      </c>
      <c r="CC27" t="s">
        <v>378</v>
      </c>
      <c r="CD27" t="s">
        <v>378</v>
      </c>
      <c r="CE27" t="s">
        <v>214</v>
      </c>
      <c r="CF27" t="s">
        <v>120</v>
      </c>
      <c r="CG27" s="8">
        <v>96950</v>
      </c>
      <c r="CH27" s="2">
        <v>11.43</v>
      </c>
      <c r="CI27" s="2">
        <v>15</v>
      </c>
      <c r="CJ27" s="2">
        <v>17.14</v>
      </c>
      <c r="CK27" s="2">
        <v>22.5</v>
      </c>
      <c r="CL27" t="s">
        <v>134</v>
      </c>
      <c r="CM27" t="s">
        <v>248</v>
      </c>
      <c r="CN27" t="s">
        <v>135</v>
      </c>
      <c r="CP27" t="s">
        <v>115</v>
      </c>
      <c r="CQ27" t="s">
        <v>114</v>
      </c>
      <c r="CR27" t="s">
        <v>115</v>
      </c>
      <c r="CS27" t="s">
        <v>114</v>
      </c>
      <c r="CT27" t="s">
        <v>136</v>
      </c>
      <c r="CU27" t="s">
        <v>114</v>
      </c>
      <c r="CV27" t="s">
        <v>136</v>
      </c>
      <c r="CW27" t="s">
        <v>184</v>
      </c>
      <c r="CX27" s="10">
        <v>16702346445</v>
      </c>
      <c r="CY27" t="s">
        <v>243</v>
      </c>
      <c r="CZ27" t="s">
        <v>136</v>
      </c>
      <c r="DA27" t="s">
        <v>114</v>
      </c>
      <c r="DB27" t="s">
        <v>115</v>
      </c>
      <c r="DC27" t="s">
        <v>239</v>
      </c>
      <c r="DD27" t="s">
        <v>240</v>
      </c>
      <c r="DF27" t="s">
        <v>365</v>
      </c>
      <c r="DG27" t="s">
        <v>243</v>
      </c>
    </row>
    <row r="28" spans="1:111" ht="14.45" customHeight="1" x14ac:dyDescent="0.25">
      <c r="A28" t="s">
        <v>477</v>
      </c>
      <c r="B28" t="s">
        <v>209</v>
      </c>
      <c r="C28" s="1">
        <v>45127.904952314813</v>
      </c>
      <c r="D28" s="1">
        <v>45202</v>
      </c>
      <c r="E28" t="s">
        <v>113</v>
      </c>
      <c r="F28" s="1">
        <v>45198.833333333336</v>
      </c>
      <c r="G28" t="s">
        <v>114</v>
      </c>
      <c r="H28" t="s">
        <v>115</v>
      </c>
      <c r="I28" t="s">
        <v>115</v>
      </c>
      <c r="J28" t="s">
        <v>478</v>
      </c>
      <c r="K28" t="s">
        <v>479</v>
      </c>
      <c r="L28" t="s">
        <v>480</v>
      </c>
      <c r="M28" t="s">
        <v>481</v>
      </c>
      <c r="N28" t="s">
        <v>119</v>
      </c>
      <c r="O28" t="s">
        <v>120</v>
      </c>
      <c r="P28" s="8">
        <v>96950</v>
      </c>
      <c r="Q28" t="s">
        <v>121</v>
      </c>
      <c r="S28" s="10">
        <v>16707880717</v>
      </c>
      <c r="U28">
        <v>5311</v>
      </c>
      <c r="V28" t="s">
        <v>122</v>
      </c>
      <c r="X28" t="s">
        <v>482</v>
      </c>
      <c r="Y28" t="s">
        <v>483</v>
      </c>
      <c r="Z28" t="s">
        <v>484</v>
      </c>
      <c r="AA28" t="s">
        <v>485</v>
      </c>
      <c r="AB28" t="s">
        <v>480</v>
      </c>
      <c r="AC28" t="s">
        <v>486</v>
      </c>
      <c r="AD28" t="s">
        <v>119</v>
      </c>
      <c r="AE28" t="s">
        <v>120</v>
      </c>
      <c r="AF28" s="8">
        <v>96950</v>
      </c>
      <c r="AG28" t="s">
        <v>121</v>
      </c>
      <c r="AI28" s="10">
        <v>16707880717</v>
      </c>
      <c r="AK28" t="s">
        <v>487</v>
      </c>
      <c r="AL28" t="s">
        <v>488</v>
      </c>
      <c r="AM28" t="s">
        <v>489</v>
      </c>
      <c r="AN28" t="s">
        <v>490</v>
      </c>
      <c r="AO28" t="s">
        <v>431</v>
      </c>
      <c r="AP28" t="s">
        <v>491</v>
      </c>
      <c r="AQ28" t="s">
        <v>492</v>
      </c>
      <c r="AR28" t="s">
        <v>119</v>
      </c>
      <c r="AS28" t="s">
        <v>120</v>
      </c>
      <c r="AT28">
        <v>96950</v>
      </c>
      <c r="AU28" t="s">
        <v>121</v>
      </c>
      <c r="AW28" s="10">
        <v>16702330081</v>
      </c>
      <c r="AY28" t="s">
        <v>493</v>
      </c>
      <c r="AZ28" t="s">
        <v>494</v>
      </c>
      <c r="BA28" t="s">
        <v>120</v>
      </c>
      <c r="BB28" t="s">
        <v>495</v>
      </c>
      <c r="BC28" t="str">
        <f>"41-2021.00"</f>
        <v>41-2021.00</v>
      </c>
      <c r="BD28" t="s">
        <v>496</v>
      </c>
      <c r="BE28" t="s">
        <v>497</v>
      </c>
      <c r="BF28" t="s">
        <v>498</v>
      </c>
      <c r="BG28">
        <v>1</v>
      </c>
      <c r="BH28">
        <v>1</v>
      </c>
      <c r="BI28" s="1">
        <v>45200</v>
      </c>
      <c r="BJ28" s="1">
        <v>46295</v>
      </c>
      <c r="BK28" s="1">
        <v>45202</v>
      </c>
      <c r="BL28" s="1">
        <v>46295</v>
      </c>
      <c r="BM28">
        <v>40</v>
      </c>
      <c r="BN28">
        <v>0</v>
      </c>
      <c r="BO28">
        <v>8</v>
      </c>
      <c r="BP28">
        <v>8</v>
      </c>
      <c r="BQ28">
        <v>8</v>
      </c>
      <c r="BR28">
        <v>8</v>
      </c>
      <c r="BS28">
        <v>8</v>
      </c>
      <c r="BT28">
        <v>0</v>
      </c>
      <c r="BU28" t="str">
        <f t="shared" si="0"/>
        <v>8:00 AM</v>
      </c>
      <c r="BV28" t="str">
        <f>"5:00 PM"</f>
        <v>5:00 PM</v>
      </c>
      <c r="BW28" t="s">
        <v>131</v>
      </c>
      <c r="BX28">
        <v>0</v>
      </c>
      <c r="BY28">
        <v>12</v>
      </c>
      <c r="BZ28" t="s">
        <v>115</v>
      </c>
      <c r="CB28" t="s">
        <v>499</v>
      </c>
      <c r="CC28" t="s">
        <v>480</v>
      </c>
      <c r="CD28" t="s">
        <v>481</v>
      </c>
      <c r="CE28" t="s">
        <v>119</v>
      </c>
      <c r="CF28" t="s">
        <v>120</v>
      </c>
      <c r="CG28" s="8">
        <v>96950</v>
      </c>
      <c r="CH28" s="2">
        <v>9.4700000000000006</v>
      </c>
      <c r="CI28" s="2">
        <v>9.4700000000000006</v>
      </c>
      <c r="CJ28" s="2">
        <v>14.26</v>
      </c>
      <c r="CK28" s="2">
        <v>14.26</v>
      </c>
      <c r="CL28" t="s">
        <v>134</v>
      </c>
      <c r="CM28" t="s">
        <v>136</v>
      </c>
      <c r="CN28" t="s">
        <v>135</v>
      </c>
      <c r="CP28" t="s">
        <v>115</v>
      </c>
      <c r="CQ28" t="s">
        <v>114</v>
      </c>
      <c r="CR28" t="s">
        <v>115</v>
      </c>
      <c r="CS28" t="s">
        <v>114</v>
      </c>
      <c r="CT28" t="s">
        <v>136</v>
      </c>
      <c r="CU28" t="s">
        <v>114</v>
      </c>
      <c r="CV28" t="s">
        <v>136</v>
      </c>
      <c r="CW28" t="s">
        <v>136</v>
      </c>
      <c r="CX28" s="10">
        <v>16707880717</v>
      </c>
      <c r="CY28" t="s">
        <v>487</v>
      </c>
      <c r="CZ28" t="s">
        <v>136</v>
      </c>
      <c r="DA28" t="s">
        <v>114</v>
      </c>
      <c r="DB28" t="s">
        <v>115</v>
      </c>
      <c r="DC28" t="s">
        <v>500</v>
      </c>
      <c r="DD28" t="s">
        <v>490</v>
      </c>
      <c r="DE28" t="s">
        <v>431</v>
      </c>
      <c r="DF28" t="s">
        <v>494</v>
      </c>
      <c r="DG28" t="s">
        <v>493</v>
      </c>
    </row>
    <row r="29" spans="1:111" ht="14.45" customHeight="1" x14ac:dyDescent="0.25">
      <c r="A29" t="s">
        <v>501</v>
      </c>
      <c r="B29" t="s">
        <v>209</v>
      </c>
      <c r="C29" s="1">
        <v>45113.986327546299</v>
      </c>
      <c r="D29" s="1">
        <v>45202</v>
      </c>
      <c r="E29" t="s">
        <v>139</v>
      </c>
      <c r="G29" t="s">
        <v>115</v>
      </c>
      <c r="H29" t="s">
        <v>115</v>
      </c>
      <c r="I29" t="s">
        <v>115</v>
      </c>
      <c r="J29" t="s">
        <v>502</v>
      </c>
      <c r="L29" t="s">
        <v>503</v>
      </c>
      <c r="N29" t="s">
        <v>214</v>
      </c>
      <c r="O29" t="s">
        <v>120</v>
      </c>
      <c r="P29" s="8">
        <v>96950</v>
      </c>
      <c r="Q29" t="s">
        <v>121</v>
      </c>
      <c r="S29" s="10">
        <v>16704847477</v>
      </c>
      <c r="U29">
        <v>423990</v>
      </c>
      <c r="V29" t="s">
        <v>122</v>
      </c>
      <c r="X29" t="s">
        <v>504</v>
      </c>
      <c r="Y29" t="s">
        <v>505</v>
      </c>
      <c r="AA29" t="s">
        <v>506</v>
      </c>
      <c r="AB29" t="s">
        <v>503</v>
      </c>
      <c r="AD29" t="s">
        <v>214</v>
      </c>
      <c r="AE29" t="s">
        <v>120</v>
      </c>
      <c r="AF29" s="8">
        <v>96950</v>
      </c>
      <c r="AG29" t="s">
        <v>121</v>
      </c>
      <c r="AI29" s="10">
        <v>16704841050</v>
      </c>
      <c r="AK29" t="s">
        <v>507</v>
      </c>
      <c r="AL29" t="s">
        <v>488</v>
      </c>
      <c r="AM29" t="s">
        <v>508</v>
      </c>
      <c r="AN29" t="s">
        <v>509</v>
      </c>
      <c r="AO29" t="s">
        <v>510</v>
      </c>
      <c r="AP29" t="s">
        <v>511</v>
      </c>
      <c r="AQ29" t="s">
        <v>512</v>
      </c>
      <c r="AR29" t="s">
        <v>513</v>
      </c>
      <c r="AS29" t="s">
        <v>120</v>
      </c>
      <c r="AT29">
        <v>96910</v>
      </c>
      <c r="AU29" t="s">
        <v>121</v>
      </c>
      <c r="AW29" s="10">
        <v>16714779084</v>
      </c>
      <c r="AY29" t="s">
        <v>514</v>
      </c>
      <c r="AZ29" t="s">
        <v>515</v>
      </c>
      <c r="BA29" t="s">
        <v>516</v>
      </c>
      <c r="BB29" t="s">
        <v>517</v>
      </c>
      <c r="BC29" t="str">
        <f>"13-1161.00"</f>
        <v>13-1161.00</v>
      </c>
      <c r="BD29" t="s">
        <v>518</v>
      </c>
      <c r="BE29" t="s">
        <v>519</v>
      </c>
      <c r="BF29" t="s">
        <v>520</v>
      </c>
      <c r="BG29">
        <v>1</v>
      </c>
      <c r="BH29">
        <v>1</v>
      </c>
      <c r="BI29" s="1">
        <v>45200</v>
      </c>
      <c r="BJ29" s="1">
        <v>45565</v>
      </c>
      <c r="BK29" s="1">
        <v>45202</v>
      </c>
      <c r="BL29" s="1">
        <v>45565</v>
      </c>
      <c r="BM29">
        <v>40</v>
      </c>
      <c r="BN29">
        <v>0</v>
      </c>
      <c r="BO29">
        <v>8</v>
      </c>
      <c r="BP29">
        <v>8</v>
      </c>
      <c r="BQ29">
        <v>8</v>
      </c>
      <c r="BR29">
        <v>8</v>
      </c>
      <c r="BS29">
        <v>8</v>
      </c>
      <c r="BT29">
        <v>0</v>
      </c>
      <c r="BU29" t="str">
        <f t="shared" si="0"/>
        <v>8:00 AM</v>
      </c>
      <c r="BV29" t="str">
        <f>"5:00 PM"</f>
        <v>5:00 PM</v>
      </c>
      <c r="BW29" t="s">
        <v>131</v>
      </c>
      <c r="BX29">
        <v>0</v>
      </c>
      <c r="BY29">
        <v>36</v>
      </c>
      <c r="BZ29" t="s">
        <v>114</v>
      </c>
      <c r="CA29">
        <v>2</v>
      </c>
      <c r="CB29" t="s">
        <v>136</v>
      </c>
      <c r="CC29" t="s">
        <v>521</v>
      </c>
      <c r="CD29" t="s">
        <v>522</v>
      </c>
      <c r="CE29" t="s">
        <v>214</v>
      </c>
      <c r="CF29" t="s">
        <v>120</v>
      </c>
      <c r="CG29" s="8">
        <v>96950</v>
      </c>
      <c r="CH29" s="2">
        <v>13.58</v>
      </c>
      <c r="CI29" s="2">
        <v>13.58</v>
      </c>
      <c r="CJ29" s="2">
        <v>20.37</v>
      </c>
      <c r="CK29" s="2">
        <v>20.37</v>
      </c>
      <c r="CL29" t="s">
        <v>134</v>
      </c>
      <c r="CM29" t="s">
        <v>136</v>
      </c>
      <c r="CN29" t="s">
        <v>135</v>
      </c>
      <c r="CP29" t="s">
        <v>115</v>
      </c>
      <c r="CQ29" t="s">
        <v>114</v>
      </c>
      <c r="CR29" t="s">
        <v>115</v>
      </c>
      <c r="CS29" t="s">
        <v>114</v>
      </c>
      <c r="CT29" t="s">
        <v>136</v>
      </c>
      <c r="CU29" t="s">
        <v>114</v>
      </c>
      <c r="CV29" t="s">
        <v>136</v>
      </c>
      <c r="CW29" t="s">
        <v>523</v>
      </c>
      <c r="CX29" s="10">
        <v>16704841050</v>
      </c>
      <c r="CY29" t="s">
        <v>524</v>
      </c>
      <c r="CZ29" t="s">
        <v>136</v>
      </c>
      <c r="DA29" t="s">
        <v>114</v>
      </c>
      <c r="DB29" t="s">
        <v>115</v>
      </c>
    </row>
    <row r="30" spans="1:111" ht="14.45" customHeight="1" x14ac:dyDescent="0.25">
      <c r="A30" t="s">
        <v>525</v>
      </c>
      <c r="B30" t="s">
        <v>209</v>
      </c>
      <c r="C30" s="1">
        <v>45113.81149965278</v>
      </c>
      <c r="D30" s="1">
        <v>45202</v>
      </c>
      <c r="E30" t="s">
        <v>113</v>
      </c>
      <c r="F30" s="1">
        <v>45198.833333333336</v>
      </c>
      <c r="G30" t="s">
        <v>114</v>
      </c>
      <c r="H30" t="s">
        <v>115</v>
      </c>
      <c r="I30" t="s">
        <v>115</v>
      </c>
      <c r="J30" t="s">
        <v>526</v>
      </c>
      <c r="K30" t="s">
        <v>527</v>
      </c>
      <c r="L30" t="s">
        <v>528</v>
      </c>
      <c r="N30" t="s">
        <v>529</v>
      </c>
      <c r="O30" t="s">
        <v>120</v>
      </c>
      <c r="P30" s="8">
        <v>96950</v>
      </c>
      <c r="Q30" t="s">
        <v>121</v>
      </c>
      <c r="S30" s="10">
        <v>16702358778</v>
      </c>
      <c r="U30">
        <v>236220</v>
      </c>
      <c r="V30" t="s">
        <v>122</v>
      </c>
      <c r="X30" t="s">
        <v>530</v>
      </c>
      <c r="Y30" t="s">
        <v>531</v>
      </c>
      <c r="Z30" t="s">
        <v>532</v>
      </c>
      <c r="AA30" t="s">
        <v>533</v>
      </c>
      <c r="AB30" t="s">
        <v>534</v>
      </c>
      <c r="AD30" t="s">
        <v>529</v>
      </c>
      <c r="AE30" t="s">
        <v>120</v>
      </c>
      <c r="AF30" s="8">
        <v>96950</v>
      </c>
      <c r="AG30" t="s">
        <v>121</v>
      </c>
      <c r="AI30" s="10">
        <v>16702358777</v>
      </c>
      <c r="AK30" t="s">
        <v>535</v>
      </c>
      <c r="BC30" t="str">
        <f>"49-9071.00"</f>
        <v>49-9071.00</v>
      </c>
      <c r="BD30" t="s">
        <v>200</v>
      </c>
      <c r="BE30" t="s">
        <v>536</v>
      </c>
      <c r="BF30" t="s">
        <v>537</v>
      </c>
      <c r="BG30">
        <v>1</v>
      </c>
      <c r="BH30">
        <v>1</v>
      </c>
      <c r="BI30" s="1">
        <v>45200</v>
      </c>
      <c r="BJ30" s="1">
        <v>46295</v>
      </c>
      <c r="BK30" s="1">
        <v>45202</v>
      </c>
      <c r="BL30" s="1">
        <v>46295</v>
      </c>
      <c r="BM30">
        <v>40</v>
      </c>
      <c r="BN30">
        <v>0</v>
      </c>
      <c r="BO30">
        <v>8</v>
      </c>
      <c r="BP30">
        <v>8</v>
      </c>
      <c r="BQ30">
        <v>8</v>
      </c>
      <c r="BR30">
        <v>8</v>
      </c>
      <c r="BS30">
        <v>8</v>
      </c>
      <c r="BT30">
        <v>0</v>
      </c>
      <c r="BU30" t="str">
        <f>"7:30 AM"</f>
        <v>7:30 AM</v>
      </c>
      <c r="BV30" t="str">
        <f>"4:30 PM"</f>
        <v>4:30 PM</v>
      </c>
      <c r="BW30" t="s">
        <v>131</v>
      </c>
      <c r="BX30">
        <v>0</v>
      </c>
      <c r="BY30">
        <v>6</v>
      </c>
      <c r="BZ30" t="s">
        <v>115</v>
      </c>
      <c r="CB30" t="s">
        <v>538</v>
      </c>
      <c r="CC30" t="s">
        <v>539</v>
      </c>
      <c r="CE30" t="s">
        <v>540</v>
      </c>
      <c r="CF30" t="s">
        <v>120</v>
      </c>
      <c r="CG30" s="8">
        <v>96950</v>
      </c>
      <c r="CH30" s="2">
        <v>9.19</v>
      </c>
      <c r="CI30" s="2">
        <v>10</v>
      </c>
      <c r="CJ30" s="2">
        <v>13.79</v>
      </c>
      <c r="CK30" s="2">
        <v>15</v>
      </c>
      <c r="CL30" t="s">
        <v>134</v>
      </c>
      <c r="CM30" t="s">
        <v>206</v>
      </c>
      <c r="CN30" t="s">
        <v>187</v>
      </c>
      <c r="CP30" t="s">
        <v>115</v>
      </c>
      <c r="CQ30" t="s">
        <v>114</v>
      </c>
      <c r="CR30" t="s">
        <v>114</v>
      </c>
      <c r="CS30" t="s">
        <v>114</v>
      </c>
      <c r="CT30" t="s">
        <v>136</v>
      </c>
      <c r="CU30" t="s">
        <v>114</v>
      </c>
      <c r="CV30" t="s">
        <v>114</v>
      </c>
      <c r="CW30" t="s">
        <v>541</v>
      </c>
      <c r="CX30" s="10">
        <v>16702358778</v>
      </c>
      <c r="CY30" t="s">
        <v>535</v>
      </c>
      <c r="CZ30" t="s">
        <v>136</v>
      </c>
      <c r="DA30" t="s">
        <v>114</v>
      </c>
      <c r="DB30" t="s">
        <v>115</v>
      </c>
    </row>
    <row r="31" spans="1:111" ht="14.45" customHeight="1" x14ac:dyDescent="0.25">
      <c r="A31" t="s">
        <v>542</v>
      </c>
      <c r="B31" t="s">
        <v>209</v>
      </c>
      <c r="C31" s="1">
        <v>45143.018417245374</v>
      </c>
      <c r="D31" s="1">
        <v>45202</v>
      </c>
      <c r="E31" t="s">
        <v>113</v>
      </c>
      <c r="F31" s="1">
        <v>45290.791666666664</v>
      </c>
      <c r="G31" t="s">
        <v>115</v>
      </c>
      <c r="H31" t="s">
        <v>115</v>
      </c>
      <c r="I31" t="s">
        <v>115</v>
      </c>
      <c r="J31" t="s">
        <v>543</v>
      </c>
      <c r="L31" t="s">
        <v>544</v>
      </c>
      <c r="M31" t="s">
        <v>545</v>
      </c>
      <c r="N31" t="s">
        <v>119</v>
      </c>
      <c r="O31" t="s">
        <v>120</v>
      </c>
      <c r="P31" s="8">
        <v>96950</v>
      </c>
      <c r="Q31" t="s">
        <v>121</v>
      </c>
      <c r="S31" s="10">
        <v>16702355009</v>
      </c>
      <c r="U31">
        <v>561311</v>
      </c>
      <c r="V31" t="s">
        <v>122</v>
      </c>
      <c r="X31" t="s">
        <v>546</v>
      </c>
      <c r="Y31" t="s">
        <v>547</v>
      </c>
      <c r="Z31" t="s">
        <v>548</v>
      </c>
      <c r="AA31" t="s">
        <v>126</v>
      </c>
      <c r="AB31" t="s">
        <v>544</v>
      </c>
      <c r="AC31" t="s">
        <v>545</v>
      </c>
      <c r="AD31" t="s">
        <v>119</v>
      </c>
      <c r="AE31" t="s">
        <v>120</v>
      </c>
      <c r="AF31" s="8">
        <v>96950</v>
      </c>
      <c r="AG31" t="s">
        <v>121</v>
      </c>
      <c r="AI31" s="10">
        <v>16702355009</v>
      </c>
      <c r="AK31" t="s">
        <v>549</v>
      </c>
      <c r="BC31" t="str">
        <f>"37-2012.00"</f>
        <v>37-2012.00</v>
      </c>
      <c r="BD31" t="s">
        <v>263</v>
      </c>
      <c r="BE31" t="s">
        <v>550</v>
      </c>
      <c r="BF31" t="s">
        <v>551</v>
      </c>
      <c r="BG31">
        <v>10</v>
      </c>
      <c r="BH31">
        <v>10</v>
      </c>
      <c r="BI31" s="1">
        <v>45292</v>
      </c>
      <c r="BJ31" s="1">
        <v>45657</v>
      </c>
      <c r="BK31" s="1">
        <v>45292</v>
      </c>
      <c r="BL31" s="1">
        <v>45657</v>
      </c>
      <c r="BM31">
        <v>35</v>
      </c>
      <c r="BN31">
        <v>0</v>
      </c>
      <c r="BO31">
        <v>7</v>
      </c>
      <c r="BP31">
        <v>7</v>
      </c>
      <c r="BQ31">
        <v>7</v>
      </c>
      <c r="BR31">
        <v>7</v>
      </c>
      <c r="BS31">
        <v>7</v>
      </c>
      <c r="BT31">
        <v>0</v>
      </c>
      <c r="BU31" t="str">
        <f>"8:00 AM"</f>
        <v>8:00 AM</v>
      </c>
      <c r="BV31" t="str">
        <f>"4:00 PM"</f>
        <v>4:00 PM</v>
      </c>
      <c r="BW31" t="s">
        <v>131</v>
      </c>
      <c r="BX31">
        <v>0</v>
      </c>
      <c r="BY31">
        <v>3</v>
      </c>
      <c r="BZ31" t="s">
        <v>115</v>
      </c>
      <c r="CB31" t="s">
        <v>552</v>
      </c>
      <c r="CC31" t="s">
        <v>553</v>
      </c>
      <c r="CD31" t="s">
        <v>545</v>
      </c>
      <c r="CE31" t="s">
        <v>119</v>
      </c>
      <c r="CF31" t="s">
        <v>120</v>
      </c>
      <c r="CG31" s="8">
        <v>96950</v>
      </c>
      <c r="CH31" s="2">
        <v>7.64</v>
      </c>
      <c r="CI31" s="2">
        <v>7.64</v>
      </c>
      <c r="CJ31" s="2">
        <v>11.46</v>
      </c>
      <c r="CK31" s="2">
        <v>11.46</v>
      </c>
      <c r="CL31" t="s">
        <v>134</v>
      </c>
      <c r="CM31" t="s">
        <v>554</v>
      </c>
      <c r="CN31" t="s">
        <v>135</v>
      </c>
      <c r="CP31" t="s">
        <v>115</v>
      </c>
      <c r="CQ31" t="s">
        <v>114</v>
      </c>
      <c r="CR31" t="s">
        <v>115</v>
      </c>
      <c r="CS31" t="s">
        <v>114</v>
      </c>
      <c r="CT31" t="s">
        <v>136</v>
      </c>
      <c r="CU31" t="s">
        <v>114</v>
      </c>
      <c r="CV31" t="s">
        <v>136</v>
      </c>
      <c r="CW31" t="s">
        <v>555</v>
      </c>
      <c r="CX31" s="10">
        <v>16702355009</v>
      </c>
      <c r="CY31" t="s">
        <v>549</v>
      </c>
      <c r="CZ31" t="s">
        <v>136</v>
      </c>
      <c r="DA31" t="s">
        <v>114</v>
      </c>
      <c r="DB31" t="s">
        <v>115</v>
      </c>
    </row>
    <row r="32" spans="1:111" ht="14.45" customHeight="1" x14ac:dyDescent="0.25">
      <c r="A32" t="s">
        <v>284</v>
      </c>
      <c r="B32" t="s">
        <v>285</v>
      </c>
      <c r="C32" s="1">
        <v>45143.021840162037</v>
      </c>
      <c r="D32" s="1">
        <v>45202</v>
      </c>
      <c r="E32" t="s">
        <v>139</v>
      </c>
      <c r="G32" t="s">
        <v>115</v>
      </c>
      <c r="H32" t="s">
        <v>115</v>
      </c>
      <c r="I32" t="s">
        <v>115</v>
      </c>
      <c r="J32" t="s">
        <v>286</v>
      </c>
      <c r="K32" t="s">
        <v>287</v>
      </c>
      <c r="L32" t="s">
        <v>288</v>
      </c>
      <c r="M32" t="s">
        <v>289</v>
      </c>
      <c r="N32" t="s">
        <v>119</v>
      </c>
      <c r="O32" t="s">
        <v>120</v>
      </c>
      <c r="P32" s="8">
        <v>96950</v>
      </c>
      <c r="Q32" t="s">
        <v>121</v>
      </c>
      <c r="R32" t="s">
        <v>215</v>
      </c>
      <c r="S32" s="10">
        <v>16702353481</v>
      </c>
      <c r="U32">
        <v>811111</v>
      </c>
      <c r="V32" t="s">
        <v>122</v>
      </c>
      <c r="X32" t="s">
        <v>290</v>
      </c>
      <c r="Y32" t="s">
        <v>291</v>
      </c>
      <c r="Z32" t="s">
        <v>292</v>
      </c>
      <c r="AA32" t="s">
        <v>293</v>
      </c>
      <c r="AB32" t="s">
        <v>288</v>
      </c>
      <c r="AC32" t="s">
        <v>289</v>
      </c>
      <c r="AD32" t="s">
        <v>119</v>
      </c>
      <c r="AE32" t="s">
        <v>120</v>
      </c>
      <c r="AF32" s="8">
        <v>96950</v>
      </c>
      <c r="AG32" t="s">
        <v>121</v>
      </c>
      <c r="AH32" t="s">
        <v>119</v>
      </c>
      <c r="AI32" s="10">
        <v>16702353481</v>
      </c>
      <c r="AK32" t="s">
        <v>294</v>
      </c>
      <c r="BC32" t="str">
        <f>"51-9124.00"</f>
        <v>51-9124.00</v>
      </c>
      <c r="BD32" t="s">
        <v>295</v>
      </c>
      <c r="BE32" t="s">
        <v>296</v>
      </c>
      <c r="BF32" t="s">
        <v>297</v>
      </c>
      <c r="BG32">
        <v>2</v>
      </c>
      <c r="BI32" s="1">
        <v>45231</v>
      </c>
      <c r="BJ32" s="1">
        <v>45596</v>
      </c>
      <c r="BM32">
        <v>35</v>
      </c>
      <c r="BN32">
        <v>0</v>
      </c>
      <c r="BO32">
        <v>7</v>
      </c>
      <c r="BP32">
        <v>7</v>
      </c>
      <c r="BQ32">
        <v>7</v>
      </c>
      <c r="BR32">
        <v>7</v>
      </c>
      <c r="BS32">
        <v>7</v>
      </c>
      <c r="BT32">
        <v>0</v>
      </c>
      <c r="BU32" t="str">
        <f>"8:00 AM"</f>
        <v>8:00 AM</v>
      </c>
      <c r="BV32" t="str">
        <f>"4:00 PM"</f>
        <v>4:00 PM</v>
      </c>
      <c r="BW32" t="s">
        <v>184</v>
      </c>
      <c r="BX32">
        <v>0</v>
      </c>
      <c r="BY32">
        <v>12</v>
      </c>
      <c r="BZ32" t="s">
        <v>115</v>
      </c>
      <c r="CB32" t="s">
        <v>298</v>
      </c>
      <c r="CC32" t="s">
        <v>288</v>
      </c>
      <c r="CD32" t="s">
        <v>289</v>
      </c>
      <c r="CE32" t="s">
        <v>119</v>
      </c>
      <c r="CF32" t="s">
        <v>120</v>
      </c>
      <c r="CG32" s="8">
        <v>96950</v>
      </c>
      <c r="CH32" s="2">
        <v>8.9</v>
      </c>
      <c r="CI32" s="2">
        <v>8.9</v>
      </c>
      <c r="CJ32" s="2">
        <v>13.35</v>
      </c>
      <c r="CK32" s="2">
        <v>13.35</v>
      </c>
      <c r="CL32" t="s">
        <v>134</v>
      </c>
      <c r="CM32" t="s">
        <v>136</v>
      </c>
      <c r="CN32" t="s">
        <v>135</v>
      </c>
      <c r="CP32" t="s">
        <v>115</v>
      </c>
      <c r="CQ32" t="s">
        <v>114</v>
      </c>
      <c r="CR32" t="s">
        <v>115</v>
      </c>
      <c r="CS32" t="s">
        <v>114</v>
      </c>
      <c r="CT32" t="s">
        <v>136</v>
      </c>
      <c r="CU32" t="s">
        <v>114</v>
      </c>
      <c r="CV32" t="s">
        <v>114</v>
      </c>
      <c r="CW32" t="s">
        <v>299</v>
      </c>
      <c r="CX32" s="10">
        <v>16702353481</v>
      </c>
      <c r="CY32" t="s">
        <v>294</v>
      </c>
      <c r="CZ32" t="s">
        <v>136</v>
      </c>
      <c r="DA32" t="s">
        <v>114</v>
      </c>
      <c r="DB32" t="s">
        <v>115</v>
      </c>
      <c r="DC32" t="s">
        <v>300</v>
      </c>
      <c r="DD32" t="s">
        <v>301</v>
      </c>
      <c r="DE32" t="s">
        <v>302</v>
      </c>
      <c r="DF32" t="s">
        <v>286</v>
      </c>
      <c r="DG32" t="s">
        <v>294</v>
      </c>
    </row>
    <row r="33" spans="1:111" ht="14.45" customHeight="1" x14ac:dyDescent="0.25">
      <c r="A33" t="s">
        <v>303</v>
      </c>
      <c r="B33" t="s">
        <v>285</v>
      </c>
      <c r="C33" s="1">
        <v>45120.01154965278</v>
      </c>
      <c r="D33" s="1">
        <v>45202</v>
      </c>
      <c r="E33" t="s">
        <v>139</v>
      </c>
      <c r="G33" t="s">
        <v>115</v>
      </c>
      <c r="H33" t="s">
        <v>114</v>
      </c>
      <c r="I33" t="s">
        <v>115</v>
      </c>
      <c r="J33" t="s">
        <v>252</v>
      </c>
      <c r="K33" t="s">
        <v>253</v>
      </c>
      <c r="L33" t="s">
        <v>254</v>
      </c>
      <c r="M33" t="s">
        <v>304</v>
      </c>
      <c r="N33" t="s">
        <v>119</v>
      </c>
      <c r="O33" t="s">
        <v>120</v>
      </c>
      <c r="P33" s="8">
        <v>96950</v>
      </c>
      <c r="Q33" t="s">
        <v>121</v>
      </c>
      <c r="R33" t="s">
        <v>215</v>
      </c>
      <c r="S33" s="10">
        <v>16702355202</v>
      </c>
      <c r="U33">
        <v>56172</v>
      </c>
      <c r="V33" t="s">
        <v>122</v>
      </c>
      <c r="X33" t="s">
        <v>305</v>
      </c>
      <c r="Y33" t="s">
        <v>306</v>
      </c>
      <c r="Z33" t="s">
        <v>307</v>
      </c>
      <c r="AA33" t="s">
        <v>308</v>
      </c>
      <c r="AB33" t="s">
        <v>309</v>
      </c>
      <c r="AD33" t="s">
        <v>119</v>
      </c>
      <c r="AE33" t="s">
        <v>120</v>
      </c>
      <c r="AF33" s="8">
        <v>96950</v>
      </c>
      <c r="AG33" t="s">
        <v>121</v>
      </c>
      <c r="AI33" s="10">
        <v>16702355202</v>
      </c>
      <c r="AK33" t="s">
        <v>262</v>
      </c>
      <c r="BC33" t="str">
        <f>"43-3031.00"</f>
        <v>43-3031.00</v>
      </c>
      <c r="BD33" t="s">
        <v>310</v>
      </c>
      <c r="BE33" t="s">
        <v>311</v>
      </c>
      <c r="BF33" t="s">
        <v>312</v>
      </c>
      <c r="BG33">
        <v>2</v>
      </c>
      <c r="BI33" s="1">
        <v>45236</v>
      </c>
      <c r="BJ33" s="1">
        <v>45601</v>
      </c>
      <c r="BM33">
        <v>35</v>
      </c>
      <c r="BN33">
        <v>0</v>
      </c>
      <c r="BO33">
        <v>7</v>
      </c>
      <c r="BP33">
        <v>7</v>
      </c>
      <c r="BQ33">
        <v>7</v>
      </c>
      <c r="BR33">
        <v>7</v>
      </c>
      <c r="BS33">
        <v>7</v>
      </c>
      <c r="BT33">
        <v>0</v>
      </c>
      <c r="BU33" t="str">
        <f>"9:00 AM"</f>
        <v>9:00 AM</v>
      </c>
      <c r="BV33" t="str">
        <f>"5:00 PM"</f>
        <v>5:00 PM</v>
      </c>
      <c r="BW33" t="s">
        <v>131</v>
      </c>
      <c r="BX33">
        <v>1</v>
      </c>
      <c r="BY33">
        <v>6</v>
      </c>
      <c r="BZ33" t="s">
        <v>115</v>
      </c>
      <c r="CB33" t="s">
        <v>313</v>
      </c>
      <c r="CC33" t="s">
        <v>254</v>
      </c>
      <c r="CD33" t="s">
        <v>304</v>
      </c>
      <c r="CE33" t="s">
        <v>119</v>
      </c>
      <c r="CF33" t="s">
        <v>120</v>
      </c>
      <c r="CG33" s="8">
        <v>96950</v>
      </c>
      <c r="CH33" s="2">
        <v>11.21</v>
      </c>
      <c r="CI33" s="2">
        <v>11.21</v>
      </c>
      <c r="CJ33" s="2">
        <v>16.82</v>
      </c>
      <c r="CK33" s="2">
        <v>16.82</v>
      </c>
      <c r="CL33" t="s">
        <v>134</v>
      </c>
      <c r="CN33" t="s">
        <v>135</v>
      </c>
      <c r="CP33" t="s">
        <v>115</v>
      </c>
      <c r="CQ33" t="s">
        <v>114</v>
      </c>
      <c r="CR33" t="s">
        <v>115</v>
      </c>
      <c r="CS33" t="s">
        <v>114</v>
      </c>
      <c r="CT33" t="s">
        <v>114</v>
      </c>
      <c r="CU33" t="s">
        <v>114</v>
      </c>
      <c r="CV33" t="s">
        <v>136</v>
      </c>
      <c r="CW33" t="s">
        <v>314</v>
      </c>
      <c r="CX33" s="10">
        <v>16702355202</v>
      </c>
      <c r="CY33" t="s">
        <v>262</v>
      </c>
      <c r="CZ33" t="s">
        <v>270</v>
      </c>
      <c r="DA33" t="s">
        <v>114</v>
      </c>
      <c r="DB33" t="s">
        <v>115</v>
      </c>
    </row>
    <row r="34" spans="1:111" ht="14.45" customHeight="1" x14ac:dyDescent="0.25">
      <c r="A34" t="s">
        <v>350</v>
      </c>
      <c r="B34" t="s">
        <v>285</v>
      </c>
      <c r="C34" s="1">
        <v>45113.172006018518</v>
      </c>
      <c r="D34" s="1">
        <v>45202</v>
      </c>
      <c r="E34" t="s">
        <v>139</v>
      </c>
      <c r="G34" t="s">
        <v>115</v>
      </c>
      <c r="H34" t="s">
        <v>115</v>
      </c>
      <c r="I34" t="s">
        <v>115</v>
      </c>
      <c r="J34" t="s">
        <v>351</v>
      </c>
      <c r="L34" t="s">
        <v>352</v>
      </c>
      <c r="M34" t="s">
        <v>353</v>
      </c>
      <c r="N34" t="s">
        <v>205</v>
      </c>
      <c r="O34" t="s">
        <v>120</v>
      </c>
      <c r="P34" s="8">
        <v>96951</v>
      </c>
      <c r="Q34" t="s">
        <v>121</v>
      </c>
      <c r="S34" s="10">
        <v>16705323131</v>
      </c>
      <c r="U34">
        <v>811111</v>
      </c>
      <c r="V34" t="s">
        <v>122</v>
      </c>
      <c r="X34" t="s">
        <v>354</v>
      </c>
      <c r="Y34" t="s">
        <v>355</v>
      </c>
      <c r="AA34" t="s">
        <v>356</v>
      </c>
      <c r="AB34" t="s">
        <v>352</v>
      </c>
      <c r="AC34" t="s">
        <v>357</v>
      </c>
      <c r="AD34" t="s">
        <v>205</v>
      </c>
      <c r="AE34" t="s">
        <v>120</v>
      </c>
      <c r="AF34" s="8">
        <v>96951</v>
      </c>
      <c r="AG34" t="s">
        <v>121</v>
      </c>
      <c r="AI34" s="10">
        <v>16705323131</v>
      </c>
      <c r="AK34" t="s">
        <v>358</v>
      </c>
      <c r="BC34" t="str">
        <f>"51-9124.00"</f>
        <v>51-9124.00</v>
      </c>
      <c r="BD34" t="s">
        <v>295</v>
      </c>
      <c r="BE34" t="s">
        <v>359</v>
      </c>
      <c r="BF34" t="s">
        <v>360</v>
      </c>
      <c r="BG34">
        <v>1</v>
      </c>
      <c r="BI34" s="1">
        <v>45200</v>
      </c>
      <c r="BJ34" s="1">
        <v>45565</v>
      </c>
      <c r="BM34">
        <v>40</v>
      </c>
      <c r="BN34">
        <v>0</v>
      </c>
      <c r="BO34">
        <v>8</v>
      </c>
      <c r="BP34">
        <v>8</v>
      </c>
      <c r="BQ34">
        <v>8</v>
      </c>
      <c r="BR34">
        <v>8</v>
      </c>
      <c r="BS34">
        <v>8</v>
      </c>
      <c r="BT34">
        <v>0</v>
      </c>
      <c r="BU34" t="str">
        <f t="shared" ref="BU34:BU40" si="1">"8:00 AM"</f>
        <v>8:00 AM</v>
      </c>
      <c r="BV34" t="str">
        <f>"5:00 PM"</f>
        <v>5:00 PM</v>
      </c>
      <c r="BW34" t="s">
        <v>131</v>
      </c>
      <c r="BX34">
        <v>0</v>
      </c>
      <c r="BY34">
        <v>6</v>
      </c>
      <c r="BZ34" t="s">
        <v>115</v>
      </c>
      <c r="CB34" t="s">
        <v>361</v>
      </c>
      <c r="CC34" t="s">
        <v>352</v>
      </c>
      <c r="CD34" t="s">
        <v>353</v>
      </c>
      <c r="CE34" t="s">
        <v>205</v>
      </c>
      <c r="CF34" t="s">
        <v>120</v>
      </c>
      <c r="CG34" s="8">
        <v>96951</v>
      </c>
      <c r="CH34" s="2">
        <v>14.35</v>
      </c>
      <c r="CI34" s="2">
        <v>14.35</v>
      </c>
      <c r="CJ34" s="2">
        <v>0</v>
      </c>
      <c r="CK34" s="2">
        <v>0</v>
      </c>
      <c r="CL34" t="s">
        <v>134</v>
      </c>
      <c r="CM34" t="s">
        <v>184</v>
      </c>
      <c r="CN34" t="s">
        <v>135</v>
      </c>
      <c r="CP34" t="s">
        <v>115</v>
      </c>
      <c r="CQ34" t="s">
        <v>114</v>
      </c>
      <c r="CR34" t="s">
        <v>115</v>
      </c>
      <c r="CS34" t="s">
        <v>115</v>
      </c>
      <c r="CT34" t="s">
        <v>136</v>
      </c>
      <c r="CU34" t="s">
        <v>114</v>
      </c>
      <c r="CV34" t="s">
        <v>136</v>
      </c>
      <c r="CW34" t="s">
        <v>362</v>
      </c>
      <c r="CX34" s="10">
        <v>16705323131</v>
      </c>
      <c r="CY34" t="s">
        <v>358</v>
      </c>
      <c r="CZ34" t="s">
        <v>136</v>
      </c>
      <c r="DA34" t="s">
        <v>114</v>
      </c>
      <c r="DB34" t="s">
        <v>115</v>
      </c>
      <c r="DC34" t="s">
        <v>354</v>
      </c>
      <c r="DD34" t="s">
        <v>355</v>
      </c>
      <c r="DF34" t="s">
        <v>363</v>
      </c>
      <c r="DG34" t="s">
        <v>358</v>
      </c>
    </row>
    <row r="35" spans="1:111" ht="14.45" customHeight="1" x14ac:dyDescent="0.25">
      <c r="A35" t="s">
        <v>383</v>
      </c>
      <c r="B35" t="s">
        <v>285</v>
      </c>
      <c r="C35" s="1">
        <v>45123.086072685182</v>
      </c>
      <c r="D35" s="1">
        <v>45202</v>
      </c>
      <c r="E35" t="s">
        <v>113</v>
      </c>
      <c r="F35" s="1">
        <v>45290.791666666664</v>
      </c>
      <c r="G35" t="s">
        <v>115</v>
      </c>
      <c r="H35" t="s">
        <v>115</v>
      </c>
      <c r="I35" t="s">
        <v>115</v>
      </c>
      <c r="J35" t="s">
        <v>384</v>
      </c>
      <c r="K35" t="s">
        <v>385</v>
      </c>
      <c r="L35" t="s">
        <v>386</v>
      </c>
      <c r="M35" t="s">
        <v>387</v>
      </c>
      <c r="N35" t="s">
        <v>119</v>
      </c>
      <c r="O35" t="s">
        <v>120</v>
      </c>
      <c r="P35" s="8">
        <v>96950</v>
      </c>
      <c r="Q35" t="s">
        <v>121</v>
      </c>
      <c r="S35" s="10">
        <v>16702336669</v>
      </c>
      <c r="U35">
        <v>812310</v>
      </c>
      <c r="V35" t="s">
        <v>122</v>
      </c>
      <c r="X35" t="s">
        <v>388</v>
      </c>
      <c r="Y35" t="s">
        <v>389</v>
      </c>
      <c r="Z35" t="s">
        <v>390</v>
      </c>
      <c r="AA35" t="s">
        <v>321</v>
      </c>
      <c r="AB35" t="s">
        <v>386</v>
      </c>
      <c r="AC35" t="s">
        <v>387</v>
      </c>
      <c r="AD35" t="s">
        <v>119</v>
      </c>
      <c r="AE35" t="s">
        <v>120</v>
      </c>
      <c r="AF35" s="8">
        <v>96950</v>
      </c>
      <c r="AG35" t="s">
        <v>121</v>
      </c>
      <c r="AI35" s="10">
        <v>16702336669</v>
      </c>
      <c r="AK35" t="s">
        <v>391</v>
      </c>
      <c r="BC35" t="str">
        <f>"51-6011.00"</f>
        <v>51-6011.00</v>
      </c>
      <c r="BD35" t="s">
        <v>392</v>
      </c>
      <c r="BE35" t="s">
        <v>393</v>
      </c>
      <c r="BF35" t="s">
        <v>394</v>
      </c>
      <c r="BG35">
        <v>2</v>
      </c>
      <c r="BI35" s="1">
        <v>45292</v>
      </c>
      <c r="BJ35" s="1">
        <v>45657</v>
      </c>
      <c r="BM35">
        <v>40</v>
      </c>
      <c r="BN35">
        <v>0</v>
      </c>
      <c r="BO35">
        <v>8</v>
      </c>
      <c r="BP35">
        <v>8</v>
      </c>
      <c r="BQ35">
        <v>8</v>
      </c>
      <c r="BR35">
        <v>8</v>
      </c>
      <c r="BS35">
        <v>8</v>
      </c>
      <c r="BT35">
        <v>0</v>
      </c>
      <c r="BU35" t="str">
        <f t="shared" si="1"/>
        <v>8:00 AM</v>
      </c>
      <c r="BV35" t="str">
        <f>"5:00 PM"</f>
        <v>5:00 PM</v>
      </c>
      <c r="BW35" t="s">
        <v>184</v>
      </c>
      <c r="BX35">
        <v>0</v>
      </c>
      <c r="BY35">
        <v>3</v>
      </c>
      <c r="BZ35" t="s">
        <v>115</v>
      </c>
      <c r="CB35" t="s">
        <v>395</v>
      </c>
      <c r="CC35" t="s">
        <v>386</v>
      </c>
      <c r="CD35" t="s">
        <v>387</v>
      </c>
      <c r="CE35" t="s">
        <v>119</v>
      </c>
      <c r="CF35" t="s">
        <v>120</v>
      </c>
      <c r="CG35" s="8">
        <v>96950</v>
      </c>
      <c r="CH35" s="2">
        <v>8.0299999999999994</v>
      </c>
      <c r="CI35" s="2">
        <v>8.0299999999999994</v>
      </c>
      <c r="CJ35" s="2">
        <v>12.05</v>
      </c>
      <c r="CK35" s="2">
        <v>12.05</v>
      </c>
      <c r="CL35" t="s">
        <v>134</v>
      </c>
      <c r="CM35" t="s">
        <v>136</v>
      </c>
      <c r="CN35" t="s">
        <v>135</v>
      </c>
      <c r="CP35" t="s">
        <v>115</v>
      </c>
      <c r="CQ35" t="s">
        <v>114</v>
      </c>
      <c r="CR35" t="s">
        <v>115</v>
      </c>
      <c r="CS35" t="s">
        <v>114</v>
      </c>
      <c r="CT35" t="s">
        <v>136</v>
      </c>
      <c r="CU35" t="s">
        <v>114</v>
      </c>
      <c r="CV35" t="s">
        <v>136</v>
      </c>
      <c r="CW35" t="s">
        <v>327</v>
      </c>
      <c r="CX35" s="10">
        <v>16702336669</v>
      </c>
      <c r="CY35" t="s">
        <v>391</v>
      </c>
      <c r="CZ35" t="s">
        <v>136</v>
      </c>
      <c r="DA35" t="s">
        <v>114</v>
      </c>
      <c r="DB35" t="s">
        <v>115</v>
      </c>
    </row>
    <row r="36" spans="1:111" ht="14.45" customHeight="1" x14ac:dyDescent="0.25">
      <c r="A36" t="s">
        <v>438</v>
      </c>
      <c r="B36" t="s">
        <v>285</v>
      </c>
      <c r="C36" s="1">
        <v>45142.896712499998</v>
      </c>
      <c r="D36" s="1">
        <v>45202</v>
      </c>
      <c r="E36" t="s">
        <v>139</v>
      </c>
      <c r="G36" t="s">
        <v>115</v>
      </c>
      <c r="H36" t="s">
        <v>115</v>
      </c>
      <c r="I36" t="s">
        <v>115</v>
      </c>
      <c r="J36" t="s">
        <v>286</v>
      </c>
      <c r="K36" t="s">
        <v>439</v>
      </c>
      <c r="L36" t="s">
        <v>288</v>
      </c>
      <c r="M36" t="s">
        <v>289</v>
      </c>
      <c r="N36" t="s">
        <v>119</v>
      </c>
      <c r="O36" t="s">
        <v>120</v>
      </c>
      <c r="P36" s="8">
        <v>96950</v>
      </c>
      <c r="Q36" t="s">
        <v>121</v>
      </c>
      <c r="R36" t="s">
        <v>215</v>
      </c>
      <c r="S36" s="10">
        <v>16702353481</v>
      </c>
      <c r="U36">
        <v>81111</v>
      </c>
      <c r="V36" t="s">
        <v>122</v>
      </c>
      <c r="X36" t="s">
        <v>290</v>
      </c>
      <c r="Y36" t="s">
        <v>291</v>
      </c>
      <c r="Z36" t="s">
        <v>292</v>
      </c>
      <c r="AA36" t="s">
        <v>293</v>
      </c>
      <c r="AB36" t="s">
        <v>288</v>
      </c>
      <c r="AC36" t="s">
        <v>289</v>
      </c>
      <c r="AD36" t="s">
        <v>119</v>
      </c>
      <c r="AE36" t="s">
        <v>120</v>
      </c>
      <c r="AF36" s="8">
        <v>96950</v>
      </c>
      <c r="AG36" t="s">
        <v>121</v>
      </c>
      <c r="AH36" t="s">
        <v>119</v>
      </c>
      <c r="AI36" s="10">
        <v>16702353481</v>
      </c>
      <c r="AK36" t="s">
        <v>294</v>
      </c>
      <c r="BC36" t="str">
        <f>"49-9071.00"</f>
        <v>49-9071.00</v>
      </c>
      <c r="BD36" t="s">
        <v>200</v>
      </c>
      <c r="BE36" t="s">
        <v>440</v>
      </c>
      <c r="BF36" t="s">
        <v>202</v>
      </c>
      <c r="BG36">
        <v>3</v>
      </c>
      <c r="BI36" s="1">
        <v>45231</v>
      </c>
      <c r="BJ36" s="1">
        <v>45596</v>
      </c>
      <c r="BM36">
        <v>35</v>
      </c>
      <c r="BN36">
        <v>0</v>
      </c>
      <c r="BO36">
        <v>7</v>
      </c>
      <c r="BP36">
        <v>7</v>
      </c>
      <c r="BQ36">
        <v>7</v>
      </c>
      <c r="BR36">
        <v>7</v>
      </c>
      <c r="BS36">
        <v>7</v>
      </c>
      <c r="BT36">
        <v>0</v>
      </c>
      <c r="BU36" t="str">
        <f t="shared" si="1"/>
        <v>8:00 AM</v>
      </c>
      <c r="BV36" t="str">
        <f>"4:00 PM"</f>
        <v>4:00 PM</v>
      </c>
      <c r="BW36" t="s">
        <v>184</v>
      </c>
      <c r="BX36">
        <v>0</v>
      </c>
      <c r="BY36">
        <v>12</v>
      </c>
      <c r="BZ36" t="s">
        <v>115</v>
      </c>
      <c r="CB36" t="s">
        <v>441</v>
      </c>
      <c r="CC36" t="s">
        <v>288</v>
      </c>
      <c r="CD36" t="s">
        <v>289</v>
      </c>
      <c r="CE36" t="s">
        <v>119</v>
      </c>
      <c r="CF36" t="s">
        <v>120</v>
      </c>
      <c r="CG36" s="8">
        <v>96950</v>
      </c>
      <c r="CH36" s="2">
        <v>9.5399999999999991</v>
      </c>
      <c r="CI36" s="2">
        <v>9.5399999999999991</v>
      </c>
      <c r="CJ36" s="2">
        <v>14.31</v>
      </c>
      <c r="CK36" s="2">
        <v>14.31</v>
      </c>
      <c r="CL36" t="s">
        <v>134</v>
      </c>
      <c r="CM36" t="s">
        <v>136</v>
      </c>
      <c r="CN36" t="s">
        <v>135</v>
      </c>
      <c r="CP36" t="s">
        <v>115</v>
      </c>
      <c r="CQ36" t="s">
        <v>114</v>
      </c>
      <c r="CR36" t="s">
        <v>115</v>
      </c>
      <c r="CS36" t="s">
        <v>114</v>
      </c>
      <c r="CT36" t="s">
        <v>136</v>
      </c>
      <c r="CU36" t="s">
        <v>114</v>
      </c>
      <c r="CV36" t="s">
        <v>114</v>
      </c>
      <c r="CW36" t="s">
        <v>442</v>
      </c>
      <c r="CX36" s="10">
        <v>16702353481</v>
      </c>
      <c r="CY36" t="s">
        <v>294</v>
      </c>
      <c r="CZ36" t="s">
        <v>136</v>
      </c>
      <c r="DA36" t="s">
        <v>114</v>
      </c>
      <c r="DB36" t="s">
        <v>115</v>
      </c>
      <c r="DC36" t="s">
        <v>300</v>
      </c>
      <c r="DD36" t="s">
        <v>301</v>
      </c>
      <c r="DE36" t="s">
        <v>302</v>
      </c>
      <c r="DF36" t="s">
        <v>286</v>
      </c>
      <c r="DG36" t="s">
        <v>294</v>
      </c>
    </row>
    <row r="37" spans="1:111" ht="14.45" customHeight="1" x14ac:dyDescent="0.25">
      <c r="A37" t="s">
        <v>460</v>
      </c>
      <c r="B37" t="s">
        <v>112</v>
      </c>
      <c r="C37" s="1">
        <v>45189.810108449077</v>
      </c>
      <c r="D37" s="1">
        <v>45202</v>
      </c>
      <c r="E37" t="s">
        <v>113</v>
      </c>
      <c r="F37" s="1">
        <v>45566.833333333336</v>
      </c>
      <c r="G37" t="s">
        <v>114</v>
      </c>
      <c r="H37" t="s">
        <v>115</v>
      </c>
      <c r="I37" t="s">
        <v>115</v>
      </c>
      <c r="J37" t="s">
        <v>461</v>
      </c>
      <c r="K37" t="s">
        <v>136</v>
      </c>
      <c r="L37" t="s">
        <v>462</v>
      </c>
      <c r="M37" t="s">
        <v>463</v>
      </c>
      <c r="N37" t="s">
        <v>119</v>
      </c>
      <c r="O37" t="s">
        <v>120</v>
      </c>
      <c r="P37" s="8">
        <v>96950</v>
      </c>
      <c r="Q37" t="s">
        <v>121</v>
      </c>
      <c r="R37" t="s">
        <v>136</v>
      </c>
      <c r="S37" s="10">
        <v>16702351680</v>
      </c>
      <c r="T37">
        <v>0</v>
      </c>
      <c r="U37">
        <v>314999</v>
      </c>
      <c r="V37" t="s">
        <v>122</v>
      </c>
      <c r="X37" t="s">
        <v>464</v>
      </c>
      <c r="Y37" t="s">
        <v>465</v>
      </c>
      <c r="Z37" t="s">
        <v>466</v>
      </c>
      <c r="AA37" t="s">
        <v>467</v>
      </c>
      <c r="AB37" t="s">
        <v>462</v>
      </c>
      <c r="AC37" t="s">
        <v>463</v>
      </c>
      <c r="AD37" t="s">
        <v>119</v>
      </c>
      <c r="AE37" t="s">
        <v>120</v>
      </c>
      <c r="AF37" s="8">
        <v>96950</v>
      </c>
      <c r="AG37" t="s">
        <v>121</v>
      </c>
      <c r="AH37" t="s">
        <v>119</v>
      </c>
      <c r="AI37" s="10">
        <v>16702351680</v>
      </c>
      <c r="AJ37">
        <v>0</v>
      </c>
      <c r="AK37" t="s">
        <v>468</v>
      </c>
      <c r="BC37" t="str">
        <f>"51-6031.00"</f>
        <v>51-6031.00</v>
      </c>
      <c r="BD37" t="s">
        <v>469</v>
      </c>
      <c r="BE37" t="s">
        <v>470</v>
      </c>
      <c r="BF37" t="s">
        <v>471</v>
      </c>
      <c r="BG37">
        <v>2</v>
      </c>
      <c r="BI37" s="1">
        <v>45567</v>
      </c>
      <c r="BJ37" s="1">
        <v>45931</v>
      </c>
      <c r="BM37">
        <v>35</v>
      </c>
      <c r="BN37">
        <v>0</v>
      </c>
      <c r="BO37">
        <v>7</v>
      </c>
      <c r="BP37">
        <v>7</v>
      </c>
      <c r="BQ37">
        <v>7</v>
      </c>
      <c r="BR37">
        <v>7</v>
      </c>
      <c r="BS37">
        <v>7</v>
      </c>
      <c r="BT37">
        <v>0</v>
      </c>
      <c r="BU37" t="str">
        <f t="shared" si="1"/>
        <v>8:00 AM</v>
      </c>
      <c r="BV37" t="str">
        <f>"6:00 PM"</f>
        <v>6:00 PM</v>
      </c>
      <c r="BW37" t="s">
        <v>131</v>
      </c>
      <c r="BX37">
        <v>0</v>
      </c>
      <c r="BY37">
        <v>3</v>
      </c>
      <c r="BZ37" t="s">
        <v>115</v>
      </c>
      <c r="CB37" t="s">
        <v>472</v>
      </c>
      <c r="CC37" t="s">
        <v>462</v>
      </c>
      <c r="CD37" t="s">
        <v>463</v>
      </c>
      <c r="CE37" t="s">
        <v>119</v>
      </c>
      <c r="CF37" t="s">
        <v>120</v>
      </c>
      <c r="CG37" s="8">
        <v>96950</v>
      </c>
      <c r="CH37" s="2">
        <v>8.84</v>
      </c>
      <c r="CI37" s="2">
        <v>8.84</v>
      </c>
      <c r="CJ37" s="2">
        <v>13.26</v>
      </c>
      <c r="CK37" s="2">
        <v>13.26</v>
      </c>
      <c r="CL37" t="s">
        <v>134</v>
      </c>
      <c r="CM37" t="s">
        <v>423</v>
      </c>
      <c r="CN37" t="s">
        <v>135</v>
      </c>
      <c r="CP37" t="s">
        <v>115</v>
      </c>
      <c r="CQ37" t="s">
        <v>114</v>
      </c>
      <c r="CR37" t="s">
        <v>115</v>
      </c>
      <c r="CS37" t="s">
        <v>114</v>
      </c>
      <c r="CT37" t="s">
        <v>136</v>
      </c>
      <c r="CU37" t="s">
        <v>114</v>
      </c>
      <c r="CV37" t="s">
        <v>136</v>
      </c>
      <c r="CW37" t="s">
        <v>423</v>
      </c>
      <c r="CX37" s="10">
        <v>16702351680</v>
      </c>
      <c r="CY37" t="s">
        <v>468</v>
      </c>
      <c r="CZ37" t="s">
        <v>473</v>
      </c>
      <c r="DA37" t="s">
        <v>114</v>
      </c>
      <c r="DB37" t="s">
        <v>115</v>
      </c>
    </row>
    <row r="38" spans="1:111" ht="14.45" customHeight="1" x14ac:dyDescent="0.25">
      <c r="A38" t="s">
        <v>556</v>
      </c>
      <c r="B38" t="s">
        <v>112</v>
      </c>
      <c r="C38" s="1">
        <v>45183.047295254626</v>
      </c>
      <c r="D38" s="1">
        <v>45202</v>
      </c>
      <c r="E38" t="s">
        <v>139</v>
      </c>
      <c r="G38" t="s">
        <v>114</v>
      </c>
      <c r="H38" t="s">
        <v>115</v>
      </c>
      <c r="I38" t="s">
        <v>115</v>
      </c>
      <c r="J38" t="s">
        <v>557</v>
      </c>
      <c r="L38" t="s">
        <v>558</v>
      </c>
      <c r="M38" t="s">
        <v>559</v>
      </c>
      <c r="N38" t="s">
        <v>214</v>
      </c>
      <c r="O38" t="s">
        <v>120</v>
      </c>
      <c r="P38" s="8">
        <v>96950</v>
      </c>
      <c r="Q38" t="s">
        <v>121</v>
      </c>
      <c r="R38" t="s">
        <v>560</v>
      </c>
      <c r="S38" s="10">
        <v>16702352653</v>
      </c>
      <c r="T38">
        <v>324</v>
      </c>
      <c r="U38">
        <v>424490</v>
      </c>
      <c r="V38" t="s">
        <v>122</v>
      </c>
      <c r="X38" t="s">
        <v>561</v>
      </c>
      <c r="Y38" t="s">
        <v>562</v>
      </c>
      <c r="AA38" t="s">
        <v>563</v>
      </c>
      <c r="AB38" t="s">
        <v>564</v>
      </c>
      <c r="AC38" t="s">
        <v>559</v>
      </c>
      <c r="AD38" t="s">
        <v>214</v>
      </c>
      <c r="AE38" t="s">
        <v>120</v>
      </c>
      <c r="AF38" s="8">
        <v>96950</v>
      </c>
      <c r="AG38" t="s">
        <v>121</v>
      </c>
      <c r="AH38" t="s">
        <v>560</v>
      </c>
      <c r="AI38" s="10">
        <v>16702352653</v>
      </c>
      <c r="AJ38">
        <v>324</v>
      </c>
      <c r="AK38" t="s">
        <v>565</v>
      </c>
      <c r="BC38" t="str">
        <f>"43-4161.00"</f>
        <v>43-4161.00</v>
      </c>
      <c r="BD38" t="s">
        <v>566</v>
      </c>
      <c r="BE38" t="s">
        <v>567</v>
      </c>
      <c r="BF38" t="s">
        <v>568</v>
      </c>
      <c r="BG38">
        <v>2</v>
      </c>
      <c r="BI38" s="1">
        <v>45232</v>
      </c>
      <c r="BJ38" s="1">
        <v>46327</v>
      </c>
      <c r="BM38">
        <v>35</v>
      </c>
      <c r="BN38">
        <v>0</v>
      </c>
      <c r="BO38">
        <v>7</v>
      </c>
      <c r="BP38">
        <v>7</v>
      </c>
      <c r="BQ38">
        <v>7</v>
      </c>
      <c r="BR38">
        <v>7</v>
      </c>
      <c r="BS38">
        <v>7</v>
      </c>
      <c r="BT38">
        <v>0</v>
      </c>
      <c r="BU38" t="str">
        <f t="shared" si="1"/>
        <v>8:00 AM</v>
      </c>
      <c r="BV38" t="str">
        <f>"4:00 PM"</f>
        <v>4:00 PM</v>
      </c>
      <c r="BW38" t="s">
        <v>160</v>
      </c>
      <c r="BX38">
        <v>0</v>
      </c>
      <c r="BY38">
        <v>12</v>
      </c>
      <c r="BZ38" t="s">
        <v>115</v>
      </c>
      <c r="CB38" s="3" t="s">
        <v>569</v>
      </c>
      <c r="CC38" t="s">
        <v>564</v>
      </c>
      <c r="CD38" t="s">
        <v>559</v>
      </c>
      <c r="CE38" t="s">
        <v>214</v>
      </c>
      <c r="CF38" t="s">
        <v>120</v>
      </c>
      <c r="CG38" s="8">
        <v>96950</v>
      </c>
      <c r="CH38" s="2">
        <v>10.66</v>
      </c>
      <c r="CI38" s="2">
        <v>13</v>
      </c>
      <c r="CJ38" s="2">
        <v>15.99</v>
      </c>
      <c r="CK38" s="2">
        <v>19.5</v>
      </c>
      <c r="CL38" t="s">
        <v>134</v>
      </c>
      <c r="CM38" t="s">
        <v>184</v>
      </c>
      <c r="CN38" t="s">
        <v>135</v>
      </c>
      <c r="CP38" t="s">
        <v>115</v>
      </c>
      <c r="CQ38" t="s">
        <v>114</v>
      </c>
      <c r="CR38" t="s">
        <v>115</v>
      </c>
      <c r="CS38" t="s">
        <v>114</v>
      </c>
      <c r="CT38" t="s">
        <v>136</v>
      </c>
      <c r="CU38" t="s">
        <v>114</v>
      </c>
      <c r="CV38" t="s">
        <v>136</v>
      </c>
      <c r="CW38" t="s">
        <v>570</v>
      </c>
      <c r="CX38" s="10">
        <v>16702352653</v>
      </c>
      <c r="CY38" t="s">
        <v>565</v>
      </c>
      <c r="CZ38" t="s">
        <v>571</v>
      </c>
      <c r="DA38" t="s">
        <v>114</v>
      </c>
      <c r="DB38" t="s">
        <v>115</v>
      </c>
    </row>
    <row r="39" spans="1:111" ht="14.45" customHeight="1" x14ac:dyDescent="0.25">
      <c r="A39" t="s">
        <v>572</v>
      </c>
      <c r="B39" t="s">
        <v>209</v>
      </c>
      <c r="C39" s="1">
        <v>45153.102582523148</v>
      </c>
      <c r="D39" s="1">
        <v>45203</v>
      </c>
      <c r="E39" t="s">
        <v>139</v>
      </c>
      <c r="G39" t="s">
        <v>115</v>
      </c>
      <c r="H39" t="s">
        <v>115</v>
      </c>
      <c r="I39" t="s">
        <v>115</v>
      </c>
      <c r="J39" t="s">
        <v>573</v>
      </c>
      <c r="L39" t="s">
        <v>366</v>
      </c>
      <c r="M39" t="s">
        <v>366</v>
      </c>
      <c r="N39" t="s">
        <v>214</v>
      </c>
      <c r="O39" t="s">
        <v>120</v>
      </c>
      <c r="P39" s="8">
        <v>96950</v>
      </c>
      <c r="Q39" t="s">
        <v>121</v>
      </c>
      <c r="S39" s="10">
        <v>16702346445</v>
      </c>
      <c r="T39">
        <v>2263</v>
      </c>
      <c r="U39">
        <v>72251</v>
      </c>
      <c r="V39" t="s">
        <v>122</v>
      </c>
      <c r="X39" t="s">
        <v>239</v>
      </c>
      <c r="Y39" t="s">
        <v>240</v>
      </c>
      <c r="AA39" t="s">
        <v>241</v>
      </c>
      <c r="AB39" t="s">
        <v>242</v>
      </c>
      <c r="AC39" t="s">
        <v>242</v>
      </c>
      <c r="AD39" t="s">
        <v>214</v>
      </c>
      <c r="AE39" t="s">
        <v>120</v>
      </c>
      <c r="AF39" s="8">
        <v>96950</v>
      </c>
      <c r="AG39" t="s">
        <v>121</v>
      </c>
      <c r="AI39" s="10">
        <v>16702346445</v>
      </c>
      <c r="AJ39">
        <v>2263</v>
      </c>
      <c r="AK39" t="s">
        <v>243</v>
      </c>
      <c r="BC39" t="str">
        <f>"51-3011.00"</f>
        <v>51-3011.00</v>
      </c>
      <c r="BD39" t="s">
        <v>574</v>
      </c>
      <c r="BE39" t="s">
        <v>575</v>
      </c>
      <c r="BF39" t="s">
        <v>576</v>
      </c>
      <c r="BG39">
        <v>1</v>
      </c>
      <c r="BH39">
        <v>1</v>
      </c>
      <c r="BI39" s="1">
        <v>45231</v>
      </c>
      <c r="BJ39" s="1">
        <v>45596</v>
      </c>
      <c r="BK39" s="1">
        <v>45231</v>
      </c>
      <c r="BL39" s="1">
        <v>45596</v>
      </c>
      <c r="BM39">
        <v>40</v>
      </c>
      <c r="BN39">
        <v>0</v>
      </c>
      <c r="BO39">
        <v>8</v>
      </c>
      <c r="BP39">
        <v>8</v>
      </c>
      <c r="BQ39">
        <v>8</v>
      </c>
      <c r="BR39">
        <v>8</v>
      </c>
      <c r="BS39">
        <v>8</v>
      </c>
      <c r="BT39">
        <v>0</v>
      </c>
      <c r="BU39" t="str">
        <f t="shared" si="1"/>
        <v>8:00 AM</v>
      </c>
      <c r="BV39" t="str">
        <f>"5:00 PM"</f>
        <v>5:00 PM</v>
      </c>
      <c r="BW39" t="s">
        <v>131</v>
      </c>
      <c r="BX39">
        <v>0</v>
      </c>
      <c r="BY39">
        <v>12</v>
      </c>
      <c r="BZ39" t="s">
        <v>115</v>
      </c>
      <c r="CB39" s="3" t="s">
        <v>577</v>
      </c>
      <c r="CC39" t="s">
        <v>578</v>
      </c>
      <c r="CD39" t="s">
        <v>578</v>
      </c>
      <c r="CE39" t="s">
        <v>214</v>
      </c>
      <c r="CF39" t="s">
        <v>120</v>
      </c>
      <c r="CG39" s="8">
        <v>96950</v>
      </c>
      <c r="CH39" s="2">
        <v>8.36</v>
      </c>
      <c r="CI39" s="2">
        <v>8.36</v>
      </c>
      <c r="CJ39" s="2">
        <v>12.54</v>
      </c>
      <c r="CK39" s="2">
        <v>12.54</v>
      </c>
      <c r="CL39" t="s">
        <v>134</v>
      </c>
      <c r="CM39" t="s">
        <v>248</v>
      </c>
      <c r="CN39" t="s">
        <v>135</v>
      </c>
      <c r="CP39" t="s">
        <v>115</v>
      </c>
      <c r="CQ39" t="s">
        <v>114</v>
      </c>
      <c r="CR39" t="s">
        <v>115</v>
      </c>
      <c r="CS39" t="s">
        <v>114</v>
      </c>
      <c r="CT39" t="s">
        <v>136</v>
      </c>
      <c r="CU39" t="s">
        <v>114</v>
      </c>
      <c r="CV39" t="s">
        <v>136</v>
      </c>
      <c r="CW39" t="s">
        <v>184</v>
      </c>
      <c r="CX39" s="10">
        <v>16702346445</v>
      </c>
      <c r="CY39" t="s">
        <v>243</v>
      </c>
      <c r="CZ39" t="s">
        <v>136</v>
      </c>
      <c r="DA39" t="s">
        <v>114</v>
      </c>
      <c r="DB39" t="s">
        <v>115</v>
      </c>
      <c r="DC39" t="s">
        <v>239</v>
      </c>
      <c r="DD39" t="s">
        <v>240</v>
      </c>
      <c r="DF39" t="s">
        <v>573</v>
      </c>
      <c r="DG39" t="s">
        <v>243</v>
      </c>
    </row>
    <row r="40" spans="1:111" ht="14.45" customHeight="1" x14ac:dyDescent="0.25">
      <c r="A40" t="s">
        <v>579</v>
      </c>
      <c r="B40" t="s">
        <v>209</v>
      </c>
      <c r="C40" s="1">
        <v>45162.523328124997</v>
      </c>
      <c r="D40" s="1">
        <v>45203</v>
      </c>
      <c r="E40" t="s">
        <v>139</v>
      </c>
      <c r="G40" t="s">
        <v>115</v>
      </c>
      <c r="H40" t="s">
        <v>115</v>
      </c>
      <c r="I40" t="s">
        <v>115</v>
      </c>
      <c r="J40" t="s">
        <v>580</v>
      </c>
      <c r="L40" t="s">
        <v>581</v>
      </c>
      <c r="M40" t="s">
        <v>582</v>
      </c>
      <c r="N40" t="s">
        <v>214</v>
      </c>
      <c r="O40" t="s">
        <v>120</v>
      </c>
      <c r="P40" s="8">
        <v>96950</v>
      </c>
      <c r="Q40" t="s">
        <v>121</v>
      </c>
      <c r="S40" s="10">
        <v>16702350561</v>
      </c>
      <c r="T40">
        <v>100</v>
      </c>
      <c r="U40">
        <v>531110</v>
      </c>
      <c r="V40" t="s">
        <v>122</v>
      </c>
      <c r="X40" t="s">
        <v>583</v>
      </c>
      <c r="Y40" t="s">
        <v>584</v>
      </c>
      <c r="Z40" t="s">
        <v>585</v>
      </c>
      <c r="AA40" t="s">
        <v>586</v>
      </c>
      <c r="AB40" t="s">
        <v>581</v>
      </c>
      <c r="AC40" t="s">
        <v>582</v>
      </c>
      <c r="AD40" t="s">
        <v>214</v>
      </c>
      <c r="AE40" t="s">
        <v>120</v>
      </c>
      <c r="AF40" s="8">
        <v>96950</v>
      </c>
      <c r="AG40" t="s">
        <v>121</v>
      </c>
      <c r="AI40" s="10">
        <v>16702350561</v>
      </c>
      <c r="AJ40">
        <v>100</v>
      </c>
      <c r="AK40" t="s">
        <v>587</v>
      </c>
      <c r="BC40" t="str">
        <f>"43-6012.00"</f>
        <v>43-6012.00</v>
      </c>
      <c r="BD40" t="s">
        <v>588</v>
      </c>
      <c r="BE40" t="s">
        <v>589</v>
      </c>
      <c r="BF40" t="s">
        <v>590</v>
      </c>
      <c r="BG40">
        <v>1</v>
      </c>
      <c r="BH40">
        <v>1</v>
      </c>
      <c r="BI40" s="1">
        <v>45231</v>
      </c>
      <c r="BJ40" s="1">
        <v>45596</v>
      </c>
      <c r="BK40" s="1">
        <v>45231</v>
      </c>
      <c r="BL40" s="1">
        <v>45596</v>
      </c>
      <c r="BM40">
        <v>35</v>
      </c>
      <c r="BN40">
        <v>0</v>
      </c>
      <c r="BO40">
        <v>7</v>
      </c>
      <c r="BP40">
        <v>7</v>
      </c>
      <c r="BQ40">
        <v>7</v>
      </c>
      <c r="BR40">
        <v>7</v>
      </c>
      <c r="BS40">
        <v>7</v>
      </c>
      <c r="BT40">
        <v>0</v>
      </c>
      <c r="BU40" t="str">
        <f t="shared" si="1"/>
        <v>8:00 AM</v>
      </c>
      <c r="BV40" t="str">
        <f>"4:00 PM"</f>
        <v>4:00 PM</v>
      </c>
      <c r="BW40" t="s">
        <v>160</v>
      </c>
      <c r="BX40">
        <v>0</v>
      </c>
      <c r="BY40">
        <v>24</v>
      </c>
      <c r="BZ40" t="s">
        <v>115</v>
      </c>
      <c r="CB40" t="s">
        <v>591</v>
      </c>
      <c r="CC40" t="s">
        <v>592</v>
      </c>
      <c r="CD40" t="s">
        <v>582</v>
      </c>
      <c r="CE40" t="s">
        <v>214</v>
      </c>
      <c r="CF40" t="s">
        <v>120</v>
      </c>
      <c r="CG40" s="8">
        <v>96950</v>
      </c>
      <c r="CH40" s="2">
        <v>14.05</v>
      </c>
      <c r="CI40" s="2">
        <v>16</v>
      </c>
      <c r="CJ40" s="2">
        <v>21.08</v>
      </c>
      <c r="CK40" s="2">
        <v>24</v>
      </c>
      <c r="CL40" t="s">
        <v>134</v>
      </c>
      <c r="CM40" t="s">
        <v>593</v>
      </c>
      <c r="CN40" t="s">
        <v>135</v>
      </c>
      <c r="CP40" t="s">
        <v>115</v>
      </c>
      <c r="CQ40" t="s">
        <v>114</v>
      </c>
      <c r="CR40" t="s">
        <v>115</v>
      </c>
      <c r="CS40" t="s">
        <v>114</v>
      </c>
      <c r="CT40" t="s">
        <v>114</v>
      </c>
      <c r="CU40" t="s">
        <v>114</v>
      </c>
      <c r="CV40" t="s">
        <v>136</v>
      </c>
      <c r="CW40" t="s">
        <v>594</v>
      </c>
      <c r="CX40" s="10">
        <v>16702350561</v>
      </c>
      <c r="CY40" t="s">
        <v>595</v>
      </c>
      <c r="CZ40" t="s">
        <v>596</v>
      </c>
      <c r="DA40" t="s">
        <v>114</v>
      </c>
      <c r="DB40" t="s">
        <v>115</v>
      </c>
    </row>
    <row r="41" spans="1:111" ht="14.45" customHeight="1" x14ac:dyDescent="0.25">
      <c r="A41" t="s">
        <v>597</v>
      </c>
      <c r="B41" t="s">
        <v>209</v>
      </c>
      <c r="C41" s="1">
        <v>45160.076679861108</v>
      </c>
      <c r="D41" s="1">
        <v>45203</v>
      </c>
      <c r="E41" t="s">
        <v>139</v>
      </c>
      <c r="G41" t="s">
        <v>115</v>
      </c>
      <c r="H41" t="s">
        <v>115</v>
      </c>
      <c r="I41" t="s">
        <v>115</v>
      </c>
      <c r="J41" t="s">
        <v>330</v>
      </c>
      <c r="K41" t="s">
        <v>331</v>
      </c>
      <c r="L41" t="s">
        <v>332</v>
      </c>
      <c r="N41" t="s">
        <v>214</v>
      </c>
      <c r="O41" t="s">
        <v>120</v>
      </c>
      <c r="P41" s="8">
        <v>96950</v>
      </c>
      <c r="Q41" t="s">
        <v>121</v>
      </c>
      <c r="S41" s="10">
        <v>16702858718</v>
      </c>
      <c r="U41">
        <v>444130</v>
      </c>
      <c r="V41" t="s">
        <v>122</v>
      </c>
      <c r="X41" t="s">
        <v>333</v>
      </c>
      <c r="Y41" t="s">
        <v>334</v>
      </c>
      <c r="AA41" t="s">
        <v>335</v>
      </c>
      <c r="AB41" t="s">
        <v>332</v>
      </c>
      <c r="AD41" t="s">
        <v>214</v>
      </c>
      <c r="AE41" t="s">
        <v>120</v>
      </c>
      <c r="AF41" s="8">
        <v>96950</v>
      </c>
      <c r="AG41" t="s">
        <v>121</v>
      </c>
      <c r="AI41" s="10">
        <v>16702858718</v>
      </c>
      <c r="AK41" t="s">
        <v>336</v>
      </c>
      <c r="AL41" t="s">
        <v>337</v>
      </c>
      <c r="AM41" t="s">
        <v>338</v>
      </c>
      <c r="AN41" t="s">
        <v>339</v>
      </c>
      <c r="AP41" t="s">
        <v>340</v>
      </c>
      <c r="AR41" t="s">
        <v>214</v>
      </c>
      <c r="AS41" t="s">
        <v>120</v>
      </c>
      <c r="AT41">
        <v>96950</v>
      </c>
      <c r="AU41" t="s">
        <v>121</v>
      </c>
      <c r="AW41" s="10">
        <v>16702875139</v>
      </c>
      <c r="AY41" t="s">
        <v>341</v>
      </c>
      <c r="AZ41" t="s">
        <v>342</v>
      </c>
      <c r="BC41" t="str">
        <f>"11-2022.00"</f>
        <v>11-2022.00</v>
      </c>
      <c r="BD41" t="s">
        <v>343</v>
      </c>
      <c r="BE41" t="s">
        <v>344</v>
      </c>
      <c r="BF41" t="s">
        <v>345</v>
      </c>
      <c r="BG41">
        <v>1</v>
      </c>
      <c r="BH41">
        <v>1</v>
      </c>
      <c r="BI41" s="1">
        <v>45200</v>
      </c>
      <c r="BJ41" s="1">
        <v>45565</v>
      </c>
      <c r="BK41" s="1">
        <v>45203</v>
      </c>
      <c r="BL41" s="1">
        <v>45565</v>
      </c>
      <c r="BM41">
        <v>36</v>
      </c>
      <c r="BN41">
        <v>0</v>
      </c>
      <c r="BO41">
        <v>6</v>
      </c>
      <c r="BP41">
        <v>6</v>
      </c>
      <c r="BQ41">
        <v>6</v>
      </c>
      <c r="BR41">
        <v>6</v>
      </c>
      <c r="BS41">
        <v>6</v>
      </c>
      <c r="BT41">
        <v>6</v>
      </c>
      <c r="BU41" t="str">
        <f>"9:00 AM"</f>
        <v>9:00 AM</v>
      </c>
      <c r="BV41" t="str">
        <f>"3:00 PM"</f>
        <v>3:00 PM</v>
      </c>
      <c r="BW41" t="s">
        <v>131</v>
      </c>
      <c r="BX41">
        <v>0</v>
      </c>
      <c r="BY41">
        <v>24</v>
      </c>
      <c r="BZ41" t="s">
        <v>114</v>
      </c>
      <c r="CA41">
        <v>2</v>
      </c>
      <c r="CB41" t="s">
        <v>346</v>
      </c>
      <c r="CC41" t="s">
        <v>347</v>
      </c>
      <c r="CE41" t="s">
        <v>214</v>
      </c>
      <c r="CF41" t="s">
        <v>120</v>
      </c>
      <c r="CG41" s="8">
        <v>96950</v>
      </c>
      <c r="CH41" s="2">
        <v>17.07</v>
      </c>
      <c r="CI41" s="2">
        <v>17.07</v>
      </c>
      <c r="CJ41" s="2">
        <v>25.61</v>
      </c>
      <c r="CK41" s="2">
        <v>25.61</v>
      </c>
      <c r="CL41" t="s">
        <v>134</v>
      </c>
      <c r="CM41" t="s">
        <v>136</v>
      </c>
      <c r="CN41" t="s">
        <v>135</v>
      </c>
      <c r="CP41" t="s">
        <v>115</v>
      </c>
      <c r="CQ41" t="s">
        <v>114</v>
      </c>
      <c r="CR41" t="s">
        <v>115</v>
      </c>
      <c r="CS41" t="s">
        <v>114</v>
      </c>
      <c r="CT41" t="s">
        <v>136</v>
      </c>
      <c r="CU41" t="s">
        <v>114</v>
      </c>
      <c r="CV41" t="s">
        <v>136</v>
      </c>
      <c r="CW41" t="s">
        <v>348</v>
      </c>
      <c r="CX41" s="10">
        <v>16702858718</v>
      </c>
      <c r="CY41" t="s">
        <v>349</v>
      </c>
      <c r="CZ41" t="s">
        <v>136</v>
      </c>
      <c r="DA41" t="s">
        <v>114</v>
      </c>
      <c r="DB41" t="s">
        <v>115</v>
      </c>
      <c r="DC41" t="s">
        <v>338</v>
      </c>
      <c r="DD41" t="s">
        <v>339</v>
      </c>
      <c r="DF41" t="s">
        <v>342</v>
      </c>
      <c r="DG41" t="s">
        <v>341</v>
      </c>
    </row>
    <row r="42" spans="1:111" ht="14.45" customHeight="1" x14ac:dyDescent="0.25">
      <c r="A42" t="s">
        <v>598</v>
      </c>
      <c r="B42" t="s">
        <v>112</v>
      </c>
      <c r="C42" s="1">
        <v>45173.213232523151</v>
      </c>
      <c r="D42" s="1">
        <v>45203</v>
      </c>
      <c r="E42" t="s">
        <v>113</v>
      </c>
      <c r="F42" s="1">
        <v>45198.833333333336</v>
      </c>
      <c r="G42" t="s">
        <v>115</v>
      </c>
      <c r="H42" t="s">
        <v>115</v>
      </c>
      <c r="I42" t="s">
        <v>115</v>
      </c>
      <c r="J42" t="s">
        <v>599</v>
      </c>
      <c r="K42" t="s">
        <v>600</v>
      </c>
      <c r="L42" t="s">
        <v>601</v>
      </c>
      <c r="M42" t="s">
        <v>540</v>
      </c>
      <c r="N42" t="s">
        <v>602</v>
      </c>
      <c r="O42" t="s">
        <v>120</v>
      </c>
      <c r="P42" s="8">
        <v>96950</v>
      </c>
      <c r="Q42" t="s">
        <v>121</v>
      </c>
      <c r="R42" t="s">
        <v>136</v>
      </c>
      <c r="S42" s="10">
        <v>16702336267</v>
      </c>
      <c r="T42">
        <v>0</v>
      </c>
      <c r="U42">
        <v>561720</v>
      </c>
      <c r="V42" t="s">
        <v>122</v>
      </c>
      <c r="X42" t="s">
        <v>603</v>
      </c>
      <c r="Y42" t="s">
        <v>604</v>
      </c>
      <c r="Z42" t="s">
        <v>605</v>
      </c>
      <c r="AA42" t="s">
        <v>467</v>
      </c>
      <c r="AB42" t="s">
        <v>601</v>
      </c>
      <c r="AC42" t="s">
        <v>606</v>
      </c>
      <c r="AD42" t="s">
        <v>602</v>
      </c>
      <c r="AE42" t="s">
        <v>120</v>
      </c>
      <c r="AF42" s="8">
        <v>96950</v>
      </c>
      <c r="AG42" t="s">
        <v>121</v>
      </c>
      <c r="AI42" s="10">
        <v>16702336267</v>
      </c>
      <c r="AJ42">
        <v>0</v>
      </c>
      <c r="AK42" t="s">
        <v>607</v>
      </c>
      <c r="BC42" t="str">
        <f>"37-2011.00"</f>
        <v>37-2011.00</v>
      </c>
      <c r="BD42" t="s">
        <v>144</v>
      </c>
      <c r="BE42" t="s">
        <v>608</v>
      </c>
      <c r="BF42" t="s">
        <v>609</v>
      </c>
      <c r="BG42">
        <v>1</v>
      </c>
      <c r="BI42" s="1">
        <v>45200</v>
      </c>
      <c r="BJ42" s="1">
        <v>45565</v>
      </c>
      <c r="BM42">
        <v>35</v>
      </c>
      <c r="BN42">
        <v>0</v>
      </c>
      <c r="BO42">
        <v>7</v>
      </c>
      <c r="BP42">
        <v>7</v>
      </c>
      <c r="BQ42">
        <v>7</v>
      </c>
      <c r="BR42">
        <v>7</v>
      </c>
      <c r="BS42">
        <v>7</v>
      </c>
      <c r="BT42">
        <v>0</v>
      </c>
      <c r="BU42" t="str">
        <f>"8:00 AM"</f>
        <v>8:00 AM</v>
      </c>
      <c r="BV42" t="str">
        <f>"4:00 PM"</f>
        <v>4:00 PM</v>
      </c>
      <c r="BW42" t="s">
        <v>131</v>
      </c>
      <c r="BX42">
        <v>0</v>
      </c>
      <c r="BY42">
        <v>12</v>
      </c>
      <c r="BZ42" t="s">
        <v>115</v>
      </c>
      <c r="CB42" t="s">
        <v>610</v>
      </c>
      <c r="CC42" t="s">
        <v>611</v>
      </c>
      <c r="CD42" t="s">
        <v>612</v>
      </c>
      <c r="CE42" t="s">
        <v>214</v>
      </c>
      <c r="CF42" t="s">
        <v>120</v>
      </c>
      <c r="CG42" s="8">
        <v>96950</v>
      </c>
      <c r="CH42" s="2">
        <v>8.15</v>
      </c>
      <c r="CI42" s="2">
        <v>8.15</v>
      </c>
      <c r="CL42" t="s">
        <v>134</v>
      </c>
      <c r="CN42" t="s">
        <v>135</v>
      </c>
      <c r="CP42" t="s">
        <v>115</v>
      </c>
      <c r="CQ42" t="s">
        <v>114</v>
      </c>
      <c r="CR42" t="s">
        <v>115</v>
      </c>
      <c r="CS42" t="s">
        <v>115</v>
      </c>
      <c r="CT42" t="s">
        <v>136</v>
      </c>
      <c r="CU42" t="s">
        <v>114</v>
      </c>
      <c r="CV42" t="s">
        <v>136</v>
      </c>
      <c r="CW42" t="s">
        <v>613</v>
      </c>
      <c r="CX42" s="10">
        <v>16702336267</v>
      </c>
      <c r="CY42" t="s">
        <v>607</v>
      </c>
      <c r="CZ42" t="s">
        <v>136</v>
      </c>
      <c r="DA42" t="s">
        <v>114</v>
      </c>
      <c r="DB42" t="s">
        <v>115</v>
      </c>
    </row>
    <row r="43" spans="1:111" ht="14.45" customHeight="1" x14ac:dyDescent="0.25">
      <c r="A43" t="s">
        <v>614</v>
      </c>
      <c r="B43" t="s">
        <v>209</v>
      </c>
      <c r="C43" s="1">
        <v>45115.412252199072</v>
      </c>
      <c r="D43" s="1">
        <v>45204</v>
      </c>
      <c r="E43" t="s">
        <v>139</v>
      </c>
      <c r="G43" t="s">
        <v>115</v>
      </c>
      <c r="H43" t="s">
        <v>115</v>
      </c>
      <c r="I43" t="s">
        <v>115</v>
      </c>
      <c r="J43" t="s">
        <v>116</v>
      </c>
      <c r="K43" t="s">
        <v>117</v>
      </c>
      <c r="L43" t="s">
        <v>142</v>
      </c>
      <c r="M43" t="s">
        <v>463</v>
      </c>
      <c r="N43" t="s">
        <v>119</v>
      </c>
      <c r="O43" t="s">
        <v>120</v>
      </c>
      <c r="P43" s="8">
        <v>96950</v>
      </c>
      <c r="Q43" t="s">
        <v>121</v>
      </c>
      <c r="S43" s="10">
        <v>16702336927</v>
      </c>
      <c r="U43">
        <v>2362</v>
      </c>
      <c r="V43" t="s">
        <v>122</v>
      </c>
      <c r="X43" t="s">
        <v>123</v>
      </c>
      <c r="Y43" t="s">
        <v>124</v>
      </c>
      <c r="Z43" t="s">
        <v>125</v>
      </c>
      <c r="AA43" t="s">
        <v>126</v>
      </c>
      <c r="AB43" t="s">
        <v>118</v>
      </c>
      <c r="AD43" t="s">
        <v>119</v>
      </c>
      <c r="AE43" t="s">
        <v>120</v>
      </c>
      <c r="AF43" s="8">
        <v>96950</v>
      </c>
      <c r="AG43" t="s">
        <v>121</v>
      </c>
      <c r="AI43" s="10">
        <v>16702336927</v>
      </c>
      <c r="AK43" t="s">
        <v>127</v>
      </c>
      <c r="BC43" t="str">
        <f>"49-9071.00"</f>
        <v>49-9071.00</v>
      </c>
      <c r="BD43" t="s">
        <v>200</v>
      </c>
      <c r="BE43" t="s">
        <v>615</v>
      </c>
      <c r="BF43" t="s">
        <v>233</v>
      </c>
      <c r="BG43">
        <v>6</v>
      </c>
      <c r="BH43">
        <v>6</v>
      </c>
      <c r="BI43" s="1">
        <v>45200</v>
      </c>
      <c r="BJ43" s="1">
        <v>45565</v>
      </c>
      <c r="BK43" s="1">
        <v>45204</v>
      </c>
      <c r="BL43" s="1">
        <v>45565</v>
      </c>
      <c r="BM43">
        <v>40</v>
      </c>
      <c r="BN43">
        <v>0</v>
      </c>
      <c r="BO43">
        <v>8</v>
      </c>
      <c r="BP43">
        <v>8</v>
      </c>
      <c r="BQ43">
        <v>8</v>
      </c>
      <c r="BR43">
        <v>8</v>
      </c>
      <c r="BS43">
        <v>8</v>
      </c>
      <c r="BT43">
        <v>0</v>
      </c>
      <c r="BU43" t="str">
        <f>"7:30 AM"</f>
        <v>7:30 AM</v>
      </c>
      <c r="BV43" t="str">
        <f>"4:30 PM"</f>
        <v>4:30 PM</v>
      </c>
      <c r="BW43" t="s">
        <v>131</v>
      </c>
      <c r="BX43">
        <v>0</v>
      </c>
      <c r="BY43">
        <v>24</v>
      </c>
      <c r="BZ43" t="s">
        <v>115</v>
      </c>
      <c r="CB43" t="s">
        <v>616</v>
      </c>
      <c r="CC43" t="s">
        <v>148</v>
      </c>
      <c r="CD43" t="s">
        <v>118</v>
      </c>
      <c r="CE43" t="s">
        <v>119</v>
      </c>
      <c r="CF43" t="s">
        <v>120</v>
      </c>
      <c r="CG43" s="8">
        <v>96950</v>
      </c>
      <c r="CH43" s="2">
        <v>9.5399999999999991</v>
      </c>
      <c r="CI43" s="2">
        <v>9.5399999999999991</v>
      </c>
      <c r="CJ43" s="2">
        <v>14.31</v>
      </c>
      <c r="CK43" s="2">
        <v>14.31</v>
      </c>
      <c r="CL43" t="s">
        <v>134</v>
      </c>
      <c r="CN43" t="s">
        <v>135</v>
      </c>
      <c r="CP43" t="s">
        <v>115</v>
      </c>
      <c r="CQ43" t="s">
        <v>114</v>
      </c>
      <c r="CR43" t="s">
        <v>115</v>
      </c>
      <c r="CS43" t="s">
        <v>114</v>
      </c>
      <c r="CT43" t="s">
        <v>136</v>
      </c>
      <c r="CU43" t="s">
        <v>114</v>
      </c>
      <c r="CV43" t="s">
        <v>136</v>
      </c>
      <c r="CW43" t="s">
        <v>137</v>
      </c>
      <c r="CX43" s="10">
        <v>16702336927</v>
      </c>
      <c r="CY43" t="s">
        <v>127</v>
      </c>
      <c r="CZ43" t="s">
        <v>136</v>
      </c>
      <c r="DA43" t="s">
        <v>114</v>
      </c>
      <c r="DB43" t="s">
        <v>115</v>
      </c>
    </row>
    <row r="44" spans="1:111" ht="14.45" customHeight="1" x14ac:dyDescent="0.25">
      <c r="A44" t="s">
        <v>657</v>
      </c>
      <c r="B44" t="s">
        <v>209</v>
      </c>
      <c r="C44" s="1">
        <v>45162.519215740744</v>
      </c>
      <c r="D44" s="1">
        <v>45204</v>
      </c>
      <c r="E44" t="s">
        <v>113</v>
      </c>
      <c r="F44" s="1">
        <v>45198.833333333336</v>
      </c>
      <c r="G44" t="s">
        <v>114</v>
      </c>
      <c r="H44" t="s">
        <v>115</v>
      </c>
      <c r="I44" t="s">
        <v>115</v>
      </c>
      <c r="J44" t="s">
        <v>580</v>
      </c>
      <c r="L44" t="s">
        <v>581</v>
      </c>
      <c r="M44" t="s">
        <v>582</v>
      </c>
      <c r="N44" t="s">
        <v>214</v>
      </c>
      <c r="O44" t="s">
        <v>120</v>
      </c>
      <c r="P44" s="8">
        <v>96950</v>
      </c>
      <c r="Q44" t="s">
        <v>121</v>
      </c>
      <c r="S44" s="10">
        <v>16702350561</v>
      </c>
      <c r="T44">
        <v>100</v>
      </c>
      <c r="U44">
        <v>531110</v>
      </c>
      <c r="V44" t="s">
        <v>122</v>
      </c>
      <c r="X44" t="s">
        <v>583</v>
      </c>
      <c r="Y44" t="s">
        <v>584</v>
      </c>
      <c r="Z44" t="s">
        <v>585</v>
      </c>
      <c r="AA44" t="s">
        <v>586</v>
      </c>
      <c r="AB44" t="s">
        <v>581</v>
      </c>
      <c r="AC44" t="s">
        <v>582</v>
      </c>
      <c r="AD44" t="s">
        <v>214</v>
      </c>
      <c r="AE44" t="s">
        <v>120</v>
      </c>
      <c r="AF44" s="8">
        <v>96950</v>
      </c>
      <c r="AG44" t="s">
        <v>121</v>
      </c>
      <c r="AI44" s="10">
        <v>16702350561</v>
      </c>
      <c r="AJ44">
        <v>100</v>
      </c>
      <c r="AK44" t="s">
        <v>587</v>
      </c>
      <c r="BC44" t="str">
        <f>"43-6012.00"</f>
        <v>43-6012.00</v>
      </c>
      <c r="BD44" t="s">
        <v>588</v>
      </c>
      <c r="BE44" t="s">
        <v>589</v>
      </c>
      <c r="BF44" t="s">
        <v>590</v>
      </c>
      <c r="BG44">
        <v>1</v>
      </c>
      <c r="BH44">
        <v>1</v>
      </c>
      <c r="BI44" s="1">
        <v>45200</v>
      </c>
      <c r="BJ44" s="1">
        <v>46295</v>
      </c>
      <c r="BK44" s="1">
        <v>45204</v>
      </c>
      <c r="BL44" s="1">
        <v>46295</v>
      </c>
      <c r="BM44">
        <v>35</v>
      </c>
      <c r="BN44">
        <v>0</v>
      </c>
      <c r="BO44">
        <v>7</v>
      </c>
      <c r="BP44">
        <v>7</v>
      </c>
      <c r="BQ44">
        <v>7</v>
      </c>
      <c r="BR44">
        <v>7</v>
      </c>
      <c r="BS44">
        <v>7</v>
      </c>
      <c r="BT44">
        <v>0</v>
      </c>
      <c r="BU44" t="str">
        <f>"8:00 AM"</f>
        <v>8:00 AM</v>
      </c>
      <c r="BV44" t="str">
        <f>"4:00 PM"</f>
        <v>4:00 PM</v>
      </c>
      <c r="BW44" t="s">
        <v>160</v>
      </c>
      <c r="BX44">
        <v>0</v>
      </c>
      <c r="BY44">
        <v>24</v>
      </c>
      <c r="BZ44" t="s">
        <v>115</v>
      </c>
      <c r="CB44" t="s">
        <v>591</v>
      </c>
      <c r="CC44" t="s">
        <v>592</v>
      </c>
      <c r="CD44" t="s">
        <v>582</v>
      </c>
      <c r="CE44" t="s">
        <v>214</v>
      </c>
      <c r="CF44" t="s">
        <v>120</v>
      </c>
      <c r="CG44" s="8">
        <v>96950</v>
      </c>
      <c r="CH44" s="2">
        <v>14.05</v>
      </c>
      <c r="CI44" s="2">
        <v>16</v>
      </c>
      <c r="CJ44" s="2">
        <v>21.08</v>
      </c>
      <c r="CK44" s="2">
        <v>24</v>
      </c>
      <c r="CL44" t="s">
        <v>134</v>
      </c>
      <c r="CM44" t="s">
        <v>593</v>
      </c>
      <c r="CN44" t="s">
        <v>135</v>
      </c>
      <c r="CP44" t="s">
        <v>115</v>
      </c>
      <c r="CQ44" t="s">
        <v>114</v>
      </c>
      <c r="CR44" t="s">
        <v>115</v>
      </c>
      <c r="CS44" t="s">
        <v>114</v>
      </c>
      <c r="CT44" t="s">
        <v>114</v>
      </c>
      <c r="CU44" t="s">
        <v>114</v>
      </c>
      <c r="CV44" t="s">
        <v>136</v>
      </c>
      <c r="CW44" t="s">
        <v>594</v>
      </c>
      <c r="CX44" s="10">
        <v>16702350561</v>
      </c>
      <c r="CY44" t="s">
        <v>595</v>
      </c>
      <c r="CZ44" t="s">
        <v>136</v>
      </c>
      <c r="DA44" t="s">
        <v>114</v>
      </c>
      <c r="DB44" t="s">
        <v>115</v>
      </c>
    </row>
    <row r="45" spans="1:111" ht="14.45" customHeight="1" x14ac:dyDescent="0.25">
      <c r="A45" t="s">
        <v>658</v>
      </c>
      <c r="B45" t="s">
        <v>209</v>
      </c>
      <c r="C45" s="1">
        <v>45162.508060763888</v>
      </c>
      <c r="D45" s="1">
        <v>45204</v>
      </c>
      <c r="E45" t="s">
        <v>139</v>
      </c>
      <c r="G45" t="s">
        <v>115</v>
      </c>
      <c r="H45" t="s">
        <v>115</v>
      </c>
      <c r="I45" t="s">
        <v>115</v>
      </c>
      <c r="J45" t="s">
        <v>580</v>
      </c>
      <c r="L45" t="s">
        <v>581</v>
      </c>
      <c r="M45" t="s">
        <v>582</v>
      </c>
      <c r="N45" t="s">
        <v>214</v>
      </c>
      <c r="O45" t="s">
        <v>120</v>
      </c>
      <c r="P45" s="8">
        <v>96950</v>
      </c>
      <c r="Q45" t="s">
        <v>121</v>
      </c>
      <c r="S45" s="10">
        <v>16702350561</v>
      </c>
      <c r="T45">
        <v>100</v>
      </c>
      <c r="U45">
        <v>531110</v>
      </c>
      <c r="V45" t="s">
        <v>122</v>
      </c>
      <c r="X45" t="s">
        <v>583</v>
      </c>
      <c r="Y45" t="s">
        <v>584</v>
      </c>
      <c r="Z45" t="s">
        <v>585</v>
      </c>
      <c r="AA45" t="s">
        <v>586</v>
      </c>
      <c r="AB45" t="s">
        <v>581</v>
      </c>
      <c r="AC45" t="s">
        <v>582</v>
      </c>
      <c r="AD45" t="s">
        <v>214</v>
      </c>
      <c r="AE45" t="s">
        <v>120</v>
      </c>
      <c r="AF45" s="8">
        <v>96950</v>
      </c>
      <c r="AG45" t="s">
        <v>121</v>
      </c>
      <c r="AI45" s="10">
        <v>16702350561</v>
      </c>
      <c r="AJ45">
        <v>100</v>
      </c>
      <c r="AK45" t="s">
        <v>587</v>
      </c>
      <c r="BC45" t="str">
        <f>"15-1232.00"</f>
        <v>15-1232.00</v>
      </c>
      <c r="BD45" t="s">
        <v>659</v>
      </c>
      <c r="BE45" t="s">
        <v>660</v>
      </c>
      <c r="BF45" t="s">
        <v>661</v>
      </c>
      <c r="BG45">
        <v>2</v>
      </c>
      <c r="BH45">
        <v>2</v>
      </c>
      <c r="BI45" s="1">
        <v>45200</v>
      </c>
      <c r="BJ45" s="1">
        <v>45565</v>
      </c>
      <c r="BK45" s="1">
        <v>45204</v>
      </c>
      <c r="BL45" s="1">
        <v>45565</v>
      </c>
      <c r="BM45">
        <v>35</v>
      </c>
      <c r="BN45">
        <v>0</v>
      </c>
      <c r="BO45">
        <v>7</v>
      </c>
      <c r="BP45">
        <v>7</v>
      </c>
      <c r="BQ45">
        <v>7</v>
      </c>
      <c r="BR45">
        <v>7</v>
      </c>
      <c r="BS45">
        <v>7</v>
      </c>
      <c r="BT45">
        <v>0</v>
      </c>
      <c r="BU45" t="str">
        <f>"8:30 AM"</f>
        <v>8:30 AM</v>
      </c>
      <c r="BV45" t="str">
        <f>"4:30 PM"</f>
        <v>4:30 PM</v>
      </c>
      <c r="BW45" t="s">
        <v>160</v>
      </c>
      <c r="BX45">
        <v>0</v>
      </c>
      <c r="BY45">
        <v>24</v>
      </c>
      <c r="BZ45" t="s">
        <v>115</v>
      </c>
      <c r="CB45" t="s">
        <v>662</v>
      </c>
      <c r="CC45" t="s">
        <v>581</v>
      </c>
      <c r="CD45" t="s">
        <v>582</v>
      </c>
      <c r="CE45" t="s">
        <v>214</v>
      </c>
      <c r="CF45" t="s">
        <v>120</v>
      </c>
      <c r="CG45" s="8">
        <v>96950</v>
      </c>
      <c r="CH45" s="2">
        <v>14.14</v>
      </c>
      <c r="CI45" s="2">
        <v>14.14</v>
      </c>
      <c r="CJ45" s="2">
        <v>21.21</v>
      </c>
      <c r="CK45" s="2">
        <v>21.21</v>
      </c>
      <c r="CL45" t="s">
        <v>134</v>
      </c>
      <c r="CM45" t="s">
        <v>593</v>
      </c>
      <c r="CN45" t="s">
        <v>135</v>
      </c>
      <c r="CP45" t="s">
        <v>115</v>
      </c>
      <c r="CQ45" t="s">
        <v>114</v>
      </c>
      <c r="CR45" t="s">
        <v>115</v>
      </c>
      <c r="CS45" t="s">
        <v>114</v>
      </c>
      <c r="CT45" t="s">
        <v>114</v>
      </c>
      <c r="CU45" t="s">
        <v>114</v>
      </c>
      <c r="CV45" t="s">
        <v>136</v>
      </c>
      <c r="CW45" t="s">
        <v>594</v>
      </c>
      <c r="CX45" s="10">
        <v>16702350561</v>
      </c>
      <c r="CY45" t="s">
        <v>595</v>
      </c>
      <c r="CZ45" t="s">
        <v>596</v>
      </c>
      <c r="DA45" t="s">
        <v>114</v>
      </c>
      <c r="DB45" t="s">
        <v>115</v>
      </c>
    </row>
    <row r="46" spans="1:111" ht="14.45" customHeight="1" x14ac:dyDescent="0.25">
      <c r="A46" t="s">
        <v>676</v>
      </c>
      <c r="B46" t="s">
        <v>209</v>
      </c>
      <c r="C46" s="1">
        <v>45162.529088078707</v>
      </c>
      <c r="D46" s="1">
        <v>45204</v>
      </c>
      <c r="E46" t="s">
        <v>139</v>
      </c>
      <c r="G46" t="s">
        <v>115</v>
      </c>
      <c r="H46" t="s">
        <v>115</v>
      </c>
      <c r="I46" t="s">
        <v>115</v>
      </c>
      <c r="J46" t="s">
        <v>580</v>
      </c>
      <c r="L46" t="s">
        <v>581</v>
      </c>
      <c r="M46" t="s">
        <v>582</v>
      </c>
      <c r="N46" t="s">
        <v>214</v>
      </c>
      <c r="O46" t="s">
        <v>120</v>
      </c>
      <c r="P46" s="8">
        <v>96950</v>
      </c>
      <c r="Q46" t="s">
        <v>121</v>
      </c>
      <c r="S46" s="10">
        <v>16702350561</v>
      </c>
      <c r="T46">
        <v>100</v>
      </c>
      <c r="U46">
        <v>531110</v>
      </c>
      <c r="V46" t="s">
        <v>122</v>
      </c>
      <c r="X46" t="s">
        <v>677</v>
      </c>
      <c r="Y46" t="s">
        <v>678</v>
      </c>
      <c r="Z46" t="s">
        <v>679</v>
      </c>
      <c r="AA46" t="s">
        <v>356</v>
      </c>
      <c r="AB46" t="s">
        <v>581</v>
      </c>
      <c r="AC46" t="s">
        <v>582</v>
      </c>
      <c r="AD46" t="s">
        <v>214</v>
      </c>
      <c r="AE46" t="s">
        <v>120</v>
      </c>
      <c r="AF46" s="8">
        <v>96950</v>
      </c>
      <c r="AG46" t="s">
        <v>121</v>
      </c>
      <c r="AI46" s="10">
        <v>16702350561</v>
      </c>
      <c r="AJ46">
        <v>100</v>
      </c>
      <c r="AK46" t="s">
        <v>587</v>
      </c>
      <c r="BC46" t="str">
        <f>"27-1024.00"</f>
        <v>27-1024.00</v>
      </c>
      <c r="BD46" t="s">
        <v>680</v>
      </c>
      <c r="BE46" t="s">
        <v>681</v>
      </c>
      <c r="BF46" t="s">
        <v>682</v>
      </c>
      <c r="BG46">
        <v>1</v>
      </c>
      <c r="BH46">
        <v>1</v>
      </c>
      <c r="BI46" s="1">
        <v>45261</v>
      </c>
      <c r="BJ46" s="1">
        <v>45626</v>
      </c>
      <c r="BK46" s="1">
        <v>45261</v>
      </c>
      <c r="BL46" s="1">
        <v>45626</v>
      </c>
      <c r="BM46">
        <v>35</v>
      </c>
      <c r="BN46">
        <v>0</v>
      </c>
      <c r="BO46">
        <v>7</v>
      </c>
      <c r="BP46">
        <v>7</v>
      </c>
      <c r="BQ46">
        <v>7</v>
      </c>
      <c r="BR46">
        <v>7</v>
      </c>
      <c r="BS46">
        <v>7</v>
      </c>
      <c r="BT46">
        <v>0</v>
      </c>
      <c r="BU46" t="str">
        <f>"8:00 AM"</f>
        <v>8:00 AM</v>
      </c>
      <c r="BV46" t="str">
        <f>"4:00 PM"</f>
        <v>4:00 PM</v>
      </c>
      <c r="BW46" t="s">
        <v>683</v>
      </c>
      <c r="BX46">
        <v>0</v>
      </c>
      <c r="BY46">
        <v>24</v>
      </c>
      <c r="BZ46" t="s">
        <v>115</v>
      </c>
      <c r="CB46" t="s">
        <v>684</v>
      </c>
      <c r="CC46" t="s">
        <v>685</v>
      </c>
      <c r="CD46" t="s">
        <v>582</v>
      </c>
      <c r="CE46" t="s">
        <v>214</v>
      </c>
      <c r="CF46" t="s">
        <v>120</v>
      </c>
      <c r="CG46" s="8">
        <v>96950</v>
      </c>
      <c r="CH46" s="2">
        <v>9.7200000000000006</v>
      </c>
      <c r="CI46" s="2">
        <v>9.7200000000000006</v>
      </c>
      <c r="CJ46" s="2">
        <v>14.58</v>
      </c>
      <c r="CK46" s="2">
        <v>14.58</v>
      </c>
      <c r="CL46" t="s">
        <v>134</v>
      </c>
      <c r="CM46" t="s">
        <v>593</v>
      </c>
      <c r="CN46" t="s">
        <v>135</v>
      </c>
      <c r="CP46" t="s">
        <v>115</v>
      </c>
      <c r="CQ46" t="s">
        <v>114</v>
      </c>
      <c r="CR46" t="s">
        <v>115</v>
      </c>
      <c r="CS46" t="s">
        <v>114</v>
      </c>
      <c r="CT46" t="s">
        <v>114</v>
      </c>
      <c r="CU46" t="s">
        <v>114</v>
      </c>
      <c r="CV46" t="s">
        <v>136</v>
      </c>
      <c r="CW46" t="s">
        <v>594</v>
      </c>
      <c r="CX46" s="10">
        <v>16702350561</v>
      </c>
      <c r="CY46" t="s">
        <v>595</v>
      </c>
      <c r="CZ46" t="s">
        <v>596</v>
      </c>
      <c r="DA46" t="s">
        <v>114</v>
      </c>
      <c r="DB46" t="s">
        <v>115</v>
      </c>
    </row>
    <row r="47" spans="1:111" ht="14.45" customHeight="1" x14ac:dyDescent="0.25">
      <c r="A47" t="s">
        <v>720</v>
      </c>
      <c r="B47" t="s">
        <v>209</v>
      </c>
      <c r="C47" s="1">
        <v>45162.534145949074</v>
      </c>
      <c r="D47" s="1">
        <v>45204</v>
      </c>
      <c r="E47" t="s">
        <v>139</v>
      </c>
      <c r="G47" t="s">
        <v>115</v>
      </c>
      <c r="H47" t="s">
        <v>115</v>
      </c>
      <c r="I47" t="s">
        <v>115</v>
      </c>
      <c r="J47" t="s">
        <v>580</v>
      </c>
      <c r="L47" t="s">
        <v>581</v>
      </c>
      <c r="M47" t="s">
        <v>582</v>
      </c>
      <c r="N47" t="s">
        <v>214</v>
      </c>
      <c r="O47" t="s">
        <v>120</v>
      </c>
      <c r="P47" s="8">
        <v>96950</v>
      </c>
      <c r="Q47" t="s">
        <v>121</v>
      </c>
      <c r="S47" s="10">
        <v>16702350561</v>
      </c>
      <c r="T47">
        <v>100</v>
      </c>
      <c r="U47">
        <v>531110</v>
      </c>
      <c r="V47" t="s">
        <v>122</v>
      </c>
      <c r="X47" t="s">
        <v>583</v>
      </c>
      <c r="Y47" t="s">
        <v>584</v>
      </c>
      <c r="Z47" t="s">
        <v>585</v>
      </c>
      <c r="AA47" t="s">
        <v>586</v>
      </c>
      <c r="AB47" t="s">
        <v>581</v>
      </c>
      <c r="AC47" t="s">
        <v>582</v>
      </c>
      <c r="AD47" t="s">
        <v>214</v>
      </c>
      <c r="AE47" t="s">
        <v>120</v>
      </c>
      <c r="AF47" s="8">
        <v>96950</v>
      </c>
      <c r="AG47" t="s">
        <v>121</v>
      </c>
      <c r="AI47" s="10">
        <v>16702350561</v>
      </c>
      <c r="AJ47">
        <v>100</v>
      </c>
      <c r="AK47" t="s">
        <v>587</v>
      </c>
      <c r="BC47" t="str">
        <f>"43-1011.00"</f>
        <v>43-1011.00</v>
      </c>
      <c r="BD47" t="s">
        <v>721</v>
      </c>
      <c r="BE47" t="s">
        <v>722</v>
      </c>
      <c r="BF47" t="s">
        <v>723</v>
      </c>
      <c r="BG47">
        <v>1</v>
      </c>
      <c r="BH47">
        <v>1</v>
      </c>
      <c r="BI47" s="1">
        <v>45231</v>
      </c>
      <c r="BJ47" s="1">
        <v>45596</v>
      </c>
      <c r="BK47" s="1">
        <v>45231</v>
      </c>
      <c r="BL47" s="1">
        <v>45596</v>
      </c>
      <c r="BM47">
        <v>35</v>
      </c>
      <c r="BN47">
        <v>0</v>
      </c>
      <c r="BO47">
        <v>7</v>
      </c>
      <c r="BP47">
        <v>7</v>
      </c>
      <c r="BQ47">
        <v>7</v>
      </c>
      <c r="BR47">
        <v>7</v>
      </c>
      <c r="BS47">
        <v>7</v>
      </c>
      <c r="BT47">
        <v>0</v>
      </c>
      <c r="BU47" t="str">
        <f>"8:00 AM"</f>
        <v>8:00 AM</v>
      </c>
      <c r="BV47" t="str">
        <f>"4:00 PM"</f>
        <v>4:00 PM</v>
      </c>
      <c r="BW47" t="s">
        <v>160</v>
      </c>
      <c r="BX47">
        <v>0</v>
      </c>
      <c r="BY47">
        <v>24</v>
      </c>
      <c r="BZ47" t="s">
        <v>114</v>
      </c>
      <c r="CA47">
        <v>3</v>
      </c>
      <c r="CB47" t="s">
        <v>724</v>
      </c>
      <c r="CC47" t="s">
        <v>581</v>
      </c>
      <c r="CD47" t="s">
        <v>582</v>
      </c>
      <c r="CE47" t="s">
        <v>214</v>
      </c>
      <c r="CF47" t="s">
        <v>120</v>
      </c>
      <c r="CG47" s="8">
        <v>96950</v>
      </c>
      <c r="CH47" s="2">
        <v>14.04</v>
      </c>
      <c r="CI47" s="2">
        <v>14.04</v>
      </c>
      <c r="CJ47" s="2">
        <v>21.06</v>
      </c>
      <c r="CK47" s="2">
        <v>21.06</v>
      </c>
      <c r="CL47" t="s">
        <v>134</v>
      </c>
      <c r="CM47" t="s">
        <v>593</v>
      </c>
      <c r="CN47" t="s">
        <v>135</v>
      </c>
      <c r="CP47" t="s">
        <v>115</v>
      </c>
      <c r="CQ47" t="s">
        <v>114</v>
      </c>
      <c r="CR47" t="s">
        <v>115</v>
      </c>
      <c r="CS47" t="s">
        <v>114</v>
      </c>
      <c r="CT47" t="s">
        <v>114</v>
      </c>
      <c r="CU47" t="s">
        <v>114</v>
      </c>
      <c r="CV47" t="s">
        <v>136</v>
      </c>
      <c r="CW47" t="s">
        <v>594</v>
      </c>
      <c r="CX47" s="10">
        <v>16702350561</v>
      </c>
      <c r="CY47" t="s">
        <v>595</v>
      </c>
      <c r="CZ47" t="s">
        <v>596</v>
      </c>
      <c r="DA47" t="s">
        <v>114</v>
      </c>
      <c r="DB47" t="s">
        <v>115</v>
      </c>
    </row>
    <row r="48" spans="1:111" ht="14.45" customHeight="1" x14ac:dyDescent="0.25">
      <c r="A48" t="s">
        <v>739</v>
      </c>
      <c r="B48" t="s">
        <v>209</v>
      </c>
      <c r="C48" s="1">
        <v>45152.863595254632</v>
      </c>
      <c r="D48" s="1">
        <v>45204</v>
      </c>
      <c r="E48" t="s">
        <v>113</v>
      </c>
      <c r="F48" s="1">
        <v>45208.833333333336</v>
      </c>
      <c r="G48" t="s">
        <v>114</v>
      </c>
      <c r="H48" t="s">
        <v>115</v>
      </c>
      <c r="I48" t="s">
        <v>115</v>
      </c>
      <c r="J48" t="s">
        <v>740</v>
      </c>
      <c r="K48" t="s">
        <v>741</v>
      </c>
      <c r="L48" t="s">
        <v>742</v>
      </c>
      <c r="N48" t="s">
        <v>214</v>
      </c>
      <c r="O48" t="s">
        <v>120</v>
      </c>
      <c r="P48" s="8">
        <v>96950</v>
      </c>
      <c r="Q48" t="s">
        <v>121</v>
      </c>
      <c r="S48" s="10">
        <v>16702346030</v>
      </c>
      <c r="U48">
        <v>23821</v>
      </c>
      <c r="V48" t="s">
        <v>122</v>
      </c>
      <c r="X48" t="s">
        <v>743</v>
      </c>
      <c r="Y48" t="s">
        <v>744</v>
      </c>
      <c r="Z48" t="s">
        <v>745</v>
      </c>
      <c r="AA48" t="s">
        <v>345</v>
      </c>
      <c r="AB48" t="s">
        <v>742</v>
      </c>
      <c r="AD48" t="s">
        <v>214</v>
      </c>
      <c r="AE48" t="s">
        <v>120</v>
      </c>
      <c r="AF48" s="8">
        <v>96950</v>
      </c>
      <c r="AG48" t="s">
        <v>121</v>
      </c>
      <c r="AI48" s="10">
        <v>16702346030</v>
      </c>
      <c r="AK48" t="s">
        <v>746</v>
      </c>
      <c r="BC48" t="str">
        <f>"49-2022.00"</f>
        <v>49-2022.00</v>
      </c>
      <c r="BD48" t="s">
        <v>747</v>
      </c>
      <c r="BE48" t="s">
        <v>748</v>
      </c>
      <c r="BF48" t="s">
        <v>749</v>
      </c>
      <c r="BG48">
        <v>1</v>
      </c>
      <c r="BH48">
        <v>1</v>
      </c>
      <c r="BI48" s="1">
        <v>45200</v>
      </c>
      <c r="BJ48" s="1">
        <v>46295</v>
      </c>
      <c r="BK48" s="1">
        <v>45204</v>
      </c>
      <c r="BL48" s="1">
        <v>46295</v>
      </c>
      <c r="BM48">
        <v>35</v>
      </c>
      <c r="BN48">
        <v>0</v>
      </c>
      <c r="BO48">
        <v>7</v>
      </c>
      <c r="BP48">
        <v>7</v>
      </c>
      <c r="BQ48">
        <v>7</v>
      </c>
      <c r="BR48">
        <v>7</v>
      </c>
      <c r="BS48">
        <v>7</v>
      </c>
      <c r="BT48">
        <v>0</v>
      </c>
      <c r="BU48" t="str">
        <f>"8:00 AM"</f>
        <v>8:00 AM</v>
      </c>
      <c r="BV48" t="str">
        <f>"4:00 PM"</f>
        <v>4:00 PM</v>
      </c>
      <c r="BW48" t="s">
        <v>131</v>
      </c>
      <c r="BX48">
        <v>0</v>
      </c>
      <c r="BY48">
        <v>24</v>
      </c>
      <c r="BZ48" t="s">
        <v>115</v>
      </c>
      <c r="CB48" s="3" t="s">
        <v>750</v>
      </c>
      <c r="CC48" t="s">
        <v>751</v>
      </c>
      <c r="CE48" t="s">
        <v>214</v>
      </c>
      <c r="CF48" t="s">
        <v>120</v>
      </c>
      <c r="CG48" s="8">
        <v>96950</v>
      </c>
      <c r="CH48" s="2">
        <v>19.27</v>
      </c>
      <c r="CI48" s="2">
        <v>19.27</v>
      </c>
      <c r="CJ48" s="2">
        <v>28.9</v>
      </c>
      <c r="CK48" s="2">
        <v>28.9</v>
      </c>
      <c r="CL48" t="s">
        <v>134</v>
      </c>
      <c r="CN48" t="s">
        <v>135</v>
      </c>
      <c r="CP48" t="s">
        <v>115</v>
      </c>
      <c r="CQ48" t="s">
        <v>114</v>
      </c>
      <c r="CR48" t="s">
        <v>114</v>
      </c>
      <c r="CS48" t="s">
        <v>114</v>
      </c>
      <c r="CT48" t="s">
        <v>136</v>
      </c>
      <c r="CU48" t="s">
        <v>114</v>
      </c>
      <c r="CV48" t="s">
        <v>136</v>
      </c>
      <c r="CW48" t="s">
        <v>752</v>
      </c>
      <c r="CX48" s="10">
        <v>16702346030</v>
      </c>
      <c r="CY48" t="s">
        <v>746</v>
      </c>
      <c r="CZ48" t="s">
        <v>473</v>
      </c>
      <c r="DA48" t="s">
        <v>114</v>
      </c>
      <c r="DB48" t="s">
        <v>115</v>
      </c>
    </row>
    <row r="49" spans="1:111" ht="14.45" customHeight="1" x14ac:dyDescent="0.25">
      <c r="A49" t="s">
        <v>772</v>
      </c>
      <c r="B49" t="s">
        <v>209</v>
      </c>
      <c r="C49" s="1">
        <v>45110.364825231482</v>
      </c>
      <c r="D49" s="1">
        <v>45204</v>
      </c>
      <c r="E49" t="s">
        <v>139</v>
      </c>
      <c r="G49" t="s">
        <v>115</v>
      </c>
      <c r="H49" t="s">
        <v>115</v>
      </c>
      <c r="I49" t="s">
        <v>115</v>
      </c>
      <c r="J49" t="s">
        <v>773</v>
      </c>
      <c r="K49" t="s">
        <v>774</v>
      </c>
      <c r="L49" t="s">
        <v>775</v>
      </c>
      <c r="M49" t="s">
        <v>776</v>
      </c>
      <c r="N49" t="s">
        <v>119</v>
      </c>
      <c r="O49" t="s">
        <v>120</v>
      </c>
      <c r="P49" s="8">
        <v>96950</v>
      </c>
      <c r="Q49" t="s">
        <v>121</v>
      </c>
      <c r="S49" s="10">
        <v>16702337461</v>
      </c>
      <c r="U49">
        <v>56132</v>
      </c>
      <c r="V49" t="s">
        <v>448</v>
      </c>
      <c r="W49" t="s">
        <v>114</v>
      </c>
      <c r="X49" t="s">
        <v>777</v>
      </c>
      <c r="Y49" t="s">
        <v>778</v>
      </c>
      <c r="Z49" t="s">
        <v>779</v>
      </c>
      <c r="AA49" t="s">
        <v>126</v>
      </c>
      <c r="AB49" t="s">
        <v>780</v>
      </c>
      <c r="AC49" t="s">
        <v>781</v>
      </c>
      <c r="AD49" t="s">
        <v>119</v>
      </c>
      <c r="AE49" t="s">
        <v>120</v>
      </c>
      <c r="AF49" s="8">
        <v>96950</v>
      </c>
      <c r="AG49" t="s">
        <v>121</v>
      </c>
      <c r="AI49" s="10">
        <v>16703225650</v>
      </c>
      <c r="AK49" t="s">
        <v>782</v>
      </c>
      <c r="BC49" t="str">
        <f>"49-9071"</f>
        <v>49-9071</v>
      </c>
      <c r="BD49" t="s">
        <v>783</v>
      </c>
      <c r="BE49" t="s">
        <v>784</v>
      </c>
      <c r="BF49" t="s">
        <v>785</v>
      </c>
      <c r="BG49">
        <v>6</v>
      </c>
      <c r="BH49">
        <v>6</v>
      </c>
      <c r="BI49" s="1">
        <v>45200</v>
      </c>
      <c r="BJ49" s="1">
        <v>45565</v>
      </c>
      <c r="BK49" s="1">
        <v>45204</v>
      </c>
      <c r="BL49" s="1">
        <v>45565</v>
      </c>
      <c r="BM49">
        <v>35</v>
      </c>
      <c r="BN49">
        <v>0</v>
      </c>
      <c r="BO49">
        <v>7</v>
      </c>
      <c r="BP49">
        <v>7</v>
      </c>
      <c r="BQ49">
        <v>7</v>
      </c>
      <c r="BR49">
        <v>7</v>
      </c>
      <c r="BS49">
        <v>7</v>
      </c>
      <c r="BT49">
        <v>0</v>
      </c>
      <c r="BU49" t="str">
        <f>"8:00 AM"</f>
        <v>8:00 AM</v>
      </c>
      <c r="BV49" t="str">
        <f>"4:00 PM"</f>
        <v>4:00 PM</v>
      </c>
      <c r="BW49" t="s">
        <v>131</v>
      </c>
      <c r="BX49">
        <v>0</v>
      </c>
      <c r="BY49">
        <v>12</v>
      </c>
      <c r="BZ49" t="s">
        <v>115</v>
      </c>
      <c r="CB49" t="s">
        <v>786</v>
      </c>
      <c r="CC49" t="s">
        <v>787</v>
      </c>
      <c r="CD49" t="s">
        <v>788</v>
      </c>
      <c r="CE49" t="s">
        <v>119</v>
      </c>
      <c r="CF49" t="s">
        <v>120</v>
      </c>
      <c r="CG49" s="8">
        <v>96950</v>
      </c>
      <c r="CH49" s="2">
        <v>9.19</v>
      </c>
      <c r="CI49" s="2">
        <v>9.19</v>
      </c>
      <c r="CJ49" s="2">
        <v>13.78</v>
      </c>
      <c r="CK49" s="2">
        <v>13.78</v>
      </c>
      <c r="CL49" t="s">
        <v>134</v>
      </c>
      <c r="CM49" t="s">
        <v>789</v>
      </c>
      <c r="CN49" t="s">
        <v>135</v>
      </c>
      <c r="CP49" t="s">
        <v>115</v>
      </c>
      <c r="CQ49" t="s">
        <v>114</v>
      </c>
      <c r="CR49" t="s">
        <v>114</v>
      </c>
      <c r="CS49" t="s">
        <v>114</v>
      </c>
      <c r="CT49" t="s">
        <v>136</v>
      </c>
      <c r="CU49" t="s">
        <v>114</v>
      </c>
      <c r="CV49" t="s">
        <v>136</v>
      </c>
      <c r="CW49" t="s">
        <v>790</v>
      </c>
      <c r="CX49" s="10">
        <v>16707837461</v>
      </c>
      <c r="CY49" t="s">
        <v>782</v>
      </c>
      <c r="CZ49" t="s">
        <v>791</v>
      </c>
      <c r="DA49" t="s">
        <v>114</v>
      </c>
      <c r="DB49" t="s">
        <v>114</v>
      </c>
    </row>
    <row r="50" spans="1:111" ht="14.45" customHeight="1" x14ac:dyDescent="0.25">
      <c r="A50" t="s">
        <v>617</v>
      </c>
      <c r="B50" t="s">
        <v>285</v>
      </c>
      <c r="C50" s="1">
        <v>45118.559489583335</v>
      </c>
      <c r="D50" s="1">
        <v>45204</v>
      </c>
      <c r="E50" t="s">
        <v>113</v>
      </c>
      <c r="F50" s="1">
        <v>45198.833333333336</v>
      </c>
      <c r="G50" t="s">
        <v>115</v>
      </c>
      <c r="H50" t="s">
        <v>115</v>
      </c>
      <c r="I50" t="s">
        <v>115</v>
      </c>
      <c r="J50" t="s">
        <v>618</v>
      </c>
      <c r="K50" t="s">
        <v>619</v>
      </c>
      <c r="L50" t="s">
        <v>620</v>
      </c>
      <c r="N50" t="s">
        <v>621</v>
      </c>
      <c r="O50" t="s">
        <v>120</v>
      </c>
      <c r="P50" s="8">
        <v>96952</v>
      </c>
      <c r="Q50" t="s">
        <v>121</v>
      </c>
      <c r="S50" s="10">
        <v>16704335682</v>
      </c>
      <c r="U50">
        <v>72251</v>
      </c>
      <c r="V50" t="s">
        <v>122</v>
      </c>
      <c r="X50" t="s">
        <v>622</v>
      </c>
      <c r="Y50" t="s">
        <v>623</v>
      </c>
      <c r="Z50" t="s">
        <v>390</v>
      </c>
      <c r="AA50" t="s">
        <v>624</v>
      </c>
      <c r="AB50" t="s">
        <v>625</v>
      </c>
      <c r="AD50" t="s">
        <v>626</v>
      </c>
      <c r="AE50" t="s">
        <v>627</v>
      </c>
      <c r="AF50" s="8">
        <v>33315</v>
      </c>
      <c r="AG50" t="s">
        <v>121</v>
      </c>
      <c r="AI50" s="10">
        <v>13057107039</v>
      </c>
      <c r="AK50" t="s">
        <v>628</v>
      </c>
      <c r="BC50" t="str">
        <f>"35-2014.00"</f>
        <v>35-2014.00</v>
      </c>
      <c r="BD50" t="s">
        <v>222</v>
      </c>
      <c r="BE50" t="s">
        <v>629</v>
      </c>
      <c r="BF50" t="s">
        <v>630</v>
      </c>
      <c r="BG50">
        <v>3</v>
      </c>
      <c r="BI50" s="1">
        <v>45199</v>
      </c>
      <c r="BJ50" s="1">
        <v>45565</v>
      </c>
      <c r="BM50">
        <v>40</v>
      </c>
      <c r="BN50">
        <v>0</v>
      </c>
      <c r="BO50">
        <v>8</v>
      </c>
      <c r="BP50">
        <v>8</v>
      </c>
      <c r="BQ50">
        <v>8</v>
      </c>
      <c r="BR50">
        <v>8</v>
      </c>
      <c r="BS50">
        <v>8</v>
      </c>
      <c r="BT50">
        <v>0</v>
      </c>
      <c r="BU50" t="str">
        <f>"6:00 AM"</f>
        <v>6:00 AM</v>
      </c>
      <c r="BV50" t="str">
        <f>"10:00 PM"</f>
        <v>10:00 PM</v>
      </c>
      <c r="BW50" t="s">
        <v>184</v>
      </c>
      <c r="BX50">
        <v>0</v>
      </c>
      <c r="BY50">
        <v>12</v>
      </c>
      <c r="BZ50" t="s">
        <v>115</v>
      </c>
      <c r="CB50" t="s">
        <v>423</v>
      </c>
      <c r="CC50" t="s">
        <v>620</v>
      </c>
      <c r="CE50" t="s">
        <v>621</v>
      </c>
      <c r="CF50" t="s">
        <v>120</v>
      </c>
      <c r="CG50" s="8">
        <v>96952</v>
      </c>
      <c r="CH50" s="2">
        <v>8.69</v>
      </c>
      <c r="CI50" s="2">
        <v>8.69</v>
      </c>
      <c r="CJ50" s="2">
        <v>13.04</v>
      </c>
      <c r="CK50" s="2">
        <v>13.04</v>
      </c>
      <c r="CL50" t="s">
        <v>134</v>
      </c>
      <c r="CN50" t="s">
        <v>135</v>
      </c>
      <c r="CP50" t="s">
        <v>115</v>
      </c>
      <c r="CQ50" t="s">
        <v>114</v>
      </c>
      <c r="CR50" t="s">
        <v>115</v>
      </c>
      <c r="CS50" t="s">
        <v>114</v>
      </c>
      <c r="CT50" t="s">
        <v>136</v>
      </c>
      <c r="CU50" t="s">
        <v>114</v>
      </c>
      <c r="CV50" t="s">
        <v>136</v>
      </c>
      <c r="CW50" t="s">
        <v>631</v>
      </c>
      <c r="CX50" s="10">
        <v>16702853413</v>
      </c>
      <c r="CY50" t="s">
        <v>628</v>
      </c>
      <c r="CZ50" t="s">
        <v>136</v>
      </c>
      <c r="DA50" t="s">
        <v>114</v>
      </c>
      <c r="DB50" t="s">
        <v>115</v>
      </c>
    </row>
    <row r="51" spans="1:111" ht="14.45" customHeight="1" x14ac:dyDescent="0.25">
      <c r="A51" t="s">
        <v>698</v>
      </c>
      <c r="B51" t="s">
        <v>285</v>
      </c>
      <c r="C51" s="1">
        <v>45115.414980092595</v>
      </c>
      <c r="D51" s="1">
        <v>45204</v>
      </c>
      <c r="E51" t="s">
        <v>139</v>
      </c>
      <c r="G51" t="s">
        <v>115</v>
      </c>
      <c r="H51" t="s">
        <v>115</v>
      </c>
      <c r="I51" t="s">
        <v>115</v>
      </c>
      <c r="J51" t="s">
        <v>116</v>
      </c>
      <c r="K51" t="s">
        <v>117</v>
      </c>
      <c r="L51" t="s">
        <v>142</v>
      </c>
      <c r="M51" t="s">
        <v>463</v>
      </c>
      <c r="N51" t="s">
        <v>119</v>
      </c>
      <c r="O51" t="s">
        <v>120</v>
      </c>
      <c r="P51" s="8">
        <v>96950</v>
      </c>
      <c r="Q51" t="s">
        <v>121</v>
      </c>
      <c r="S51" s="10">
        <v>16702336927</v>
      </c>
      <c r="U51">
        <v>23622</v>
      </c>
      <c r="V51" t="s">
        <v>122</v>
      </c>
      <c r="X51" t="s">
        <v>123</v>
      </c>
      <c r="Y51" t="s">
        <v>124</v>
      </c>
      <c r="Z51" t="s">
        <v>125</v>
      </c>
      <c r="AA51" t="s">
        <v>126</v>
      </c>
      <c r="AB51" t="s">
        <v>118</v>
      </c>
      <c r="AD51" t="s">
        <v>119</v>
      </c>
      <c r="AE51" t="s">
        <v>120</v>
      </c>
      <c r="AF51" s="8">
        <v>96950</v>
      </c>
      <c r="AG51" t="s">
        <v>121</v>
      </c>
      <c r="AI51" s="10">
        <v>16702336927</v>
      </c>
      <c r="AK51" t="s">
        <v>127</v>
      </c>
      <c r="BC51" t="str">
        <f>"49-9071.00"</f>
        <v>49-9071.00</v>
      </c>
      <c r="BD51" t="s">
        <v>200</v>
      </c>
      <c r="BE51" t="s">
        <v>615</v>
      </c>
      <c r="BF51" t="s">
        <v>233</v>
      </c>
      <c r="BG51">
        <v>6</v>
      </c>
      <c r="BI51" s="1">
        <v>45200</v>
      </c>
      <c r="BJ51" s="1">
        <v>45565</v>
      </c>
      <c r="BM51">
        <v>40</v>
      </c>
      <c r="BN51">
        <v>0</v>
      </c>
      <c r="BO51">
        <v>8</v>
      </c>
      <c r="BP51">
        <v>8</v>
      </c>
      <c r="BQ51">
        <v>8</v>
      </c>
      <c r="BR51">
        <v>8</v>
      </c>
      <c r="BS51">
        <v>8</v>
      </c>
      <c r="BT51">
        <v>0</v>
      </c>
      <c r="BU51" t="str">
        <f>"7:30 AM"</f>
        <v>7:30 AM</v>
      </c>
      <c r="BV51" t="str">
        <f>"4:30 PM"</f>
        <v>4:30 PM</v>
      </c>
      <c r="BW51" t="s">
        <v>131</v>
      </c>
      <c r="BX51">
        <v>0</v>
      </c>
      <c r="BY51">
        <v>24</v>
      </c>
      <c r="BZ51" t="s">
        <v>115</v>
      </c>
      <c r="CB51" t="s">
        <v>616</v>
      </c>
      <c r="CC51" t="s">
        <v>148</v>
      </c>
      <c r="CD51" t="s">
        <v>118</v>
      </c>
      <c r="CE51" t="s">
        <v>119</v>
      </c>
      <c r="CF51" t="s">
        <v>120</v>
      </c>
      <c r="CG51" s="8">
        <v>96950</v>
      </c>
      <c r="CH51" s="2">
        <v>9.5399999999999991</v>
      </c>
      <c r="CI51" s="2">
        <v>9.5399999999999991</v>
      </c>
      <c r="CJ51" s="2">
        <v>14.31</v>
      </c>
      <c r="CK51" s="2">
        <v>14.31</v>
      </c>
      <c r="CL51" t="s">
        <v>134</v>
      </c>
      <c r="CN51" t="s">
        <v>135</v>
      </c>
      <c r="CP51" t="s">
        <v>115</v>
      </c>
      <c r="CQ51" t="s">
        <v>114</v>
      </c>
      <c r="CR51" t="s">
        <v>115</v>
      </c>
      <c r="CS51" t="s">
        <v>114</v>
      </c>
      <c r="CT51" t="s">
        <v>136</v>
      </c>
      <c r="CU51" t="s">
        <v>114</v>
      </c>
      <c r="CV51" t="s">
        <v>136</v>
      </c>
      <c r="CW51" t="s">
        <v>137</v>
      </c>
      <c r="CX51" s="10">
        <v>16702336927</v>
      </c>
      <c r="CY51" t="s">
        <v>127</v>
      </c>
      <c r="CZ51" t="s">
        <v>136</v>
      </c>
      <c r="DA51" t="s">
        <v>114</v>
      </c>
      <c r="DB51" t="s">
        <v>115</v>
      </c>
    </row>
    <row r="52" spans="1:111" ht="14.45" customHeight="1" x14ac:dyDescent="0.25">
      <c r="A52" t="s">
        <v>699</v>
      </c>
      <c r="B52" t="s">
        <v>700</v>
      </c>
      <c r="C52" s="1">
        <v>45125.204939351854</v>
      </c>
      <c r="D52" s="1">
        <v>45204</v>
      </c>
      <c r="E52" t="s">
        <v>139</v>
      </c>
      <c r="G52" t="s">
        <v>115</v>
      </c>
      <c r="H52" t="s">
        <v>115</v>
      </c>
      <c r="I52" t="s">
        <v>115</v>
      </c>
      <c r="J52" t="s">
        <v>701</v>
      </c>
      <c r="K52" t="s">
        <v>423</v>
      </c>
      <c r="L52" t="s">
        <v>702</v>
      </c>
      <c r="M52" t="s">
        <v>703</v>
      </c>
      <c r="N52" t="s">
        <v>119</v>
      </c>
      <c r="O52" t="s">
        <v>120</v>
      </c>
      <c r="P52" s="8">
        <v>96950</v>
      </c>
      <c r="Q52" t="s">
        <v>121</v>
      </c>
      <c r="R52" t="s">
        <v>136</v>
      </c>
      <c r="S52" s="10">
        <v>16702347900</v>
      </c>
      <c r="T52">
        <v>803</v>
      </c>
      <c r="U52">
        <v>236220</v>
      </c>
      <c r="V52" t="s">
        <v>122</v>
      </c>
      <c r="X52" t="s">
        <v>704</v>
      </c>
      <c r="Y52" t="s">
        <v>705</v>
      </c>
      <c r="Z52" t="s">
        <v>706</v>
      </c>
      <c r="AA52" t="s">
        <v>179</v>
      </c>
      <c r="AB52" t="s">
        <v>702</v>
      </c>
      <c r="AC52" t="s">
        <v>703</v>
      </c>
      <c r="AD52" t="s">
        <v>119</v>
      </c>
      <c r="AE52" t="s">
        <v>120</v>
      </c>
      <c r="AF52" s="8">
        <v>96950</v>
      </c>
      <c r="AG52" t="s">
        <v>121</v>
      </c>
      <c r="AH52" t="s">
        <v>707</v>
      </c>
      <c r="AI52" s="10">
        <v>16702347900</v>
      </c>
      <c r="AJ52">
        <v>803</v>
      </c>
      <c r="AK52" t="s">
        <v>708</v>
      </c>
      <c r="BC52" t="str">
        <f>"19-5011.00"</f>
        <v>19-5011.00</v>
      </c>
      <c r="BD52" t="s">
        <v>709</v>
      </c>
      <c r="BE52" t="s">
        <v>710</v>
      </c>
      <c r="BF52" t="s">
        <v>711</v>
      </c>
      <c r="BG52">
        <v>4</v>
      </c>
      <c r="BH52">
        <v>3</v>
      </c>
      <c r="BI52" s="1">
        <v>45241</v>
      </c>
      <c r="BJ52" s="1">
        <v>45565</v>
      </c>
      <c r="BK52" s="1">
        <v>45241</v>
      </c>
      <c r="BL52" s="1">
        <v>45565</v>
      </c>
      <c r="BM52">
        <v>40</v>
      </c>
      <c r="BN52">
        <v>0</v>
      </c>
      <c r="BO52">
        <v>8</v>
      </c>
      <c r="BP52">
        <v>8</v>
      </c>
      <c r="BQ52">
        <v>8</v>
      </c>
      <c r="BR52">
        <v>8</v>
      </c>
      <c r="BS52">
        <v>8</v>
      </c>
      <c r="BT52">
        <v>0</v>
      </c>
      <c r="BU52" t="str">
        <f>"7:30 AM"</f>
        <v>7:30 AM</v>
      </c>
      <c r="BV52" t="str">
        <f>"4:30 PM"</f>
        <v>4:30 PM</v>
      </c>
      <c r="BW52" t="s">
        <v>683</v>
      </c>
      <c r="BX52">
        <v>0</v>
      </c>
      <c r="BY52">
        <v>24</v>
      </c>
      <c r="BZ52" t="s">
        <v>115</v>
      </c>
      <c r="CB52" t="s">
        <v>712</v>
      </c>
      <c r="CC52" t="s">
        <v>713</v>
      </c>
      <c r="CD52" t="s">
        <v>714</v>
      </c>
      <c r="CE52" t="s">
        <v>119</v>
      </c>
      <c r="CF52" t="s">
        <v>120</v>
      </c>
      <c r="CG52" s="8">
        <v>96950</v>
      </c>
      <c r="CH52" s="2">
        <v>10.79</v>
      </c>
      <c r="CI52" s="2">
        <v>12</v>
      </c>
      <c r="CJ52" s="2">
        <v>16.190000000000001</v>
      </c>
      <c r="CK52" s="2">
        <v>18</v>
      </c>
      <c r="CL52" t="s">
        <v>134</v>
      </c>
      <c r="CM52" t="s">
        <v>715</v>
      </c>
      <c r="CN52" t="s">
        <v>135</v>
      </c>
      <c r="CP52" t="s">
        <v>115</v>
      </c>
      <c r="CQ52" t="s">
        <v>114</v>
      </c>
      <c r="CR52" t="s">
        <v>115</v>
      </c>
      <c r="CS52" t="s">
        <v>114</v>
      </c>
      <c r="CT52" t="s">
        <v>136</v>
      </c>
      <c r="CU52" t="s">
        <v>114</v>
      </c>
      <c r="CV52" t="s">
        <v>136</v>
      </c>
      <c r="CW52" t="s">
        <v>716</v>
      </c>
      <c r="CX52" s="10">
        <v>16702347900</v>
      </c>
      <c r="CY52" t="s">
        <v>708</v>
      </c>
      <c r="CZ52" t="s">
        <v>717</v>
      </c>
      <c r="DA52" t="s">
        <v>114</v>
      </c>
      <c r="DB52" t="s">
        <v>115</v>
      </c>
      <c r="DC52" t="s">
        <v>718</v>
      </c>
      <c r="DD52" t="s">
        <v>705</v>
      </c>
      <c r="DE52" t="s">
        <v>719</v>
      </c>
      <c r="DF52" t="s">
        <v>701</v>
      </c>
      <c r="DG52" t="s">
        <v>708</v>
      </c>
    </row>
    <row r="53" spans="1:111" ht="14.45" customHeight="1" x14ac:dyDescent="0.25">
      <c r="A53" t="s">
        <v>632</v>
      </c>
      <c r="B53" t="s">
        <v>112</v>
      </c>
      <c r="C53" s="1">
        <v>45180.932285416668</v>
      </c>
      <c r="D53" s="1">
        <v>45204</v>
      </c>
      <c r="E53" t="s">
        <v>113</v>
      </c>
      <c r="F53" s="1">
        <v>45198.833333333336</v>
      </c>
      <c r="G53" t="s">
        <v>114</v>
      </c>
      <c r="H53" t="s">
        <v>115</v>
      </c>
      <c r="I53" t="s">
        <v>115</v>
      </c>
      <c r="J53" t="s">
        <v>633</v>
      </c>
      <c r="K53" t="s">
        <v>634</v>
      </c>
      <c r="L53" t="s">
        <v>635</v>
      </c>
      <c r="N53" t="s">
        <v>214</v>
      </c>
      <c r="O53" t="s">
        <v>120</v>
      </c>
      <c r="P53" s="8">
        <v>96950</v>
      </c>
      <c r="Q53" t="s">
        <v>121</v>
      </c>
      <c r="S53" s="10">
        <v>16702340228</v>
      </c>
      <c r="U53">
        <v>72251</v>
      </c>
      <c r="V53" t="s">
        <v>122</v>
      </c>
      <c r="X53" t="s">
        <v>636</v>
      </c>
      <c r="Y53" t="s">
        <v>637</v>
      </c>
      <c r="AA53" t="s">
        <v>219</v>
      </c>
      <c r="AB53" t="s">
        <v>635</v>
      </c>
      <c r="AD53" t="s">
        <v>540</v>
      </c>
      <c r="AE53" t="s">
        <v>120</v>
      </c>
      <c r="AF53" s="8">
        <v>96950</v>
      </c>
      <c r="AG53" t="s">
        <v>121</v>
      </c>
      <c r="AI53" s="10">
        <v>16702340228</v>
      </c>
      <c r="AK53" t="s">
        <v>638</v>
      </c>
      <c r="BC53" t="str">
        <f>"35-3023.00"</f>
        <v>35-3023.00</v>
      </c>
      <c r="BD53" t="s">
        <v>454</v>
      </c>
      <c r="BE53" t="s">
        <v>639</v>
      </c>
      <c r="BF53" t="s">
        <v>640</v>
      </c>
      <c r="BG53">
        <v>2</v>
      </c>
      <c r="BI53" s="1">
        <v>45200</v>
      </c>
      <c r="BJ53" s="1">
        <v>45566</v>
      </c>
      <c r="BM53">
        <v>35</v>
      </c>
      <c r="BN53">
        <v>5</v>
      </c>
      <c r="BO53">
        <v>6</v>
      </c>
      <c r="BP53">
        <v>0</v>
      </c>
      <c r="BQ53">
        <v>6</v>
      </c>
      <c r="BR53">
        <v>6</v>
      </c>
      <c r="BS53">
        <v>6</v>
      </c>
      <c r="BT53">
        <v>6</v>
      </c>
      <c r="BU53" t="str">
        <f>"4:00 PM"</f>
        <v>4:00 PM</v>
      </c>
      <c r="BV53" t="str">
        <f>"10:00 PM"</f>
        <v>10:00 PM</v>
      </c>
      <c r="BW53" t="s">
        <v>131</v>
      </c>
      <c r="BX53">
        <v>0</v>
      </c>
      <c r="BY53">
        <v>3</v>
      </c>
      <c r="BZ53" t="s">
        <v>115</v>
      </c>
      <c r="CB53" s="3" t="s">
        <v>641</v>
      </c>
      <c r="CC53" t="s">
        <v>642</v>
      </c>
      <c r="CE53" t="s">
        <v>214</v>
      </c>
      <c r="CF53" t="s">
        <v>120</v>
      </c>
      <c r="CG53" s="8">
        <v>96950</v>
      </c>
      <c r="CH53" s="2">
        <v>7.97</v>
      </c>
      <c r="CI53" s="2">
        <v>7.97</v>
      </c>
      <c r="CL53" t="s">
        <v>134</v>
      </c>
      <c r="CM53" t="s">
        <v>136</v>
      </c>
      <c r="CN53" t="s">
        <v>135</v>
      </c>
      <c r="CP53" t="s">
        <v>115</v>
      </c>
      <c r="CQ53" t="s">
        <v>114</v>
      </c>
      <c r="CR53" t="s">
        <v>115</v>
      </c>
      <c r="CS53" t="s">
        <v>115</v>
      </c>
      <c r="CT53" t="s">
        <v>136</v>
      </c>
      <c r="CU53" t="s">
        <v>114</v>
      </c>
      <c r="CV53" t="s">
        <v>136</v>
      </c>
      <c r="CW53" t="s">
        <v>136</v>
      </c>
      <c r="CX53" s="10">
        <v>16702340228</v>
      </c>
      <c r="CY53" t="s">
        <v>638</v>
      </c>
      <c r="CZ53" t="s">
        <v>136</v>
      </c>
      <c r="DA53" t="s">
        <v>114</v>
      </c>
      <c r="DB53" t="s">
        <v>115</v>
      </c>
    </row>
    <row r="54" spans="1:111" ht="14.45" customHeight="1" x14ac:dyDescent="0.25">
      <c r="A54" t="s">
        <v>643</v>
      </c>
      <c r="B54" t="s">
        <v>112</v>
      </c>
      <c r="C54" s="1">
        <v>45165.298996064812</v>
      </c>
      <c r="D54" s="1">
        <v>45204</v>
      </c>
      <c r="E54" t="s">
        <v>113</v>
      </c>
      <c r="F54" s="1">
        <v>45238.791666666664</v>
      </c>
      <c r="G54" t="s">
        <v>115</v>
      </c>
      <c r="H54" t="s">
        <v>115</v>
      </c>
      <c r="I54" t="s">
        <v>115</v>
      </c>
      <c r="J54" t="s">
        <v>644</v>
      </c>
      <c r="K54" t="s">
        <v>136</v>
      </c>
      <c r="L54" t="s">
        <v>645</v>
      </c>
      <c r="M54" t="s">
        <v>646</v>
      </c>
      <c r="N54" t="s">
        <v>119</v>
      </c>
      <c r="O54" t="s">
        <v>120</v>
      </c>
      <c r="P54" s="8">
        <v>96950</v>
      </c>
      <c r="Q54" t="s">
        <v>121</v>
      </c>
      <c r="R54" t="s">
        <v>136</v>
      </c>
      <c r="S54" s="10">
        <v>16702354400</v>
      </c>
      <c r="U54">
        <v>488510</v>
      </c>
      <c r="V54" t="s">
        <v>122</v>
      </c>
      <c r="X54" t="s">
        <v>647</v>
      </c>
      <c r="Y54" t="s">
        <v>648</v>
      </c>
      <c r="Z54" t="s">
        <v>649</v>
      </c>
      <c r="AA54" t="s">
        <v>650</v>
      </c>
      <c r="AB54" t="s">
        <v>646</v>
      </c>
      <c r="AC54" t="s">
        <v>645</v>
      </c>
      <c r="AD54" t="s">
        <v>119</v>
      </c>
      <c r="AE54" t="s">
        <v>120</v>
      </c>
      <c r="AF54" s="8">
        <v>96950</v>
      </c>
      <c r="AG54" t="s">
        <v>121</v>
      </c>
      <c r="AI54" s="10">
        <v>16718987695</v>
      </c>
      <c r="AK54" t="s">
        <v>651</v>
      </c>
      <c r="BC54" t="str">
        <f>"43-5011.01"</f>
        <v>43-5011.01</v>
      </c>
      <c r="BD54" t="s">
        <v>652</v>
      </c>
      <c r="BE54" t="s">
        <v>653</v>
      </c>
      <c r="BF54" t="s">
        <v>654</v>
      </c>
      <c r="BG54">
        <v>1</v>
      </c>
      <c r="BI54" s="1">
        <v>45240</v>
      </c>
      <c r="BJ54" s="1">
        <v>45605</v>
      </c>
      <c r="BM54">
        <v>35</v>
      </c>
      <c r="BN54">
        <v>0</v>
      </c>
      <c r="BO54">
        <v>7</v>
      </c>
      <c r="BP54">
        <v>7</v>
      </c>
      <c r="BQ54">
        <v>7</v>
      </c>
      <c r="BR54">
        <v>7</v>
      </c>
      <c r="BS54">
        <v>7</v>
      </c>
      <c r="BT54">
        <v>0</v>
      </c>
      <c r="BU54" t="str">
        <f>"8:00 AM"</f>
        <v>8:00 AM</v>
      </c>
      <c r="BV54" t="str">
        <f>"4:00 PM"</f>
        <v>4:00 PM</v>
      </c>
      <c r="BW54" t="s">
        <v>131</v>
      </c>
      <c r="BX54">
        <v>0</v>
      </c>
      <c r="BY54">
        <v>12</v>
      </c>
      <c r="BZ54" t="s">
        <v>115</v>
      </c>
      <c r="CB54" s="3" t="s">
        <v>655</v>
      </c>
      <c r="CC54" t="s">
        <v>646</v>
      </c>
      <c r="CD54" t="s">
        <v>645</v>
      </c>
      <c r="CE54" t="s">
        <v>119</v>
      </c>
      <c r="CF54" t="s">
        <v>120</v>
      </c>
      <c r="CG54" s="8">
        <v>96950</v>
      </c>
      <c r="CH54" s="2">
        <v>8.42</v>
      </c>
      <c r="CI54" s="2">
        <v>8.42</v>
      </c>
      <c r="CJ54" s="2">
        <v>12.63</v>
      </c>
      <c r="CK54" s="2">
        <v>12.63</v>
      </c>
      <c r="CL54" t="s">
        <v>134</v>
      </c>
      <c r="CN54" t="s">
        <v>135</v>
      </c>
      <c r="CP54" t="s">
        <v>115</v>
      </c>
      <c r="CQ54" t="s">
        <v>114</v>
      </c>
      <c r="CR54" t="s">
        <v>115</v>
      </c>
      <c r="CS54" t="s">
        <v>114</v>
      </c>
      <c r="CT54" t="s">
        <v>114</v>
      </c>
      <c r="CU54" t="s">
        <v>114</v>
      </c>
      <c r="CV54" t="s">
        <v>136</v>
      </c>
      <c r="CW54" t="s">
        <v>656</v>
      </c>
      <c r="CX54" s="10">
        <v>16702354400</v>
      </c>
      <c r="CY54" t="s">
        <v>651</v>
      </c>
      <c r="CZ54" t="s">
        <v>136</v>
      </c>
      <c r="DA54" t="s">
        <v>114</v>
      </c>
      <c r="DB54" t="s">
        <v>115</v>
      </c>
    </row>
    <row r="55" spans="1:111" ht="14.45" customHeight="1" x14ac:dyDescent="0.25">
      <c r="A55" t="s">
        <v>663</v>
      </c>
      <c r="B55" t="s">
        <v>112</v>
      </c>
      <c r="C55" s="1">
        <v>45145.00706087963</v>
      </c>
      <c r="D55" s="1">
        <v>45204</v>
      </c>
      <c r="E55" t="s">
        <v>139</v>
      </c>
      <c r="G55" t="s">
        <v>115</v>
      </c>
      <c r="H55" t="s">
        <v>115</v>
      </c>
      <c r="I55" t="s">
        <v>115</v>
      </c>
      <c r="J55" t="s">
        <v>664</v>
      </c>
      <c r="K55" t="s">
        <v>665</v>
      </c>
      <c r="L55" t="s">
        <v>666</v>
      </c>
      <c r="N55" t="s">
        <v>214</v>
      </c>
      <c r="O55" t="s">
        <v>120</v>
      </c>
      <c r="P55" s="8">
        <v>96950</v>
      </c>
      <c r="Q55" t="s">
        <v>121</v>
      </c>
      <c r="S55" s="10">
        <v>16702346412</v>
      </c>
      <c r="T55">
        <v>1510</v>
      </c>
      <c r="U55">
        <v>721110</v>
      </c>
      <c r="V55" t="s">
        <v>122</v>
      </c>
      <c r="X55" t="s">
        <v>667</v>
      </c>
      <c r="Y55" t="s">
        <v>668</v>
      </c>
      <c r="AA55" t="s">
        <v>669</v>
      </c>
      <c r="AB55" t="s">
        <v>666</v>
      </c>
      <c r="AD55" t="s">
        <v>214</v>
      </c>
      <c r="AE55" t="s">
        <v>120</v>
      </c>
      <c r="AF55" s="8">
        <v>96950</v>
      </c>
      <c r="AG55" t="s">
        <v>121</v>
      </c>
      <c r="AI55" s="10">
        <v>16702346412</v>
      </c>
      <c r="AJ55">
        <v>1510</v>
      </c>
      <c r="AK55" t="s">
        <v>670</v>
      </c>
      <c r="BC55" t="str">
        <f>"37-2012.00"</f>
        <v>37-2012.00</v>
      </c>
      <c r="BD55" t="s">
        <v>263</v>
      </c>
      <c r="BE55" t="s">
        <v>671</v>
      </c>
      <c r="BF55" t="s">
        <v>672</v>
      </c>
      <c r="BG55">
        <v>10</v>
      </c>
      <c r="BI55" s="1">
        <v>45200</v>
      </c>
      <c r="BJ55" s="1">
        <v>45565</v>
      </c>
      <c r="BM55">
        <v>35</v>
      </c>
      <c r="BN55">
        <v>0</v>
      </c>
      <c r="BO55">
        <v>7</v>
      </c>
      <c r="BP55">
        <v>7</v>
      </c>
      <c r="BQ55">
        <v>7</v>
      </c>
      <c r="BR55">
        <v>7</v>
      </c>
      <c r="BS55">
        <v>7</v>
      </c>
      <c r="BT55">
        <v>0</v>
      </c>
      <c r="BU55" t="str">
        <f>"8:00 AM"</f>
        <v>8:00 AM</v>
      </c>
      <c r="BV55" t="str">
        <f>"4:00 PM"</f>
        <v>4:00 PM</v>
      </c>
      <c r="BW55" t="s">
        <v>131</v>
      </c>
      <c r="BX55">
        <v>0</v>
      </c>
      <c r="BY55">
        <v>6</v>
      </c>
      <c r="BZ55" t="s">
        <v>115</v>
      </c>
      <c r="CB55" t="s">
        <v>673</v>
      </c>
      <c r="CC55" t="s">
        <v>665</v>
      </c>
      <c r="CD55" t="s">
        <v>666</v>
      </c>
      <c r="CE55" t="s">
        <v>214</v>
      </c>
      <c r="CF55" t="s">
        <v>120</v>
      </c>
      <c r="CG55" s="8">
        <v>96950</v>
      </c>
      <c r="CH55" s="2">
        <v>7.64</v>
      </c>
      <c r="CI55" s="2">
        <v>8</v>
      </c>
      <c r="CJ55" s="2">
        <v>11.46</v>
      </c>
      <c r="CK55" s="2">
        <v>12</v>
      </c>
      <c r="CL55" t="s">
        <v>134</v>
      </c>
      <c r="CM55" t="s">
        <v>674</v>
      </c>
      <c r="CN55" t="s">
        <v>135</v>
      </c>
      <c r="CP55" t="s">
        <v>115</v>
      </c>
      <c r="CQ55" t="s">
        <v>114</v>
      </c>
      <c r="CR55" t="s">
        <v>115</v>
      </c>
      <c r="CS55" t="s">
        <v>114</v>
      </c>
      <c r="CT55" t="s">
        <v>136</v>
      </c>
      <c r="CU55" t="s">
        <v>114</v>
      </c>
      <c r="CV55" t="s">
        <v>136</v>
      </c>
      <c r="CW55" t="s">
        <v>675</v>
      </c>
      <c r="CX55" s="10">
        <v>16702346412</v>
      </c>
      <c r="CY55" t="s">
        <v>670</v>
      </c>
      <c r="CZ55" t="s">
        <v>136</v>
      </c>
      <c r="DA55" t="s">
        <v>114</v>
      </c>
      <c r="DB55" t="s">
        <v>115</v>
      </c>
    </row>
    <row r="56" spans="1:111" ht="14.45" customHeight="1" x14ac:dyDescent="0.25">
      <c r="A56" t="s">
        <v>686</v>
      </c>
      <c r="B56" t="s">
        <v>112</v>
      </c>
      <c r="C56" s="1">
        <v>45159.006632291668</v>
      </c>
      <c r="D56" s="1">
        <v>45204</v>
      </c>
      <c r="E56" t="s">
        <v>139</v>
      </c>
      <c r="G56" t="s">
        <v>115</v>
      </c>
      <c r="H56" t="s">
        <v>115</v>
      </c>
      <c r="I56" t="s">
        <v>115</v>
      </c>
      <c r="J56" t="s">
        <v>687</v>
      </c>
      <c r="K56" t="s">
        <v>688</v>
      </c>
      <c r="L56" t="s">
        <v>689</v>
      </c>
      <c r="M56" t="s">
        <v>214</v>
      </c>
      <c r="N56" t="s">
        <v>612</v>
      </c>
      <c r="O56" t="s">
        <v>120</v>
      </c>
      <c r="P56" s="8">
        <v>96950</v>
      </c>
      <c r="Q56" t="s">
        <v>121</v>
      </c>
      <c r="S56" s="10">
        <v>16702331530</v>
      </c>
      <c r="U56">
        <v>31181</v>
      </c>
      <c r="V56" t="s">
        <v>122</v>
      </c>
      <c r="X56" t="s">
        <v>690</v>
      </c>
      <c r="Y56" t="s">
        <v>691</v>
      </c>
      <c r="Z56" t="s">
        <v>206</v>
      </c>
      <c r="AA56" t="s">
        <v>259</v>
      </c>
      <c r="AB56" t="s">
        <v>689</v>
      </c>
      <c r="AC56" t="s">
        <v>214</v>
      </c>
      <c r="AD56" t="s">
        <v>612</v>
      </c>
      <c r="AE56" t="s">
        <v>120</v>
      </c>
      <c r="AF56" s="8">
        <v>96950</v>
      </c>
      <c r="AG56" t="s">
        <v>121</v>
      </c>
      <c r="AI56" s="10">
        <v>16702331530</v>
      </c>
      <c r="AK56" t="s">
        <v>692</v>
      </c>
      <c r="BC56" t="str">
        <f>"37-2011.00"</f>
        <v>37-2011.00</v>
      </c>
      <c r="BD56" t="s">
        <v>144</v>
      </c>
      <c r="BE56" t="s">
        <v>693</v>
      </c>
      <c r="BF56" t="s">
        <v>694</v>
      </c>
      <c r="BG56">
        <v>1</v>
      </c>
      <c r="BI56" s="1">
        <v>45200</v>
      </c>
      <c r="BJ56" s="1">
        <v>45565</v>
      </c>
      <c r="BM56">
        <v>35</v>
      </c>
      <c r="BN56">
        <v>6</v>
      </c>
      <c r="BO56">
        <v>6</v>
      </c>
      <c r="BP56">
        <v>0</v>
      </c>
      <c r="BQ56">
        <v>6</v>
      </c>
      <c r="BR56">
        <v>5</v>
      </c>
      <c r="BS56">
        <v>6</v>
      </c>
      <c r="BT56">
        <v>6</v>
      </c>
      <c r="BU56" t="str">
        <f>"8:00 AM"</f>
        <v>8:00 AM</v>
      </c>
      <c r="BV56" t="str">
        <f>"9:00 PM"</f>
        <v>9:00 PM</v>
      </c>
      <c r="BW56" t="s">
        <v>131</v>
      </c>
      <c r="BX56">
        <v>0</v>
      </c>
      <c r="BY56">
        <v>12</v>
      </c>
      <c r="BZ56" t="s">
        <v>115</v>
      </c>
      <c r="CB56" t="s">
        <v>695</v>
      </c>
      <c r="CC56" t="s">
        <v>689</v>
      </c>
      <c r="CD56" t="s">
        <v>214</v>
      </c>
      <c r="CE56" t="s">
        <v>612</v>
      </c>
      <c r="CF56" t="s">
        <v>120</v>
      </c>
      <c r="CG56" s="8">
        <v>96950</v>
      </c>
      <c r="CH56" s="2">
        <v>8.15</v>
      </c>
      <c r="CI56" s="2">
        <v>8.15</v>
      </c>
      <c r="CJ56" s="2">
        <v>12.23</v>
      </c>
      <c r="CK56" s="2">
        <v>12.23</v>
      </c>
      <c r="CL56" t="s">
        <v>134</v>
      </c>
      <c r="CM56" t="s">
        <v>206</v>
      </c>
      <c r="CN56" t="s">
        <v>135</v>
      </c>
      <c r="CP56" t="s">
        <v>115</v>
      </c>
      <c r="CQ56" t="s">
        <v>114</v>
      </c>
      <c r="CR56" t="s">
        <v>115</v>
      </c>
      <c r="CS56" t="s">
        <v>114</v>
      </c>
      <c r="CT56" t="s">
        <v>136</v>
      </c>
      <c r="CU56" t="s">
        <v>114</v>
      </c>
      <c r="CV56" t="s">
        <v>136</v>
      </c>
      <c r="CW56" t="s">
        <v>696</v>
      </c>
      <c r="CX56" s="10">
        <v>16702331530</v>
      </c>
      <c r="CY56" t="s">
        <v>692</v>
      </c>
      <c r="CZ56" t="s">
        <v>697</v>
      </c>
      <c r="DA56" t="s">
        <v>114</v>
      </c>
      <c r="DB56" t="s">
        <v>115</v>
      </c>
      <c r="DC56" t="s">
        <v>690</v>
      </c>
      <c r="DD56" t="s">
        <v>691</v>
      </c>
      <c r="DE56" t="s">
        <v>206</v>
      </c>
      <c r="DF56" t="s">
        <v>687</v>
      </c>
      <c r="DG56" t="s">
        <v>692</v>
      </c>
    </row>
    <row r="57" spans="1:111" ht="14.45" customHeight="1" x14ac:dyDescent="0.25">
      <c r="A57" t="s">
        <v>725</v>
      </c>
      <c r="B57" t="s">
        <v>112</v>
      </c>
      <c r="C57" s="1">
        <v>45159.848727199074</v>
      </c>
      <c r="D57" s="1">
        <v>45204</v>
      </c>
      <c r="E57" t="s">
        <v>139</v>
      </c>
      <c r="G57" t="s">
        <v>115</v>
      </c>
      <c r="H57" t="s">
        <v>115</v>
      </c>
      <c r="I57" t="s">
        <v>115</v>
      </c>
      <c r="J57" t="s">
        <v>726</v>
      </c>
      <c r="K57" t="s">
        <v>727</v>
      </c>
      <c r="L57" t="s">
        <v>728</v>
      </c>
      <c r="N57" t="s">
        <v>119</v>
      </c>
      <c r="O57" t="s">
        <v>120</v>
      </c>
      <c r="P57" s="8">
        <v>96950</v>
      </c>
      <c r="Q57" t="s">
        <v>121</v>
      </c>
      <c r="R57" t="s">
        <v>278</v>
      </c>
      <c r="S57" s="10">
        <v>16702881463</v>
      </c>
      <c r="U57">
        <v>561320</v>
      </c>
      <c r="V57" t="s">
        <v>122</v>
      </c>
      <c r="X57" t="s">
        <v>729</v>
      </c>
      <c r="Y57" t="s">
        <v>730</v>
      </c>
      <c r="Z57" t="s">
        <v>731</v>
      </c>
      <c r="AA57" t="s">
        <v>533</v>
      </c>
      <c r="AB57" t="s">
        <v>728</v>
      </c>
      <c r="AD57" t="s">
        <v>119</v>
      </c>
      <c r="AE57" t="s">
        <v>120</v>
      </c>
      <c r="AF57" s="8">
        <v>96950</v>
      </c>
      <c r="AG57" t="s">
        <v>121</v>
      </c>
      <c r="AH57" t="s">
        <v>278</v>
      </c>
      <c r="AI57" s="10">
        <v>16702881463</v>
      </c>
      <c r="AK57" t="s">
        <v>732</v>
      </c>
      <c r="BC57" t="str">
        <f>"35-2021.00"</f>
        <v>35-2021.00</v>
      </c>
      <c r="BD57" t="s">
        <v>733</v>
      </c>
      <c r="BE57" t="s">
        <v>734</v>
      </c>
      <c r="BF57" t="s">
        <v>735</v>
      </c>
      <c r="BG57">
        <v>20</v>
      </c>
      <c r="BI57" s="1">
        <v>45231</v>
      </c>
      <c r="BJ57" s="1">
        <v>45596</v>
      </c>
      <c r="BM57">
        <v>35</v>
      </c>
      <c r="BN57">
        <v>0</v>
      </c>
      <c r="BO57">
        <v>7</v>
      </c>
      <c r="BP57">
        <v>7</v>
      </c>
      <c r="BQ57">
        <v>7</v>
      </c>
      <c r="BR57">
        <v>7</v>
      </c>
      <c r="BS57">
        <v>7</v>
      </c>
      <c r="BT57">
        <v>0</v>
      </c>
      <c r="BU57" t="str">
        <f>"9:00 AM"</f>
        <v>9:00 AM</v>
      </c>
      <c r="BV57" t="str">
        <f>"5:00 PM"</f>
        <v>5:00 PM</v>
      </c>
      <c r="BW57" t="s">
        <v>131</v>
      </c>
      <c r="BX57">
        <v>0</v>
      </c>
      <c r="BY57">
        <v>3</v>
      </c>
      <c r="BZ57" t="s">
        <v>115</v>
      </c>
      <c r="CB57" t="s">
        <v>736</v>
      </c>
      <c r="CC57" t="s">
        <v>728</v>
      </c>
      <c r="CE57" t="s">
        <v>119</v>
      </c>
      <c r="CF57" t="s">
        <v>120</v>
      </c>
      <c r="CG57" s="8">
        <v>96950</v>
      </c>
      <c r="CH57" s="2">
        <v>7.95</v>
      </c>
      <c r="CJ57" s="2">
        <v>11.93</v>
      </c>
      <c r="CK57" s="2">
        <v>11.93</v>
      </c>
      <c r="CL57" t="s">
        <v>134</v>
      </c>
      <c r="CM57" t="s">
        <v>423</v>
      </c>
      <c r="CN57" t="s">
        <v>135</v>
      </c>
      <c r="CP57" t="s">
        <v>115</v>
      </c>
      <c r="CQ57" t="s">
        <v>114</v>
      </c>
      <c r="CR57" t="s">
        <v>114</v>
      </c>
      <c r="CS57" t="s">
        <v>114</v>
      </c>
      <c r="CT57" t="s">
        <v>136</v>
      </c>
      <c r="CU57" t="s">
        <v>114</v>
      </c>
      <c r="CV57" t="s">
        <v>114</v>
      </c>
      <c r="CW57" s="3" t="s">
        <v>737</v>
      </c>
      <c r="CX57" s="10">
        <v>16702881463</v>
      </c>
      <c r="CY57" t="s">
        <v>732</v>
      </c>
      <c r="CZ57" t="s">
        <v>738</v>
      </c>
      <c r="DA57" t="s">
        <v>114</v>
      </c>
      <c r="DB57" t="s">
        <v>115</v>
      </c>
    </row>
    <row r="58" spans="1:111" ht="14.45" customHeight="1" x14ac:dyDescent="0.25">
      <c r="A58" t="s">
        <v>753</v>
      </c>
      <c r="B58" t="s">
        <v>112</v>
      </c>
      <c r="C58" s="1">
        <v>45171.111018402778</v>
      </c>
      <c r="D58" s="1">
        <v>45204</v>
      </c>
      <c r="E58" t="s">
        <v>113</v>
      </c>
      <c r="F58" s="1">
        <v>45198.833333333336</v>
      </c>
      <c r="G58" t="s">
        <v>114</v>
      </c>
      <c r="H58" t="s">
        <v>115</v>
      </c>
      <c r="I58" t="s">
        <v>115</v>
      </c>
      <c r="J58" t="s">
        <v>754</v>
      </c>
      <c r="L58" t="s">
        <v>755</v>
      </c>
      <c r="M58" t="s">
        <v>756</v>
      </c>
      <c r="N58" t="s">
        <v>214</v>
      </c>
      <c r="O58" t="s">
        <v>120</v>
      </c>
      <c r="P58" s="8">
        <v>96950</v>
      </c>
      <c r="Q58" t="s">
        <v>121</v>
      </c>
      <c r="S58" s="10">
        <v>16703223622</v>
      </c>
      <c r="U58">
        <v>487210</v>
      </c>
      <c r="V58" t="s">
        <v>122</v>
      </c>
      <c r="X58" t="s">
        <v>757</v>
      </c>
      <c r="Y58" t="s">
        <v>758</v>
      </c>
      <c r="AA58" t="s">
        <v>219</v>
      </c>
      <c r="AB58" t="s">
        <v>755</v>
      </c>
      <c r="AC58" t="s">
        <v>756</v>
      </c>
      <c r="AD58" t="s">
        <v>214</v>
      </c>
      <c r="AE58" t="s">
        <v>120</v>
      </c>
      <c r="AF58" s="8">
        <v>96950</v>
      </c>
      <c r="AG58" t="s">
        <v>121</v>
      </c>
      <c r="AI58" s="10">
        <v>16703223622</v>
      </c>
      <c r="AK58" t="s">
        <v>759</v>
      </c>
      <c r="BC58" t="str">
        <f>"53-6031.00"</f>
        <v>53-6031.00</v>
      </c>
      <c r="BD58" t="s">
        <v>760</v>
      </c>
      <c r="BE58" t="s">
        <v>761</v>
      </c>
      <c r="BF58" t="s">
        <v>762</v>
      </c>
      <c r="BG58">
        <v>1</v>
      </c>
      <c r="BI58" s="1">
        <v>45200</v>
      </c>
      <c r="BJ58" s="1">
        <v>46295</v>
      </c>
      <c r="BM58">
        <v>36</v>
      </c>
      <c r="BN58">
        <v>0</v>
      </c>
      <c r="BO58">
        <v>6</v>
      </c>
      <c r="BP58">
        <v>6</v>
      </c>
      <c r="BQ58">
        <v>6</v>
      </c>
      <c r="BR58">
        <v>6</v>
      </c>
      <c r="BS58">
        <v>6</v>
      </c>
      <c r="BT58">
        <v>6</v>
      </c>
      <c r="BU58" t="str">
        <f>"9:00 AM"</f>
        <v>9:00 AM</v>
      </c>
      <c r="BV58" t="str">
        <f>"4:00 PM"</f>
        <v>4:00 PM</v>
      </c>
      <c r="BW58" t="s">
        <v>131</v>
      </c>
      <c r="BX58">
        <v>0</v>
      </c>
      <c r="BY58">
        <v>12</v>
      </c>
      <c r="BZ58" t="s">
        <v>115</v>
      </c>
      <c r="CB58" t="s">
        <v>763</v>
      </c>
      <c r="CC58" t="s">
        <v>755</v>
      </c>
      <c r="CD58" t="s">
        <v>756</v>
      </c>
      <c r="CE58" t="s">
        <v>214</v>
      </c>
      <c r="CF58" t="s">
        <v>120</v>
      </c>
      <c r="CG58" s="8">
        <v>96950</v>
      </c>
      <c r="CH58" s="2">
        <v>12.32</v>
      </c>
      <c r="CI58" s="2">
        <v>12.32</v>
      </c>
      <c r="CJ58" s="2">
        <v>18.48</v>
      </c>
      <c r="CK58" s="2">
        <v>18.48</v>
      </c>
      <c r="CL58" t="s">
        <v>134</v>
      </c>
      <c r="CM58" t="s">
        <v>764</v>
      </c>
      <c r="CN58" t="s">
        <v>135</v>
      </c>
      <c r="CP58" t="s">
        <v>115</v>
      </c>
      <c r="CQ58" t="s">
        <v>114</v>
      </c>
      <c r="CR58" t="s">
        <v>115</v>
      </c>
      <c r="CS58" t="s">
        <v>114</v>
      </c>
      <c r="CT58" t="s">
        <v>136</v>
      </c>
      <c r="CU58" t="s">
        <v>114</v>
      </c>
      <c r="CV58" t="s">
        <v>136</v>
      </c>
      <c r="CW58" t="s">
        <v>764</v>
      </c>
      <c r="CX58" s="10">
        <v>16703223622</v>
      </c>
      <c r="CY58" t="s">
        <v>759</v>
      </c>
      <c r="CZ58" t="s">
        <v>136</v>
      </c>
      <c r="DA58" t="s">
        <v>114</v>
      </c>
      <c r="DB58" t="s">
        <v>115</v>
      </c>
    </row>
    <row r="59" spans="1:111" ht="14.45" customHeight="1" x14ac:dyDescent="0.25">
      <c r="A59" t="s">
        <v>765</v>
      </c>
      <c r="B59" t="s">
        <v>112</v>
      </c>
      <c r="C59" s="1">
        <v>45144.955804398145</v>
      </c>
      <c r="D59" s="1">
        <v>45204</v>
      </c>
      <c r="E59" t="s">
        <v>139</v>
      </c>
      <c r="G59" t="s">
        <v>114</v>
      </c>
      <c r="H59" t="s">
        <v>115</v>
      </c>
      <c r="I59" t="s">
        <v>115</v>
      </c>
      <c r="J59" t="s">
        <v>664</v>
      </c>
      <c r="K59" t="s">
        <v>665</v>
      </c>
      <c r="L59" t="s">
        <v>666</v>
      </c>
      <c r="N59" t="s">
        <v>214</v>
      </c>
      <c r="O59" t="s">
        <v>120</v>
      </c>
      <c r="P59" s="8">
        <v>96950</v>
      </c>
      <c r="Q59" t="s">
        <v>121</v>
      </c>
      <c r="S59" s="10">
        <v>16702346412</v>
      </c>
      <c r="T59">
        <v>1510</v>
      </c>
      <c r="U59">
        <v>721110</v>
      </c>
      <c r="V59" t="s">
        <v>122</v>
      </c>
      <c r="X59" t="s">
        <v>667</v>
      </c>
      <c r="Y59" t="s">
        <v>766</v>
      </c>
      <c r="AA59" t="s">
        <v>669</v>
      </c>
      <c r="AB59" t="s">
        <v>666</v>
      </c>
      <c r="AD59" t="s">
        <v>214</v>
      </c>
      <c r="AE59" t="s">
        <v>120</v>
      </c>
      <c r="AF59" s="8">
        <v>96950</v>
      </c>
      <c r="AG59" t="s">
        <v>121</v>
      </c>
      <c r="AI59" s="10">
        <v>16702346412</v>
      </c>
      <c r="AJ59">
        <v>1510</v>
      </c>
      <c r="AK59" t="s">
        <v>670</v>
      </c>
      <c r="BC59" t="str">
        <f>"37-2012.00"</f>
        <v>37-2012.00</v>
      </c>
      <c r="BD59" t="s">
        <v>263</v>
      </c>
      <c r="BE59" t="s">
        <v>671</v>
      </c>
      <c r="BF59" t="s">
        <v>672</v>
      </c>
      <c r="BG59">
        <v>6</v>
      </c>
      <c r="BI59" s="1">
        <v>45200</v>
      </c>
      <c r="BJ59" s="1">
        <v>46295</v>
      </c>
      <c r="BM59">
        <v>35</v>
      </c>
      <c r="BN59">
        <v>0</v>
      </c>
      <c r="BO59">
        <v>7</v>
      </c>
      <c r="BP59">
        <v>7</v>
      </c>
      <c r="BQ59">
        <v>7</v>
      </c>
      <c r="BR59">
        <v>7</v>
      </c>
      <c r="BS59">
        <v>7</v>
      </c>
      <c r="BT59">
        <v>0</v>
      </c>
      <c r="BU59" t="str">
        <f>"8:00 AM"</f>
        <v>8:00 AM</v>
      </c>
      <c r="BV59" t="str">
        <f>"4:00 PM"</f>
        <v>4:00 PM</v>
      </c>
      <c r="BW59" t="s">
        <v>131</v>
      </c>
      <c r="BX59">
        <v>0</v>
      </c>
      <c r="BY59">
        <v>6</v>
      </c>
      <c r="BZ59" t="s">
        <v>115</v>
      </c>
      <c r="CB59" t="s">
        <v>673</v>
      </c>
      <c r="CC59" t="s">
        <v>665</v>
      </c>
      <c r="CD59" t="s">
        <v>666</v>
      </c>
      <c r="CE59" t="s">
        <v>214</v>
      </c>
      <c r="CF59" t="s">
        <v>120</v>
      </c>
      <c r="CG59" s="8">
        <v>96950</v>
      </c>
      <c r="CH59" s="2">
        <v>7.64</v>
      </c>
      <c r="CI59" s="2">
        <v>8</v>
      </c>
      <c r="CJ59" s="2">
        <v>11.46</v>
      </c>
      <c r="CK59" s="2">
        <v>12</v>
      </c>
      <c r="CL59" t="s">
        <v>134</v>
      </c>
      <c r="CM59" t="s">
        <v>767</v>
      </c>
      <c r="CN59" t="s">
        <v>135</v>
      </c>
      <c r="CP59" t="s">
        <v>115</v>
      </c>
      <c r="CQ59" t="s">
        <v>114</v>
      </c>
      <c r="CR59" t="s">
        <v>115</v>
      </c>
      <c r="CS59" t="s">
        <v>114</v>
      </c>
      <c r="CT59" t="s">
        <v>136</v>
      </c>
      <c r="CU59" t="s">
        <v>114</v>
      </c>
      <c r="CV59" t="s">
        <v>136</v>
      </c>
      <c r="CW59" t="s">
        <v>768</v>
      </c>
      <c r="CX59" s="10">
        <v>16702346412</v>
      </c>
      <c r="CY59" t="s">
        <v>670</v>
      </c>
      <c r="CZ59" t="s">
        <v>136</v>
      </c>
      <c r="DA59" t="s">
        <v>114</v>
      </c>
      <c r="DB59" t="s">
        <v>115</v>
      </c>
    </row>
    <row r="60" spans="1:111" ht="14.45" customHeight="1" x14ac:dyDescent="0.25">
      <c r="A60" t="s">
        <v>769</v>
      </c>
      <c r="B60" t="s">
        <v>112</v>
      </c>
      <c r="C60" s="1">
        <v>45180.926704282407</v>
      </c>
      <c r="D60" s="1">
        <v>45204</v>
      </c>
      <c r="E60" t="s">
        <v>113</v>
      </c>
      <c r="F60" s="1">
        <v>45198.833333333336</v>
      </c>
      <c r="G60" t="s">
        <v>114</v>
      </c>
      <c r="H60" t="s">
        <v>115</v>
      </c>
      <c r="I60" t="s">
        <v>115</v>
      </c>
      <c r="J60" t="s">
        <v>633</v>
      </c>
      <c r="K60" t="s">
        <v>634</v>
      </c>
      <c r="L60" t="s">
        <v>635</v>
      </c>
      <c r="N60" t="s">
        <v>214</v>
      </c>
      <c r="O60" t="s">
        <v>120</v>
      </c>
      <c r="P60" s="8">
        <v>96950</v>
      </c>
      <c r="Q60" t="s">
        <v>121</v>
      </c>
      <c r="S60" s="10">
        <v>16702340228</v>
      </c>
      <c r="U60">
        <v>72251</v>
      </c>
      <c r="V60" t="s">
        <v>122</v>
      </c>
      <c r="X60" t="s">
        <v>636</v>
      </c>
      <c r="Y60" t="s">
        <v>637</v>
      </c>
      <c r="AA60" t="s">
        <v>219</v>
      </c>
      <c r="AB60" t="s">
        <v>635</v>
      </c>
      <c r="AD60" t="s">
        <v>214</v>
      </c>
      <c r="AE60" t="s">
        <v>120</v>
      </c>
      <c r="AF60" s="8">
        <v>96950</v>
      </c>
      <c r="AG60" t="s">
        <v>121</v>
      </c>
      <c r="AI60" s="10">
        <v>16702340228</v>
      </c>
      <c r="AK60" t="s">
        <v>638</v>
      </c>
      <c r="BC60" t="str">
        <f>"35-2014.00"</f>
        <v>35-2014.00</v>
      </c>
      <c r="BD60" t="s">
        <v>222</v>
      </c>
      <c r="BE60" t="s">
        <v>770</v>
      </c>
      <c r="BF60" t="s">
        <v>224</v>
      </c>
      <c r="BG60">
        <v>3</v>
      </c>
      <c r="BI60" s="1">
        <v>45200</v>
      </c>
      <c r="BJ60" s="1">
        <v>45565</v>
      </c>
      <c r="BM60">
        <v>35</v>
      </c>
      <c r="BN60">
        <v>6</v>
      </c>
      <c r="BO60">
        <v>0</v>
      </c>
      <c r="BP60">
        <v>5</v>
      </c>
      <c r="BQ60">
        <v>6</v>
      </c>
      <c r="BR60">
        <v>6</v>
      </c>
      <c r="BS60">
        <v>6</v>
      </c>
      <c r="BT60">
        <v>6</v>
      </c>
      <c r="BU60" t="str">
        <f>"4:00 PM"</f>
        <v>4:00 PM</v>
      </c>
      <c r="BV60" t="str">
        <f>"10:00 PM"</f>
        <v>10:00 PM</v>
      </c>
      <c r="BW60" t="s">
        <v>131</v>
      </c>
      <c r="BX60">
        <v>0</v>
      </c>
      <c r="BY60">
        <v>12</v>
      </c>
      <c r="BZ60" t="s">
        <v>115</v>
      </c>
      <c r="CB60" s="3" t="s">
        <v>771</v>
      </c>
      <c r="CC60" t="s">
        <v>642</v>
      </c>
      <c r="CE60" t="s">
        <v>214</v>
      </c>
      <c r="CF60" t="s">
        <v>120</v>
      </c>
      <c r="CG60" s="8">
        <v>96950</v>
      </c>
      <c r="CH60" s="2">
        <v>8.69</v>
      </c>
      <c r="CI60" s="2">
        <v>8.69</v>
      </c>
      <c r="CL60" t="s">
        <v>134</v>
      </c>
      <c r="CM60" t="s">
        <v>136</v>
      </c>
      <c r="CN60" t="s">
        <v>135</v>
      </c>
      <c r="CP60" t="s">
        <v>115</v>
      </c>
      <c r="CQ60" t="s">
        <v>114</v>
      </c>
      <c r="CR60" t="s">
        <v>115</v>
      </c>
      <c r="CS60" t="s">
        <v>115</v>
      </c>
      <c r="CT60" t="s">
        <v>136</v>
      </c>
      <c r="CU60" t="s">
        <v>114</v>
      </c>
      <c r="CV60" t="s">
        <v>136</v>
      </c>
      <c r="CW60" t="s">
        <v>136</v>
      </c>
      <c r="CX60" s="10">
        <v>16702340228</v>
      </c>
      <c r="CY60" t="s">
        <v>638</v>
      </c>
      <c r="CZ60" t="s">
        <v>136</v>
      </c>
      <c r="DA60" t="s">
        <v>114</v>
      </c>
      <c r="DB60" t="s">
        <v>115</v>
      </c>
    </row>
    <row r="61" spans="1:111" ht="14.45" customHeight="1" x14ac:dyDescent="0.25">
      <c r="A61" t="s">
        <v>792</v>
      </c>
      <c r="B61" t="s">
        <v>209</v>
      </c>
      <c r="C61" s="1">
        <v>45134.187394791668</v>
      </c>
      <c r="D61" s="1">
        <v>45205</v>
      </c>
      <c r="E61" t="s">
        <v>113</v>
      </c>
      <c r="F61" s="1">
        <v>45198.833333333336</v>
      </c>
      <c r="G61" t="s">
        <v>115</v>
      </c>
      <c r="H61" t="s">
        <v>115</v>
      </c>
      <c r="I61" t="s">
        <v>115</v>
      </c>
      <c r="J61" t="s">
        <v>412</v>
      </c>
      <c r="K61" t="s">
        <v>412</v>
      </c>
      <c r="L61" t="s">
        <v>413</v>
      </c>
      <c r="M61" t="s">
        <v>414</v>
      </c>
      <c r="N61" t="s">
        <v>119</v>
      </c>
      <c r="O61" t="s">
        <v>120</v>
      </c>
      <c r="P61" s="8">
        <v>96950</v>
      </c>
      <c r="Q61" t="s">
        <v>121</v>
      </c>
      <c r="S61" s="10">
        <v>16702341610</v>
      </c>
      <c r="U61">
        <v>53112</v>
      </c>
      <c r="V61" t="s">
        <v>122</v>
      </c>
      <c r="X61" t="s">
        <v>415</v>
      </c>
      <c r="Y61" t="s">
        <v>416</v>
      </c>
      <c r="Z61" t="s">
        <v>417</v>
      </c>
      <c r="AA61" t="s">
        <v>418</v>
      </c>
      <c r="AB61" t="s">
        <v>413</v>
      </c>
      <c r="AC61" t="s">
        <v>414</v>
      </c>
      <c r="AD61" t="s">
        <v>119</v>
      </c>
      <c r="AE61" t="s">
        <v>120</v>
      </c>
      <c r="AF61" s="8">
        <v>96950</v>
      </c>
      <c r="AG61" t="s">
        <v>121</v>
      </c>
      <c r="AI61" s="10">
        <v>16702341610</v>
      </c>
      <c r="AJ61">
        <v>0</v>
      </c>
      <c r="AK61" t="s">
        <v>419</v>
      </c>
      <c r="BC61" t="str">
        <f>"49-9071.00"</f>
        <v>49-9071.00</v>
      </c>
      <c r="BD61" t="s">
        <v>200</v>
      </c>
      <c r="BE61" t="s">
        <v>420</v>
      </c>
      <c r="BF61" t="s">
        <v>200</v>
      </c>
      <c r="BG61">
        <v>2</v>
      </c>
      <c r="BH61">
        <v>2</v>
      </c>
      <c r="BI61" s="1">
        <v>45200</v>
      </c>
      <c r="BJ61" s="1">
        <v>45565</v>
      </c>
      <c r="BK61" s="1">
        <v>45205</v>
      </c>
      <c r="BL61" s="1">
        <v>45565</v>
      </c>
      <c r="BM61">
        <v>35</v>
      </c>
      <c r="BN61">
        <v>0</v>
      </c>
      <c r="BO61">
        <v>7</v>
      </c>
      <c r="BP61">
        <v>7</v>
      </c>
      <c r="BQ61">
        <v>7</v>
      </c>
      <c r="BR61">
        <v>7</v>
      </c>
      <c r="BS61">
        <v>7</v>
      </c>
      <c r="BT61">
        <v>0</v>
      </c>
      <c r="BU61" t="str">
        <f>"8:00 AM"</f>
        <v>8:00 AM</v>
      </c>
      <c r="BV61" t="str">
        <f>"4:00 PM"</f>
        <v>4:00 PM</v>
      </c>
      <c r="BW61" t="s">
        <v>131</v>
      </c>
      <c r="BX61">
        <v>6</v>
      </c>
      <c r="BY61">
        <v>12</v>
      </c>
      <c r="BZ61" t="s">
        <v>115</v>
      </c>
      <c r="CB61" t="s">
        <v>421</v>
      </c>
      <c r="CC61" t="s">
        <v>422</v>
      </c>
      <c r="CD61" t="s">
        <v>414</v>
      </c>
      <c r="CE61" t="s">
        <v>119</v>
      </c>
      <c r="CF61" t="s">
        <v>120</v>
      </c>
      <c r="CG61" s="8">
        <v>96950</v>
      </c>
      <c r="CH61" s="2">
        <v>9.19</v>
      </c>
      <c r="CI61" s="2">
        <v>9.19</v>
      </c>
      <c r="CJ61" s="2">
        <v>13.79</v>
      </c>
      <c r="CK61" s="2">
        <v>13.79</v>
      </c>
      <c r="CL61" t="s">
        <v>134</v>
      </c>
      <c r="CM61" t="s">
        <v>423</v>
      </c>
      <c r="CN61" t="s">
        <v>135</v>
      </c>
      <c r="CP61" t="s">
        <v>115</v>
      </c>
      <c r="CQ61" t="s">
        <v>114</v>
      </c>
      <c r="CR61" t="s">
        <v>115</v>
      </c>
      <c r="CS61" t="s">
        <v>114</v>
      </c>
      <c r="CT61" t="s">
        <v>114</v>
      </c>
      <c r="CU61" t="s">
        <v>114</v>
      </c>
      <c r="CV61" t="s">
        <v>136</v>
      </c>
      <c r="CW61" t="s">
        <v>424</v>
      </c>
      <c r="CX61" s="10">
        <v>16702341610</v>
      </c>
      <c r="CY61" t="s">
        <v>419</v>
      </c>
      <c r="CZ61" t="s">
        <v>136</v>
      </c>
      <c r="DA61" t="s">
        <v>114</v>
      </c>
      <c r="DB61" t="s">
        <v>115</v>
      </c>
    </row>
    <row r="62" spans="1:111" ht="14.45" customHeight="1" x14ac:dyDescent="0.25">
      <c r="A62" t="s">
        <v>793</v>
      </c>
      <c r="B62" t="s">
        <v>209</v>
      </c>
      <c r="C62" s="1">
        <v>45121.897824074076</v>
      </c>
      <c r="D62" s="1">
        <v>45205</v>
      </c>
      <c r="E62" t="s">
        <v>139</v>
      </c>
      <c r="G62" t="s">
        <v>115</v>
      </c>
      <c r="H62" t="s">
        <v>115</v>
      </c>
      <c r="I62" t="s">
        <v>115</v>
      </c>
      <c r="J62" t="s">
        <v>794</v>
      </c>
      <c r="L62" t="s">
        <v>795</v>
      </c>
      <c r="N62" t="s">
        <v>214</v>
      </c>
      <c r="O62" t="s">
        <v>120</v>
      </c>
      <c r="P62" s="8">
        <v>96950</v>
      </c>
      <c r="Q62" t="s">
        <v>121</v>
      </c>
      <c r="S62" s="10">
        <v>16702353637</v>
      </c>
      <c r="U62">
        <v>236220</v>
      </c>
      <c r="V62" t="s">
        <v>122</v>
      </c>
      <c r="X62" t="s">
        <v>796</v>
      </c>
      <c r="Y62" t="s">
        <v>797</v>
      </c>
      <c r="Z62" t="s">
        <v>798</v>
      </c>
      <c r="AA62" t="s">
        <v>799</v>
      </c>
      <c r="AB62" t="s">
        <v>795</v>
      </c>
      <c r="AD62" t="s">
        <v>214</v>
      </c>
      <c r="AE62" t="s">
        <v>120</v>
      </c>
      <c r="AF62" s="8">
        <v>96950</v>
      </c>
      <c r="AG62" t="s">
        <v>121</v>
      </c>
      <c r="AI62" s="10">
        <v>16702353637</v>
      </c>
      <c r="AK62" t="s">
        <v>800</v>
      </c>
      <c r="BC62" t="str">
        <f>"43-3031.00"</f>
        <v>43-3031.00</v>
      </c>
      <c r="BD62" t="s">
        <v>310</v>
      </c>
      <c r="BE62" t="s">
        <v>801</v>
      </c>
      <c r="BF62" t="s">
        <v>380</v>
      </c>
      <c r="BG62">
        <v>2</v>
      </c>
      <c r="BH62">
        <v>2</v>
      </c>
      <c r="BI62" s="1">
        <v>45241</v>
      </c>
      <c r="BJ62" s="1">
        <v>45606</v>
      </c>
      <c r="BK62" s="1">
        <v>45241</v>
      </c>
      <c r="BL62" s="1">
        <v>45606</v>
      </c>
      <c r="BM62">
        <v>40</v>
      </c>
      <c r="BN62">
        <v>0</v>
      </c>
      <c r="BO62">
        <v>8</v>
      </c>
      <c r="BP62">
        <v>8</v>
      </c>
      <c r="BQ62">
        <v>8</v>
      </c>
      <c r="BR62">
        <v>8</v>
      </c>
      <c r="BS62">
        <v>8</v>
      </c>
      <c r="BT62">
        <v>0</v>
      </c>
      <c r="BU62" t="str">
        <f>"8:00 AM"</f>
        <v>8:00 AM</v>
      </c>
      <c r="BV62" t="str">
        <f>"5:00 PM"</f>
        <v>5:00 PM</v>
      </c>
      <c r="BW62" t="s">
        <v>160</v>
      </c>
      <c r="BX62">
        <v>0</v>
      </c>
      <c r="BY62">
        <v>12</v>
      </c>
      <c r="BZ62" t="s">
        <v>115</v>
      </c>
      <c r="CB62" s="3" t="s">
        <v>802</v>
      </c>
      <c r="CC62" t="s">
        <v>803</v>
      </c>
      <c r="CE62" t="s">
        <v>214</v>
      </c>
      <c r="CF62" t="s">
        <v>120</v>
      </c>
      <c r="CG62" s="8">
        <v>96950</v>
      </c>
      <c r="CH62" s="2">
        <v>11.43</v>
      </c>
      <c r="CI62" s="2">
        <v>11.43</v>
      </c>
      <c r="CJ62" s="2">
        <v>17.14</v>
      </c>
      <c r="CK62" s="2">
        <v>17.14</v>
      </c>
      <c r="CL62" t="s">
        <v>134</v>
      </c>
      <c r="CN62" t="s">
        <v>135</v>
      </c>
      <c r="CP62" t="s">
        <v>115</v>
      </c>
      <c r="CQ62" t="s">
        <v>114</v>
      </c>
      <c r="CR62" t="s">
        <v>115</v>
      </c>
      <c r="CS62" t="s">
        <v>114</v>
      </c>
      <c r="CT62" t="s">
        <v>136</v>
      </c>
      <c r="CU62" t="s">
        <v>114</v>
      </c>
      <c r="CV62" t="s">
        <v>136</v>
      </c>
      <c r="CW62" t="s">
        <v>804</v>
      </c>
      <c r="CX62" s="10">
        <v>16702353637</v>
      </c>
      <c r="CY62" t="s">
        <v>800</v>
      </c>
      <c r="CZ62" t="s">
        <v>270</v>
      </c>
      <c r="DA62" t="s">
        <v>114</v>
      </c>
      <c r="DB62" t="s">
        <v>115</v>
      </c>
    </row>
    <row r="63" spans="1:111" ht="14.45" customHeight="1" x14ac:dyDescent="0.25">
      <c r="A63" t="s">
        <v>805</v>
      </c>
      <c r="B63" t="s">
        <v>209</v>
      </c>
      <c r="C63" s="1">
        <v>45125.159828009258</v>
      </c>
      <c r="D63" s="1">
        <v>45205</v>
      </c>
      <c r="E63" t="s">
        <v>139</v>
      </c>
      <c r="G63" t="s">
        <v>115</v>
      </c>
      <c r="H63" t="s">
        <v>115</v>
      </c>
      <c r="I63" t="s">
        <v>115</v>
      </c>
      <c r="J63" t="s">
        <v>701</v>
      </c>
      <c r="K63" t="s">
        <v>423</v>
      </c>
      <c r="L63" t="s">
        <v>702</v>
      </c>
      <c r="M63" t="s">
        <v>703</v>
      </c>
      <c r="N63" t="s">
        <v>119</v>
      </c>
      <c r="O63" t="s">
        <v>120</v>
      </c>
      <c r="P63" s="8">
        <v>96950</v>
      </c>
      <c r="Q63" t="s">
        <v>121</v>
      </c>
      <c r="R63" t="s">
        <v>136</v>
      </c>
      <c r="S63" s="10">
        <v>16702347900</v>
      </c>
      <c r="T63">
        <v>803</v>
      </c>
      <c r="U63">
        <v>236220</v>
      </c>
      <c r="V63" t="s">
        <v>122</v>
      </c>
      <c r="X63" t="s">
        <v>718</v>
      </c>
      <c r="Y63" t="s">
        <v>705</v>
      </c>
      <c r="Z63" t="s">
        <v>706</v>
      </c>
      <c r="AA63" t="s">
        <v>179</v>
      </c>
      <c r="AB63" t="s">
        <v>702</v>
      </c>
      <c r="AC63" t="s">
        <v>703</v>
      </c>
      <c r="AD63" t="s">
        <v>119</v>
      </c>
      <c r="AE63" t="s">
        <v>120</v>
      </c>
      <c r="AF63" s="8">
        <v>96950</v>
      </c>
      <c r="AG63" t="s">
        <v>121</v>
      </c>
      <c r="AH63" t="s">
        <v>707</v>
      </c>
      <c r="AI63" s="10">
        <v>16702347900</v>
      </c>
      <c r="AJ63">
        <v>803</v>
      </c>
      <c r="AK63" t="s">
        <v>708</v>
      </c>
      <c r="BC63" t="str">
        <f>"49-9071.00"</f>
        <v>49-9071.00</v>
      </c>
      <c r="BD63" t="s">
        <v>200</v>
      </c>
      <c r="BE63" t="s">
        <v>806</v>
      </c>
      <c r="BF63" t="s">
        <v>807</v>
      </c>
      <c r="BG63">
        <v>15</v>
      </c>
      <c r="BH63">
        <v>15</v>
      </c>
      <c r="BI63" s="1">
        <v>45241</v>
      </c>
      <c r="BJ63" s="1">
        <v>45565</v>
      </c>
      <c r="BK63" s="1">
        <v>45241</v>
      </c>
      <c r="BL63" s="1">
        <v>45565</v>
      </c>
      <c r="BM63">
        <v>40</v>
      </c>
      <c r="BN63">
        <v>0</v>
      </c>
      <c r="BO63">
        <v>8</v>
      </c>
      <c r="BP63">
        <v>8</v>
      </c>
      <c r="BQ63">
        <v>8</v>
      </c>
      <c r="BR63">
        <v>8</v>
      </c>
      <c r="BS63">
        <v>8</v>
      </c>
      <c r="BT63">
        <v>0</v>
      </c>
      <c r="BU63" t="str">
        <f>"7:30 AM"</f>
        <v>7:30 AM</v>
      </c>
      <c r="BV63" t="str">
        <f>"4:30 PM"</f>
        <v>4:30 PM</v>
      </c>
      <c r="BW63" t="s">
        <v>131</v>
      </c>
      <c r="BX63">
        <v>0</v>
      </c>
      <c r="BY63">
        <v>12</v>
      </c>
      <c r="BZ63" t="s">
        <v>115</v>
      </c>
      <c r="CB63" t="s">
        <v>808</v>
      </c>
      <c r="CC63" t="s">
        <v>713</v>
      </c>
      <c r="CD63" t="s">
        <v>714</v>
      </c>
      <c r="CE63" t="s">
        <v>119</v>
      </c>
      <c r="CF63" t="s">
        <v>120</v>
      </c>
      <c r="CG63" s="8">
        <v>96950</v>
      </c>
      <c r="CH63" s="2">
        <v>9.19</v>
      </c>
      <c r="CI63" s="2">
        <v>12</v>
      </c>
      <c r="CJ63" s="2">
        <v>13.79</v>
      </c>
      <c r="CK63" s="2">
        <v>18</v>
      </c>
      <c r="CL63" t="s">
        <v>134</v>
      </c>
      <c r="CM63" t="s">
        <v>715</v>
      </c>
      <c r="CN63" t="s">
        <v>135</v>
      </c>
      <c r="CP63" t="s">
        <v>115</v>
      </c>
      <c r="CQ63" t="s">
        <v>114</v>
      </c>
      <c r="CR63" t="s">
        <v>115</v>
      </c>
      <c r="CS63" t="s">
        <v>114</v>
      </c>
      <c r="CT63" t="s">
        <v>136</v>
      </c>
      <c r="CU63" t="s">
        <v>114</v>
      </c>
      <c r="CV63" t="s">
        <v>136</v>
      </c>
      <c r="CW63" t="s">
        <v>716</v>
      </c>
      <c r="CX63" s="10">
        <v>16702347900</v>
      </c>
      <c r="CY63" t="s">
        <v>708</v>
      </c>
      <c r="CZ63" t="s">
        <v>717</v>
      </c>
      <c r="DA63" t="s">
        <v>114</v>
      </c>
      <c r="DB63" t="s">
        <v>115</v>
      </c>
      <c r="DC63" t="s">
        <v>718</v>
      </c>
      <c r="DD63" t="s">
        <v>705</v>
      </c>
      <c r="DE63" t="s">
        <v>719</v>
      </c>
      <c r="DF63" t="s">
        <v>701</v>
      </c>
      <c r="DG63" t="s">
        <v>708</v>
      </c>
    </row>
    <row r="64" spans="1:111" ht="14.45" customHeight="1" x14ac:dyDescent="0.25">
      <c r="A64" t="s">
        <v>809</v>
      </c>
      <c r="B64" t="s">
        <v>209</v>
      </c>
      <c r="C64" s="1">
        <v>45139.800238425923</v>
      </c>
      <c r="D64" s="1">
        <v>45205</v>
      </c>
      <c r="E64" t="s">
        <v>113</v>
      </c>
      <c r="F64" s="1">
        <v>45198.833333333336</v>
      </c>
      <c r="G64" t="s">
        <v>114</v>
      </c>
      <c r="H64" t="s">
        <v>115</v>
      </c>
      <c r="I64" t="s">
        <v>115</v>
      </c>
      <c r="J64" t="s">
        <v>526</v>
      </c>
      <c r="K64" t="s">
        <v>527</v>
      </c>
      <c r="L64" t="s">
        <v>528</v>
      </c>
      <c r="N64" t="s">
        <v>529</v>
      </c>
      <c r="O64" t="s">
        <v>120</v>
      </c>
      <c r="P64" s="8">
        <v>96950</v>
      </c>
      <c r="Q64" t="s">
        <v>121</v>
      </c>
      <c r="S64" s="10">
        <v>16702358778</v>
      </c>
      <c r="U64">
        <v>23622</v>
      </c>
      <c r="V64" t="s">
        <v>122</v>
      </c>
      <c r="X64" t="s">
        <v>810</v>
      </c>
      <c r="Y64" t="s">
        <v>531</v>
      </c>
      <c r="Z64" t="s">
        <v>532</v>
      </c>
      <c r="AA64" t="s">
        <v>811</v>
      </c>
      <c r="AB64" t="s">
        <v>528</v>
      </c>
      <c r="AD64" t="s">
        <v>529</v>
      </c>
      <c r="AE64" t="s">
        <v>120</v>
      </c>
      <c r="AF64" s="8">
        <v>96950</v>
      </c>
      <c r="AG64" t="s">
        <v>121</v>
      </c>
      <c r="AI64" s="10">
        <v>16702358778</v>
      </c>
      <c r="AK64" t="s">
        <v>535</v>
      </c>
      <c r="BC64" t="str">
        <f>"49-9071.00"</f>
        <v>49-9071.00</v>
      </c>
      <c r="BD64" t="s">
        <v>200</v>
      </c>
      <c r="BE64" t="s">
        <v>812</v>
      </c>
      <c r="BF64" t="s">
        <v>813</v>
      </c>
      <c r="BG64">
        <v>1</v>
      </c>
      <c r="BH64">
        <v>1</v>
      </c>
      <c r="BI64" s="1">
        <v>45200</v>
      </c>
      <c r="BJ64" s="1">
        <v>46295</v>
      </c>
      <c r="BK64" s="1">
        <v>45205</v>
      </c>
      <c r="BL64" s="1">
        <v>46295</v>
      </c>
      <c r="BM64">
        <v>40</v>
      </c>
      <c r="BN64">
        <v>0</v>
      </c>
      <c r="BO64">
        <v>8</v>
      </c>
      <c r="BP64">
        <v>8</v>
      </c>
      <c r="BQ64">
        <v>8</v>
      </c>
      <c r="BR64">
        <v>8</v>
      </c>
      <c r="BS64">
        <v>8</v>
      </c>
      <c r="BT64">
        <v>0</v>
      </c>
      <c r="BU64" t="str">
        <f>"7:30 AM"</f>
        <v>7:30 AM</v>
      </c>
      <c r="BV64" t="str">
        <f>"4:30 PM"</f>
        <v>4:30 PM</v>
      </c>
      <c r="BW64" t="s">
        <v>131</v>
      </c>
      <c r="BX64">
        <v>0</v>
      </c>
      <c r="BY64">
        <v>3</v>
      </c>
      <c r="BZ64" t="s">
        <v>115</v>
      </c>
      <c r="CB64" t="s">
        <v>814</v>
      </c>
      <c r="CC64" t="s">
        <v>815</v>
      </c>
      <c r="CE64" t="s">
        <v>529</v>
      </c>
      <c r="CF64" t="s">
        <v>120</v>
      </c>
      <c r="CG64" s="8">
        <v>96950</v>
      </c>
      <c r="CH64" s="2">
        <v>9.5399999999999991</v>
      </c>
      <c r="CI64" s="2">
        <v>10</v>
      </c>
      <c r="CJ64" s="2">
        <v>14.31</v>
      </c>
      <c r="CK64" s="2">
        <v>15</v>
      </c>
      <c r="CL64" t="s">
        <v>134</v>
      </c>
      <c r="CM64" t="s">
        <v>206</v>
      </c>
      <c r="CN64" t="s">
        <v>187</v>
      </c>
      <c r="CP64" t="s">
        <v>115</v>
      </c>
      <c r="CQ64" t="s">
        <v>114</v>
      </c>
      <c r="CR64" t="s">
        <v>114</v>
      </c>
      <c r="CS64" t="s">
        <v>114</v>
      </c>
      <c r="CT64" t="s">
        <v>136</v>
      </c>
      <c r="CU64" t="s">
        <v>114</v>
      </c>
      <c r="CV64" t="s">
        <v>114</v>
      </c>
      <c r="CW64" t="s">
        <v>816</v>
      </c>
      <c r="CX64" s="10">
        <v>16702358778</v>
      </c>
      <c r="CY64" t="s">
        <v>535</v>
      </c>
      <c r="CZ64" t="s">
        <v>136</v>
      </c>
      <c r="DA64" t="s">
        <v>114</v>
      </c>
      <c r="DB64" t="s">
        <v>115</v>
      </c>
    </row>
    <row r="65" spans="1:111" ht="14.45" customHeight="1" x14ac:dyDescent="0.25">
      <c r="A65" t="s">
        <v>821</v>
      </c>
      <c r="B65" t="s">
        <v>209</v>
      </c>
      <c r="C65" s="1">
        <v>45138.785367708333</v>
      </c>
      <c r="D65" s="1">
        <v>45205</v>
      </c>
      <c r="E65" t="s">
        <v>139</v>
      </c>
      <c r="G65" t="s">
        <v>115</v>
      </c>
      <c r="H65" t="s">
        <v>115</v>
      </c>
      <c r="I65" t="s">
        <v>115</v>
      </c>
      <c r="J65" t="s">
        <v>526</v>
      </c>
      <c r="K65" t="s">
        <v>527</v>
      </c>
      <c r="L65" t="s">
        <v>528</v>
      </c>
      <c r="N65" t="s">
        <v>529</v>
      </c>
      <c r="O65" t="s">
        <v>120</v>
      </c>
      <c r="P65" s="8">
        <v>96950</v>
      </c>
      <c r="Q65" t="s">
        <v>121</v>
      </c>
      <c r="S65" s="10">
        <v>16702358778</v>
      </c>
      <c r="U65">
        <v>23622</v>
      </c>
      <c r="V65" t="s">
        <v>122</v>
      </c>
      <c r="X65" t="s">
        <v>810</v>
      </c>
      <c r="Y65" t="s">
        <v>531</v>
      </c>
      <c r="Z65" t="s">
        <v>532</v>
      </c>
      <c r="AA65" t="s">
        <v>811</v>
      </c>
      <c r="AB65" t="s">
        <v>528</v>
      </c>
      <c r="AD65" t="s">
        <v>529</v>
      </c>
      <c r="AE65" t="s">
        <v>120</v>
      </c>
      <c r="AF65" s="8">
        <v>96950</v>
      </c>
      <c r="AG65" t="s">
        <v>121</v>
      </c>
      <c r="AI65" s="10">
        <v>16702358778</v>
      </c>
      <c r="AK65" t="s">
        <v>535</v>
      </c>
      <c r="BC65" t="str">
        <f>"43-3031.00"</f>
        <v>43-3031.00</v>
      </c>
      <c r="BD65" t="s">
        <v>310</v>
      </c>
      <c r="BE65" t="s">
        <v>822</v>
      </c>
      <c r="BF65" t="s">
        <v>823</v>
      </c>
      <c r="BG65">
        <v>1</v>
      </c>
      <c r="BH65">
        <v>1</v>
      </c>
      <c r="BI65" s="1">
        <v>45231</v>
      </c>
      <c r="BJ65" s="1">
        <v>45596</v>
      </c>
      <c r="BK65" s="1">
        <v>45231</v>
      </c>
      <c r="BL65" s="1">
        <v>45596</v>
      </c>
      <c r="BM65">
        <v>40</v>
      </c>
      <c r="BN65">
        <v>0</v>
      </c>
      <c r="BO65">
        <v>8</v>
      </c>
      <c r="BP65">
        <v>8</v>
      </c>
      <c r="BQ65">
        <v>8</v>
      </c>
      <c r="BR65">
        <v>8</v>
      </c>
      <c r="BS65">
        <v>8</v>
      </c>
      <c r="BT65">
        <v>0</v>
      </c>
      <c r="BU65" t="str">
        <f>"8:00 PM"</f>
        <v>8:00 PM</v>
      </c>
      <c r="BV65" t="str">
        <f>"5:00 PM"</f>
        <v>5:00 PM</v>
      </c>
      <c r="BW65" t="s">
        <v>131</v>
      </c>
      <c r="BX65">
        <v>0</v>
      </c>
      <c r="BY65">
        <v>12</v>
      </c>
      <c r="BZ65" t="s">
        <v>115</v>
      </c>
      <c r="CB65" t="s">
        <v>824</v>
      </c>
      <c r="CC65" t="s">
        <v>815</v>
      </c>
      <c r="CE65" t="s">
        <v>529</v>
      </c>
      <c r="CF65" t="s">
        <v>120</v>
      </c>
      <c r="CG65" s="8">
        <v>96950</v>
      </c>
      <c r="CH65" s="2">
        <v>11.43</v>
      </c>
      <c r="CI65" s="2">
        <v>13</v>
      </c>
      <c r="CJ65" s="2">
        <v>17.149999999999999</v>
      </c>
      <c r="CK65" s="2">
        <v>19.5</v>
      </c>
      <c r="CL65" t="s">
        <v>134</v>
      </c>
      <c r="CM65" t="s">
        <v>206</v>
      </c>
      <c r="CN65" t="s">
        <v>187</v>
      </c>
      <c r="CP65" t="s">
        <v>115</v>
      </c>
      <c r="CQ65" t="s">
        <v>114</v>
      </c>
      <c r="CR65" t="s">
        <v>114</v>
      </c>
      <c r="CS65" t="s">
        <v>114</v>
      </c>
      <c r="CT65" t="s">
        <v>136</v>
      </c>
      <c r="CU65" t="s">
        <v>114</v>
      </c>
      <c r="CV65" t="s">
        <v>114</v>
      </c>
      <c r="CW65" t="s">
        <v>816</v>
      </c>
      <c r="CX65" s="10">
        <v>16702358778</v>
      </c>
      <c r="CY65" t="s">
        <v>535</v>
      </c>
      <c r="CZ65" t="s">
        <v>136</v>
      </c>
      <c r="DA65" t="s">
        <v>114</v>
      </c>
      <c r="DB65" t="s">
        <v>115</v>
      </c>
    </row>
    <row r="66" spans="1:111" ht="14.45" customHeight="1" x14ac:dyDescent="0.25">
      <c r="A66" t="s">
        <v>825</v>
      </c>
      <c r="B66" t="s">
        <v>209</v>
      </c>
      <c r="C66" s="1">
        <v>45125.194703472225</v>
      </c>
      <c r="D66" s="1">
        <v>45205</v>
      </c>
      <c r="E66" t="s">
        <v>139</v>
      </c>
      <c r="G66" t="s">
        <v>115</v>
      </c>
      <c r="H66" t="s">
        <v>115</v>
      </c>
      <c r="I66" t="s">
        <v>115</v>
      </c>
      <c r="J66" t="s">
        <v>701</v>
      </c>
      <c r="K66" t="s">
        <v>423</v>
      </c>
      <c r="L66" t="s">
        <v>702</v>
      </c>
      <c r="M66" t="s">
        <v>703</v>
      </c>
      <c r="N66" t="s">
        <v>119</v>
      </c>
      <c r="O66" t="s">
        <v>120</v>
      </c>
      <c r="P66" s="8">
        <v>96950</v>
      </c>
      <c r="Q66" t="s">
        <v>121</v>
      </c>
      <c r="R66" t="s">
        <v>136</v>
      </c>
      <c r="S66" s="10">
        <v>16702347900</v>
      </c>
      <c r="T66">
        <v>803</v>
      </c>
      <c r="U66">
        <v>236220</v>
      </c>
      <c r="V66" t="s">
        <v>122</v>
      </c>
      <c r="X66" t="s">
        <v>704</v>
      </c>
      <c r="Y66" t="s">
        <v>705</v>
      </c>
      <c r="Z66" t="s">
        <v>706</v>
      </c>
      <c r="AA66" t="s">
        <v>179</v>
      </c>
      <c r="AB66" t="s">
        <v>702</v>
      </c>
      <c r="AC66" t="s">
        <v>703</v>
      </c>
      <c r="AD66" t="s">
        <v>119</v>
      </c>
      <c r="AE66" t="s">
        <v>120</v>
      </c>
      <c r="AF66" s="8">
        <v>96950</v>
      </c>
      <c r="AG66" t="s">
        <v>121</v>
      </c>
      <c r="AH66" t="s">
        <v>707</v>
      </c>
      <c r="AI66" s="10">
        <v>16702347900</v>
      </c>
      <c r="AJ66">
        <v>803</v>
      </c>
      <c r="AK66" t="s">
        <v>708</v>
      </c>
      <c r="BC66" t="str">
        <f>"43-5111.00"</f>
        <v>43-5111.00</v>
      </c>
      <c r="BD66" t="s">
        <v>826</v>
      </c>
      <c r="BE66" t="s">
        <v>827</v>
      </c>
      <c r="BF66" t="s">
        <v>828</v>
      </c>
      <c r="BG66">
        <v>3</v>
      </c>
      <c r="BH66">
        <v>3</v>
      </c>
      <c r="BI66" s="1">
        <v>45241</v>
      </c>
      <c r="BJ66" s="1">
        <v>45565</v>
      </c>
      <c r="BK66" s="1">
        <v>45241</v>
      </c>
      <c r="BL66" s="1">
        <v>45565</v>
      </c>
      <c r="BM66">
        <v>40</v>
      </c>
      <c r="BN66">
        <v>0</v>
      </c>
      <c r="BO66">
        <v>8</v>
      </c>
      <c r="BP66">
        <v>8</v>
      </c>
      <c r="BQ66">
        <v>8</v>
      </c>
      <c r="BR66">
        <v>8</v>
      </c>
      <c r="BS66">
        <v>8</v>
      </c>
      <c r="BT66">
        <v>0</v>
      </c>
      <c r="BU66" t="str">
        <f>"8:00 AM"</f>
        <v>8:00 AM</v>
      </c>
      <c r="BV66" t="str">
        <f>"5:00 PM"</f>
        <v>5:00 PM</v>
      </c>
      <c r="BW66" t="s">
        <v>131</v>
      </c>
      <c r="BX66">
        <v>0</v>
      </c>
      <c r="BY66">
        <v>12</v>
      </c>
      <c r="BZ66" t="s">
        <v>115</v>
      </c>
      <c r="CB66" t="s">
        <v>829</v>
      </c>
      <c r="CC66" t="s">
        <v>713</v>
      </c>
      <c r="CD66" t="s">
        <v>714</v>
      </c>
      <c r="CE66" t="s">
        <v>119</v>
      </c>
      <c r="CF66" t="s">
        <v>120</v>
      </c>
      <c r="CG66" s="8">
        <v>96950</v>
      </c>
      <c r="CH66" s="2">
        <v>10.28</v>
      </c>
      <c r="CI66" s="2">
        <v>12</v>
      </c>
      <c r="CJ66" s="2">
        <v>15.42</v>
      </c>
      <c r="CK66" s="2">
        <v>18</v>
      </c>
      <c r="CL66" t="s">
        <v>134</v>
      </c>
      <c r="CM66" t="s">
        <v>715</v>
      </c>
      <c r="CN66" t="s">
        <v>135</v>
      </c>
      <c r="CP66" t="s">
        <v>115</v>
      </c>
      <c r="CQ66" t="s">
        <v>114</v>
      </c>
      <c r="CR66" t="s">
        <v>115</v>
      </c>
      <c r="CS66" t="s">
        <v>114</v>
      </c>
      <c r="CT66" t="s">
        <v>136</v>
      </c>
      <c r="CU66" t="s">
        <v>114</v>
      </c>
      <c r="CV66" t="s">
        <v>136</v>
      </c>
      <c r="CW66" t="s">
        <v>716</v>
      </c>
      <c r="CX66" s="10">
        <v>16702347900</v>
      </c>
      <c r="CY66" t="s">
        <v>708</v>
      </c>
      <c r="CZ66" t="s">
        <v>717</v>
      </c>
      <c r="DA66" t="s">
        <v>114</v>
      </c>
      <c r="DB66" t="s">
        <v>115</v>
      </c>
      <c r="DC66" t="s">
        <v>718</v>
      </c>
      <c r="DD66" t="s">
        <v>705</v>
      </c>
      <c r="DE66" t="s">
        <v>719</v>
      </c>
      <c r="DF66" t="s">
        <v>701</v>
      </c>
      <c r="DG66" t="s">
        <v>708</v>
      </c>
    </row>
    <row r="67" spans="1:111" ht="14.45" customHeight="1" x14ac:dyDescent="0.25">
      <c r="A67" t="s">
        <v>830</v>
      </c>
      <c r="B67" t="s">
        <v>209</v>
      </c>
      <c r="C67" s="1">
        <v>45125.184919907406</v>
      </c>
      <c r="D67" s="1">
        <v>45205</v>
      </c>
      <c r="E67" t="s">
        <v>139</v>
      </c>
      <c r="G67" t="s">
        <v>115</v>
      </c>
      <c r="H67" t="s">
        <v>115</v>
      </c>
      <c r="I67" t="s">
        <v>115</v>
      </c>
      <c r="J67" t="s">
        <v>701</v>
      </c>
      <c r="K67" t="s">
        <v>423</v>
      </c>
      <c r="L67" t="s">
        <v>702</v>
      </c>
      <c r="M67" t="s">
        <v>703</v>
      </c>
      <c r="N67" t="s">
        <v>119</v>
      </c>
      <c r="O67" t="s">
        <v>120</v>
      </c>
      <c r="P67" s="8">
        <v>96950</v>
      </c>
      <c r="Q67" t="s">
        <v>121</v>
      </c>
      <c r="R67" t="s">
        <v>136</v>
      </c>
      <c r="S67" s="10">
        <v>16702347900</v>
      </c>
      <c r="T67">
        <v>803</v>
      </c>
      <c r="U67">
        <v>236220</v>
      </c>
      <c r="V67" t="s">
        <v>122</v>
      </c>
      <c r="X67" t="s">
        <v>718</v>
      </c>
      <c r="Y67" t="s">
        <v>705</v>
      </c>
      <c r="Z67" t="s">
        <v>706</v>
      </c>
      <c r="AA67" t="s">
        <v>179</v>
      </c>
      <c r="AB67" t="s">
        <v>702</v>
      </c>
      <c r="AC67" t="s">
        <v>703</v>
      </c>
      <c r="AD67" t="s">
        <v>119</v>
      </c>
      <c r="AE67" t="s">
        <v>120</v>
      </c>
      <c r="AF67" s="8">
        <v>96950</v>
      </c>
      <c r="AG67" t="s">
        <v>121</v>
      </c>
      <c r="AH67" t="s">
        <v>707</v>
      </c>
      <c r="AI67" s="10">
        <v>16702347900</v>
      </c>
      <c r="AJ67">
        <v>803</v>
      </c>
      <c r="AK67" t="s">
        <v>708</v>
      </c>
      <c r="BC67" t="str">
        <f>"49-3023.00"</f>
        <v>49-3023.00</v>
      </c>
      <c r="BD67" t="s">
        <v>164</v>
      </c>
      <c r="BE67" t="s">
        <v>831</v>
      </c>
      <c r="BF67" t="s">
        <v>832</v>
      </c>
      <c r="BG67">
        <v>10</v>
      </c>
      <c r="BH67">
        <v>10</v>
      </c>
      <c r="BI67" s="1">
        <v>45241</v>
      </c>
      <c r="BJ67" s="1">
        <v>45565</v>
      </c>
      <c r="BK67" s="1">
        <v>45241</v>
      </c>
      <c r="BL67" s="1">
        <v>45565</v>
      </c>
      <c r="BM67">
        <v>40</v>
      </c>
      <c r="BN67">
        <v>0</v>
      </c>
      <c r="BO67">
        <v>8</v>
      </c>
      <c r="BP67">
        <v>8</v>
      </c>
      <c r="BQ67">
        <v>8</v>
      </c>
      <c r="BR67">
        <v>8</v>
      </c>
      <c r="BS67">
        <v>8</v>
      </c>
      <c r="BT67">
        <v>0</v>
      </c>
      <c r="BU67" t="str">
        <f>"7:30 AM"</f>
        <v>7:30 AM</v>
      </c>
      <c r="BV67" t="str">
        <f>"4:30 PM"</f>
        <v>4:30 PM</v>
      </c>
      <c r="BW67" t="s">
        <v>131</v>
      </c>
      <c r="BX67">
        <v>0</v>
      </c>
      <c r="BY67">
        <v>24</v>
      </c>
      <c r="BZ67" t="s">
        <v>115</v>
      </c>
      <c r="CB67" t="s">
        <v>833</v>
      </c>
      <c r="CC67" t="s">
        <v>713</v>
      </c>
      <c r="CD67" t="s">
        <v>714</v>
      </c>
      <c r="CE67" t="s">
        <v>119</v>
      </c>
      <c r="CF67" t="s">
        <v>120</v>
      </c>
      <c r="CG67" s="8">
        <v>96950</v>
      </c>
      <c r="CH67" s="2">
        <v>9.93</v>
      </c>
      <c r="CI67" s="2">
        <v>11</v>
      </c>
      <c r="CJ67" s="2">
        <v>14.9</v>
      </c>
      <c r="CK67" s="2">
        <v>16.5</v>
      </c>
      <c r="CL67" t="s">
        <v>134</v>
      </c>
      <c r="CM67" t="s">
        <v>715</v>
      </c>
      <c r="CN67" t="s">
        <v>135</v>
      </c>
      <c r="CP67" t="s">
        <v>115</v>
      </c>
      <c r="CQ67" t="s">
        <v>114</v>
      </c>
      <c r="CR67" t="s">
        <v>115</v>
      </c>
      <c r="CS67" t="s">
        <v>114</v>
      </c>
      <c r="CT67" t="s">
        <v>136</v>
      </c>
      <c r="CU67" t="s">
        <v>114</v>
      </c>
      <c r="CV67" t="s">
        <v>136</v>
      </c>
      <c r="CW67" t="s">
        <v>716</v>
      </c>
      <c r="CX67" s="10">
        <v>16702347900</v>
      </c>
      <c r="CY67" t="s">
        <v>708</v>
      </c>
      <c r="CZ67" t="s">
        <v>717</v>
      </c>
      <c r="DA67" t="s">
        <v>114</v>
      </c>
      <c r="DB67" t="s">
        <v>115</v>
      </c>
      <c r="DC67" t="s">
        <v>718</v>
      </c>
      <c r="DD67" t="s">
        <v>705</v>
      </c>
      <c r="DE67" t="s">
        <v>719</v>
      </c>
      <c r="DF67" t="s">
        <v>701</v>
      </c>
      <c r="DG67" t="s">
        <v>708</v>
      </c>
    </row>
    <row r="68" spans="1:111" ht="14.45" customHeight="1" x14ac:dyDescent="0.25">
      <c r="A68" t="s">
        <v>834</v>
      </c>
      <c r="B68" t="s">
        <v>209</v>
      </c>
      <c r="C68" s="1">
        <v>45145.038780208335</v>
      </c>
      <c r="D68" s="1">
        <v>45205</v>
      </c>
      <c r="E68" t="s">
        <v>139</v>
      </c>
      <c r="G68" t="s">
        <v>115</v>
      </c>
      <c r="H68" t="s">
        <v>115</v>
      </c>
      <c r="I68" t="s">
        <v>115</v>
      </c>
      <c r="J68" t="s">
        <v>835</v>
      </c>
      <c r="L68" t="s">
        <v>836</v>
      </c>
      <c r="N68" t="s">
        <v>214</v>
      </c>
      <c r="O68" t="s">
        <v>120</v>
      </c>
      <c r="P68" s="8">
        <v>96950</v>
      </c>
      <c r="Q68" t="s">
        <v>121</v>
      </c>
      <c r="S68" s="10">
        <v>16702355004</v>
      </c>
      <c r="U68">
        <v>44413</v>
      </c>
      <c r="V68" t="s">
        <v>122</v>
      </c>
      <c r="X68" t="s">
        <v>837</v>
      </c>
      <c r="Y68" t="s">
        <v>838</v>
      </c>
      <c r="Z68" t="s">
        <v>839</v>
      </c>
      <c r="AA68" t="s">
        <v>219</v>
      </c>
      <c r="AB68" t="s">
        <v>840</v>
      </c>
      <c r="AD68" t="s">
        <v>214</v>
      </c>
      <c r="AE68" t="s">
        <v>120</v>
      </c>
      <c r="AF68" s="8">
        <v>96950</v>
      </c>
      <c r="AG68" t="s">
        <v>121</v>
      </c>
      <c r="AI68" s="10">
        <v>16702355004</v>
      </c>
      <c r="AK68" t="s">
        <v>841</v>
      </c>
      <c r="BC68" t="str">
        <f>"49-9071.00"</f>
        <v>49-9071.00</v>
      </c>
      <c r="BD68" t="s">
        <v>200</v>
      </c>
      <c r="BE68" t="s">
        <v>842</v>
      </c>
      <c r="BF68" t="s">
        <v>843</v>
      </c>
      <c r="BG68">
        <v>2</v>
      </c>
      <c r="BH68">
        <v>2</v>
      </c>
      <c r="BI68" s="1">
        <v>45231</v>
      </c>
      <c r="BJ68" s="1">
        <v>45596</v>
      </c>
      <c r="BK68" s="1">
        <v>45231</v>
      </c>
      <c r="BL68" s="1">
        <v>45596</v>
      </c>
      <c r="BM68">
        <v>35</v>
      </c>
      <c r="BN68">
        <v>0</v>
      </c>
      <c r="BO68">
        <v>7</v>
      </c>
      <c r="BP68">
        <v>7</v>
      </c>
      <c r="BQ68">
        <v>7</v>
      </c>
      <c r="BR68">
        <v>7</v>
      </c>
      <c r="BS68">
        <v>7</v>
      </c>
      <c r="BT68">
        <v>0</v>
      </c>
      <c r="BU68" t="str">
        <f>"8:00 AM"</f>
        <v>8:00 AM</v>
      </c>
      <c r="BV68" t="str">
        <f>"5:00 PM"</f>
        <v>5:00 PM</v>
      </c>
      <c r="BW68" t="s">
        <v>131</v>
      </c>
      <c r="BX68">
        <v>0</v>
      </c>
      <c r="BY68">
        <v>24</v>
      </c>
      <c r="BZ68" t="s">
        <v>115</v>
      </c>
      <c r="CB68" t="s">
        <v>844</v>
      </c>
      <c r="CC68" t="s">
        <v>845</v>
      </c>
      <c r="CD68" t="s">
        <v>846</v>
      </c>
      <c r="CE68" t="s">
        <v>214</v>
      </c>
      <c r="CF68" t="s">
        <v>120</v>
      </c>
      <c r="CG68" s="8">
        <v>96950</v>
      </c>
      <c r="CH68" s="2">
        <v>9.5399999999999991</v>
      </c>
      <c r="CI68" s="2">
        <v>9.5399999999999991</v>
      </c>
      <c r="CJ68" s="2">
        <v>14.31</v>
      </c>
      <c r="CK68" s="2">
        <v>14.31</v>
      </c>
      <c r="CL68" t="s">
        <v>134</v>
      </c>
      <c r="CM68" t="s">
        <v>184</v>
      </c>
      <c r="CN68" t="s">
        <v>135</v>
      </c>
      <c r="CP68" t="s">
        <v>115</v>
      </c>
      <c r="CQ68" t="s">
        <v>114</v>
      </c>
      <c r="CR68" t="s">
        <v>115</v>
      </c>
      <c r="CS68" t="s">
        <v>114</v>
      </c>
      <c r="CT68" t="s">
        <v>136</v>
      </c>
      <c r="CU68" t="s">
        <v>114</v>
      </c>
      <c r="CV68" t="s">
        <v>136</v>
      </c>
      <c r="CW68" t="s">
        <v>847</v>
      </c>
      <c r="CX68" s="10">
        <v>16702341629</v>
      </c>
      <c r="CY68" t="s">
        <v>841</v>
      </c>
      <c r="CZ68" t="s">
        <v>136</v>
      </c>
      <c r="DA68" t="s">
        <v>114</v>
      </c>
      <c r="DB68" t="s">
        <v>115</v>
      </c>
      <c r="DC68" t="s">
        <v>848</v>
      </c>
      <c r="DD68" t="s">
        <v>849</v>
      </c>
      <c r="DE68" t="s">
        <v>850</v>
      </c>
      <c r="DF68" t="s">
        <v>835</v>
      </c>
      <c r="DG68" t="s">
        <v>841</v>
      </c>
    </row>
    <row r="69" spans="1:111" ht="14.45" customHeight="1" x14ac:dyDescent="0.25">
      <c r="A69" t="s">
        <v>878</v>
      </c>
      <c r="B69" t="s">
        <v>209</v>
      </c>
      <c r="C69" s="1">
        <v>45125.148564236108</v>
      </c>
      <c r="D69" s="1">
        <v>45205</v>
      </c>
      <c r="E69" t="s">
        <v>139</v>
      </c>
      <c r="G69" t="s">
        <v>115</v>
      </c>
      <c r="H69" t="s">
        <v>115</v>
      </c>
      <c r="I69" t="s">
        <v>115</v>
      </c>
      <c r="J69" t="s">
        <v>701</v>
      </c>
      <c r="K69" t="s">
        <v>423</v>
      </c>
      <c r="L69" t="s">
        <v>702</v>
      </c>
      <c r="M69" t="s">
        <v>703</v>
      </c>
      <c r="N69" t="s">
        <v>119</v>
      </c>
      <c r="O69" t="s">
        <v>120</v>
      </c>
      <c r="P69" s="8">
        <v>96950</v>
      </c>
      <c r="Q69" t="s">
        <v>121</v>
      </c>
      <c r="R69" t="s">
        <v>136</v>
      </c>
      <c r="S69" s="10">
        <v>16702347900</v>
      </c>
      <c r="T69">
        <v>803</v>
      </c>
      <c r="U69">
        <v>236220</v>
      </c>
      <c r="V69" t="s">
        <v>122</v>
      </c>
      <c r="X69" t="s">
        <v>718</v>
      </c>
      <c r="Y69" t="s">
        <v>705</v>
      </c>
      <c r="Z69" t="s">
        <v>706</v>
      </c>
      <c r="AA69" t="s">
        <v>179</v>
      </c>
      <c r="AB69" t="s">
        <v>702</v>
      </c>
      <c r="AC69" t="s">
        <v>703</v>
      </c>
      <c r="AD69" t="s">
        <v>119</v>
      </c>
      <c r="AE69" t="s">
        <v>120</v>
      </c>
      <c r="AF69" s="8">
        <v>96950</v>
      </c>
      <c r="AG69" t="s">
        <v>121</v>
      </c>
      <c r="AH69" t="s">
        <v>707</v>
      </c>
      <c r="AI69" s="10">
        <v>16702347900</v>
      </c>
      <c r="AJ69">
        <v>803</v>
      </c>
      <c r="AK69" t="s">
        <v>708</v>
      </c>
      <c r="BC69" t="str">
        <f>"49-9071.00"</f>
        <v>49-9071.00</v>
      </c>
      <c r="BD69" t="s">
        <v>200</v>
      </c>
      <c r="BE69" t="s">
        <v>879</v>
      </c>
      <c r="BF69" t="s">
        <v>880</v>
      </c>
      <c r="BG69">
        <v>6</v>
      </c>
      <c r="BH69">
        <v>6</v>
      </c>
      <c r="BI69" s="1">
        <v>45241</v>
      </c>
      <c r="BJ69" s="1">
        <v>45565</v>
      </c>
      <c r="BK69" s="1">
        <v>45241</v>
      </c>
      <c r="BL69" s="1">
        <v>45565</v>
      </c>
      <c r="BM69">
        <v>40</v>
      </c>
      <c r="BN69">
        <v>0</v>
      </c>
      <c r="BO69">
        <v>8</v>
      </c>
      <c r="BP69">
        <v>8</v>
      </c>
      <c r="BQ69">
        <v>8</v>
      </c>
      <c r="BR69">
        <v>8</v>
      </c>
      <c r="BS69">
        <v>8</v>
      </c>
      <c r="BT69">
        <v>0</v>
      </c>
      <c r="BU69" t="str">
        <f>"8:00 AM"</f>
        <v>8:00 AM</v>
      </c>
      <c r="BV69" t="str">
        <f>"5:00 PM"</f>
        <v>5:00 PM</v>
      </c>
      <c r="BW69" t="s">
        <v>131</v>
      </c>
      <c r="BX69">
        <v>0</v>
      </c>
      <c r="BY69">
        <v>12</v>
      </c>
      <c r="BZ69" t="s">
        <v>115</v>
      </c>
      <c r="CB69" t="s">
        <v>881</v>
      </c>
      <c r="CC69" t="s">
        <v>713</v>
      </c>
      <c r="CD69" t="s">
        <v>714</v>
      </c>
      <c r="CE69" t="s">
        <v>119</v>
      </c>
      <c r="CF69" t="s">
        <v>120</v>
      </c>
      <c r="CG69" s="8">
        <v>96950</v>
      </c>
      <c r="CH69" s="2">
        <v>9.19</v>
      </c>
      <c r="CI69" s="2">
        <v>12</v>
      </c>
      <c r="CJ69" s="2">
        <v>13.79</v>
      </c>
      <c r="CK69" s="2">
        <v>18</v>
      </c>
      <c r="CL69" t="s">
        <v>134</v>
      </c>
      <c r="CM69" t="s">
        <v>716</v>
      </c>
      <c r="CN69" t="s">
        <v>135</v>
      </c>
      <c r="CP69" t="s">
        <v>115</v>
      </c>
      <c r="CQ69" t="s">
        <v>114</v>
      </c>
      <c r="CR69" t="s">
        <v>115</v>
      </c>
      <c r="CS69" t="s">
        <v>114</v>
      </c>
      <c r="CT69" t="s">
        <v>136</v>
      </c>
      <c r="CU69" t="s">
        <v>114</v>
      </c>
      <c r="CV69" t="s">
        <v>136</v>
      </c>
      <c r="CW69" t="s">
        <v>716</v>
      </c>
      <c r="CX69" s="10">
        <v>16702347900</v>
      </c>
      <c r="CY69" t="s">
        <v>708</v>
      </c>
      <c r="CZ69" t="s">
        <v>717</v>
      </c>
      <c r="DA69" t="s">
        <v>114</v>
      </c>
      <c r="DB69" t="s">
        <v>115</v>
      </c>
      <c r="DC69" t="s">
        <v>704</v>
      </c>
      <c r="DD69" t="s">
        <v>705</v>
      </c>
      <c r="DE69" t="s">
        <v>719</v>
      </c>
      <c r="DF69" t="s">
        <v>701</v>
      </c>
      <c r="DG69" t="s">
        <v>708</v>
      </c>
    </row>
    <row r="70" spans="1:111" ht="14.45" customHeight="1" x14ac:dyDescent="0.25">
      <c r="A70" t="s">
        <v>882</v>
      </c>
      <c r="B70" t="s">
        <v>209</v>
      </c>
      <c r="C70" s="1">
        <v>45125.139725694447</v>
      </c>
      <c r="D70" s="1">
        <v>45205</v>
      </c>
      <c r="E70" t="s">
        <v>139</v>
      </c>
      <c r="G70" t="s">
        <v>115</v>
      </c>
      <c r="H70" t="s">
        <v>115</v>
      </c>
      <c r="I70" t="s">
        <v>115</v>
      </c>
      <c r="J70" t="s">
        <v>701</v>
      </c>
      <c r="K70" t="s">
        <v>423</v>
      </c>
      <c r="L70" t="s">
        <v>702</v>
      </c>
      <c r="M70" t="s">
        <v>703</v>
      </c>
      <c r="N70" t="s">
        <v>119</v>
      </c>
      <c r="O70" t="s">
        <v>120</v>
      </c>
      <c r="P70" s="8">
        <v>96950</v>
      </c>
      <c r="Q70" t="s">
        <v>121</v>
      </c>
      <c r="R70" t="s">
        <v>136</v>
      </c>
      <c r="S70" s="10">
        <v>16702347900</v>
      </c>
      <c r="T70">
        <v>803</v>
      </c>
      <c r="U70">
        <v>236220</v>
      </c>
      <c r="V70" t="s">
        <v>122</v>
      </c>
      <c r="X70" t="s">
        <v>718</v>
      </c>
      <c r="Y70" t="s">
        <v>705</v>
      </c>
      <c r="Z70" t="s">
        <v>706</v>
      </c>
      <c r="AA70" t="s">
        <v>179</v>
      </c>
      <c r="AB70" t="s">
        <v>702</v>
      </c>
      <c r="AC70" t="s">
        <v>703</v>
      </c>
      <c r="AD70" t="s">
        <v>119</v>
      </c>
      <c r="AE70" t="s">
        <v>120</v>
      </c>
      <c r="AF70" s="8">
        <v>96950</v>
      </c>
      <c r="AG70" t="s">
        <v>121</v>
      </c>
      <c r="AH70" t="s">
        <v>707</v>
      </c>
      <c r="AI70" s="10">
        <v>16702347900</v>
      </c>
      <c r="AJ70">
        <v>803</v>
      </c>
      <c r="AK70" t="s">
        <v>708</v>
      </c>
      <c r="BC70" t="str">
        <f>"27-1025.00"</f>
        <v>27-1025.00</v>
      </c>
      <c r="BD70" t="s">
        <v>883</v>
      </c>
      <c r="BE70" t="s">
        <v>884</v>
      </c>
      <c r="BF70" t="s">
        <v>885</v>
      </c>
      <c r="BG70">
        <v>6</v>
      </c>
      <c r="BH70">
        <v>6</v>
      </c>
      <c r="BI70" s="1">
        <v>45241</v>
      </c>
      <c r="BJ70" s="1">
        <v>45565</v>
      </c>
      <c r="BK70" s="1">
        <v>45241</v>
      </c>
      <c r="BL70" s="1">
        <v>45565</v>
      </c>
      <c r="BM70">
        <v>40</v>
      </c>
      <c r="BN70">
        <v>0</v>
      </c>
      <c r="BO70">
        <v>8</v>
      </c>
      <c r="BP70">
        <v>8</v>
      </c>
      <c r="BQ70">
        <v>8</v>
      </c>
      <c r="BR70">
        <v>8</v>
      </c>
      <c r="BS70">
        <v>8</v>
      </c>
      <c r="BT70">
        <v>0</v>
      </c>
      <c r="BU70" t="str">
        <f>"8:00 AM"</f>
        <v>8:00 AM</v>
      </c>
      <c r="BV70" t="str">
        <f>"5:00 PM"</f>
        <v>5:00 PM</v>
      </c>
      <c r="BW70" t="s">
        <v>683</v>
      </c>
      <c r="BX70">
        <v>0</v>
      </c>
      <c r="BY70">
        <v>24</v>
      </c>
      <c r="BZ70" t="s">
        <v>115</v>
      </c>
      <c r="CB70" t="s">
        <v>886</v>
      </c>
      <c r="CC70" t="s">
        <v>713</v>
      </c>
      <c r="CD70" t="s">
        <v>714</v>
      </c>
      <c r="CE70" t="s">
        <v>119</v>
      </c>
      <c r="CF70" t="s">
        <v>120</v>
      </c>
      <c r="CG70" s="8">
        <v>96950</v>
      </c>
      <c r="CH70" s="2">
        <v>10.18</v>
      </c>
      <c r="CI70" s="2">
        <v>12.5</v>
      </c>
      <c r="CJ70" s="2">
        <v>15.27</v>
      </c>
      <c r="CK70" s="2">
        <v>18.75</v>
      </c>
      <c r="CL70" t="s">
        <v>134</v>
      </c>
      <c r="CM70" t="s">
        <v>715</v>
      </c>
      <c r="CN70" t="s">
        <v>135</v>
      </c>
      <c r="CP70" t="s">
        <v>115</v>
      </c>
      <c r="CQ70" t="s">
        <v>114</v>
      </c>
      <c r="CR70" t="s">
        <v>115</v>
      </c>
      <c r="CS70" t="s">
        <v>114</v>
      </c>
      <c r="CT70" t="s">
        <v>136</v>
      </c>
      <c r="CU70" t="s">
        <v>114</v>
      </c>
      <c r="CV70" t="s">
        <v>136</v>
      </c>
      <c r="CW70" t="s">
        <v>716</v>
      </c>
      <c r="CX70" s="10">
        <v>16702347900</v>
      </c>
      <c r="CY70" t="s">
        <v>708</v>
      </c>
      <c r="CZ70" t="s">
        <v>717</v>
      </c>
      <c r="DA70" t="s">
        <v>114</v>
      </c>
      <c r="DB70" t="s">
        <v>115</v>
      </c>
      <c r="DC70" t="s">
        <v>718</v>
      </c>
      <c r="DD70" t="s">
        <v>705</v>
      </c>
      <c r="DE70" t="s">
        <v>719</v>
      </c>
      <c r="DF70" t="s">
        <v>701</v>
      </c>
      <c r="DG70" t="s">
        <v>708</v>
      </c>
    </row>
    <row r="71" spans="1:111" ht="14.45" customHeight="1" x14ac:dyDescent="0.25">
      <c r="A71" t="s">
        <v>887</v>
      </c>
      <c r="B71" t="s">
        <v>209</v>
      </c>
      <c r="C71" s="1">
        <v>45117.108779513888</v>
      </c>
      <c r="D71" s="1">
        <v>45205</v>
      </c>
      <c r="E71" t="s">
        <v>139</v>
      </c>
      <c r="G71" t="s">
        <v>115</v>
      </c>
      <c r="H71" t="s">
        <v>115</v>
      </c>
      <c r="I71" t="s">
        <v>115</v>
      </c>
      <c r="J71" t="s">
        <v>888</v>
      </c>
      <c r="L71" t="s">
        <v>889</v>
      </c>
      <c r="M71" t="s">
        <v>890</v>
      </c>
      <c r="N71" t="s">
        <v>119</v>
      </c>
      <c r="O71" t="s">
        <v>120</v>
      </c>
      <c r="P71" s="8">
        <v>96950</v>
      </c>
      <c r="Q71" t="s">
        <v>121</v>
      </c>
      <c r="S71" s="10">
        <v>16702341629</v>
      </c>
      <c r="U71">
        <v>44413</v>
      </c>
      <c r="V71" t="s">
        <v>122</v>
      </c>
      <c r="X71" t="s">
        <v>891</v>
      </c>
      <c r="Y71" t="s">
        <v>892</v>
      </c>
      <c r="Z71" t="s">
        <v>893</v>
      </c>
      <c r="AA71" t="s">
        <v>126</v>
      </c>
      <c r="AB71" t="s">
        <v>894</v>
      </c>
      <c r="AD71" t="s">
        <v>119</v>
      </c>
      <c r="AE71" t="s">
        <v>120</v>
      </c>
      <c r="AF71" s="8">
        <v>96950</v>
      </c>
      <c r="AG71" t="s">
        <v>121</v>
      </c>
      <c r="AI71" s="10">
        <v>16702341629</v>
      </c>
      <c r="AK71" t="s">
        <v>841</v>
      </c>
      <c r="BC71" t="str">
        <f>"49-3023.00"</f>
        <v>49-3023.00</v>
      </c>
      <c r="BD71" t="s">
        <v>164</v>
      </c>
      <c r="BE71" t="s">
        <v>895</v>
      </c>
      <c r="BF71" t="s">
        <v>896</v>
      </c>
      <c r="BG71">
        <v>3</v>
      </c>
      <c r="BH71">
        <v>3</v>
      </c>
      <c r="BI71" s="1">
        <v>45231</v>
      </c>
      <c r="BJ71" s="1">
        <v>45596</v>
      </c>
      <c r="BK71" s="1">
        <v>45231</v>
      </c>
      <c r="BL71" s="1">
        <v>45596</v>
      </c>
      <c r="BM71">
        <v>35</v>
      </c>
      <c r="BN71">
        <v>0</v>
      </c>
      <c r="BO71">
        <v>7</v>
      </c>
      <c r="BP71">
        <v>7</v>
      </c>
      <c r="BQ71">
        <v>7</v>
      </c>
      <c r="BR71">
        <v>7</v>
      </c>
      <c r="BS71">
        <v>7</v>
      </c>
      <c r="BT71">
        <v>0</v>
      </c>
      <c r="BU71" t="str">
        <f>"8:00 AM"</f>
        <v>8:00 AM</v>
      </c>
      <c r="BV71" t="str">
        <f>"5:00 PM"</f>
        <v>5:00 PM</v>
      </c>
      <c r="BW71" t="s">
        <v>131</v>
      </c>
      <c r="BX71">
        <v>0</v>
      </c>
      <c r="BY71">
        <v>24</v>
      </c>
      <c r="BZ71" t="s">
        <v>115</v>
      </c>
      <c r="CB71" s="3" t="s">
        <v>897</v>
      </c>
      <c r="CC71" t="s">
        <v>898</v>
      </c>
      <c r="CD71" t="s">
        <v>899</v>
      </c>
      <c r="CE71" t="s">
        <v>119</v>
      </c>
      <c r="CF71" t="s">
        <v>120</v>
      </c>
      <c r="CG71" s="8">
        <v>96950</v>
      </c>
      <c r="CH71" s="2">
        <v>9.93</v>
      </c>
      <c r="CI71" s="2">
        <v>9.93</v>
      </c>
      <c r="CJ71" s="2">
        <v>14.9</v>
      </c>
      <c r="CK71" s="2">
        <v>14.9</v>
      </c>
      <c r="CL71" t="s">
        <v>134</v>
      </c>
      <c r="CM71" t="s">
        <v>184</v>
      </c>
      <c r="CN71" t="s">
        <v>135</v>
      </c>
      <c r="CP71" t="s">
        <v>115</v>
      </c>
      <c r="CQ71" t="s">
        <v>114</v>
      </c>
      <c r="CR71" t="s">
        <v>115</v>
      </c>
      <c r="CS71" t="s">
        <v>114</v>
      </c>
      <c r="CT71" t="s">
        <v>136</v>
      </c>
      <c r="CU71" t="s">
        <v>114</v>
      </c>
      <c r="CV71" t="s">
        <v>136</v>
      </c>
      <c r="CW71" t="s">
        <v>847</v>
      </c>
      <c r="CX71" s="10">
        <v>16702341629</v>
      </c>
      <c r="CY71" t="s">
        <v>841</v>
      </c>
      <c r="CZ71" t="s">
        <v>136</v>
      </c>
      <c r="DA71" t="s">
        <v>114</v>
      </c>
      <c r="DB71" t="s">
        <v>115</v>
      </c>
      <c r="DC71" t="s">
        <v>837</v>
      </c>
      <c r="DD71" t="s">
        <v>838</v>
      </c>
      <c r="DE71" t="s">
        <v>900</v>
      </c>
      <c r="DF71" t="s">
        <v>835</v>
      </c>
      <c r="DG71" t="s">
        <v>841</v>
      </c>
    </row>
    <row r="72" spans="1:111" ht="14.45" customHeight="1" x14ac:dyDescent="0.25">
      <c r="A72" t="s">
        <v>901</v>
      </c>
      <c r="B72" t="s">
        <v>209</v>
      </c>
      <c r="C72" s="1">
        <v>45117.097667824077</v>
      </c>
      <c r="D72" s="1">
        <v>45205</v>
      </c>
      <c r="E72" t="s">
        <v>139</v>
      </c>
      <c r="G72" t="s">
        <v>115</v>
      </c>
      <c r="H72" t="s">
        <v>115</v>
      </c>
      <c r="I72" t="s">
        <v>115</v>
      </c>
      <c r="J72" t="s">
        <v>888</v>
      </c>
      <c r="L72" t="s">
        <v>899</v>
      </c>
      <c r="N72" t="s">
        <v>119</v>
      </c>
      <c r="O72" t="s">
        <v>120</v>
      </c>
      <c r="P72" s="8">
        <v>96950</v>
      </c>
      <c r="Q72" t="s">
        <v>121</v>
      </c>
      <c r="S72" s="10">
        <v>16702355004</v>
      </c>
      <c r="U72">
        <v>44413</v>
      </c>
      <c r="V72" t="s">
        <v>122</v>
      </c>
      <c r="X72" t="s">
        <v>891</v>
      </c>
      <c r="Y72" t="s">
        <v>892</v>
      </c>
      <c r="Z72" t="s">
        <v>893</v>
      </c>
      <c r="AA72" t="s">
        <v>126</v>
      </c>
      <c r="AB72" t="s">
        <v>894</v>
      </c>
      <c r="AD72" t="s">
        <v>119</v>
      </c>
      <c r="AE72" t="s">
        <v>120</v>
      </c>
      <c r="AF72" s="8">
        <v>96950</v>
      </c>
      <c r="AG72" t="s">
        <v>121</v>
      </c>
      <c r="AI72" s="10">
        <v>16702341629</v>
      </c>
      <c r="AK72" t="s">
        <v>841</v>
      </c>
      <c r="BC72" t="str">
        <f>"53-3033.00"</f>
        <v>53-3033.00</v>
      </c>
      <c r="BD72" t="s">
        <v>902</v>
      </c>
      <c r="BE72" t="s">
        <v>903</v>
      </c>
      <c r="BF72" t="s">
        <v>904</v>
      </c>
      <c r="BG72">
        <v>3</v>
      </c>
      <c r="BH72">
        <v>3</v>
      </c>
      <c r="BI72" s="1">
        <v>45231</v>
      </c>
      <c r="BJ72" s="1">
        <v>45596</v>
      </c>
      <c r="BK72" s="1">
        <v>45231</v>
      </c>
      <c r="BL72" s="1">
        <v>45596</v>
      </c>
      <c r="BM72">
        <v>35</v>
      </c>
      <c r="BN72">
        <v>0</v>
      </c>
      <c r="BO72">
        <v>7</v>
      </c>
      <c r="BP72">
        <v>7</v>
      </c>
      <c r="BQ72">
        <v>7</v>
      </c>
      <c r="BR72">
        <v>7</v>
      </c>
      <c r="BS72">
        <v>7</v>
      </c>
      <c r="BT72">
        <v>0</v>
      </c>
      <c r="BU72" t="str">
        <f>"8:00 AM"</f>
        <v>8:00 AM</v>
      </c>
      <c r="BV72" t="str">
        <f>"5:00 PM"</f>
        <v>5:00 PM</v>
      </c>
      <c r="BW72" t="s">
        <v>131</v>
      </c>
      <c r="BX72">
        <v>0</v>
      </c>
      <c r="BY72">
        <v>12</v>
      </c>
      <c r="BZ72" t="s">
        <v>115</v>
      </c>
      <c r="CB72" s="3" t="s">
        <v>905</v>
      </c>
      <c r="CC72" t="s">
        <v>898</v>
      </c>
      <c r="CD72" t="s">
        <v>890</v>
      </c>
      <c r="CE72" t="s">
        <v>119</v>
      </c>
      <c r="CF72" t="s">
        <v>120</v>
      </c>
      <c r="CG72" s="8">
        <v>96950</v>
      </c>
      <c r="CH72" s="2">
        <v>7.87</v>
      </c>
      <c r="CI72" s="2">
        <v>7.87</v>
      </c>
      <c r="CJ72" s="2">
        <v>11.81</v>
      </c>
      <c r="CK72" s="2">
        <v>11.81</v>
      </c>
      <c r="CL72" t="s">
        <v>134</v>
      </c>
      <c r="CM72" t="s">
        <v>184</v>
      </c>
      <c r="CN72" t="s">
        <v>135</v>
      </c>
      <c r="CP72" t="s">
        <v>115</v>
      </c>
      <c r="CQ72" t="s">
        <v>114</v>
      </c>
      <c r="CR72" t="s">
        <v>115</v>
      </c>
      <c r="CS72" t="s">
        <v>114</v>
      </c>
      <c r="CT72" t="s">
        <v>136</v>
      </c>
      <c r="CU72" t="s">
        <v>114</v>
      </c>
      <c r="CV72" t="s">
        <v>136</v>
      </c>
      <c r="CW72" t="s">
        <v>906</v>
      </c>
      <c r="CX72" s="10">
        <v>16702341629</v>
      </c>
      <c r="CY72" t="s">
        <v>841</v>
      </c>
      <c r="CZ72" t="s">
        <v>136</v>
      </c>
      <c r="DA72" t="s">
        <v>114</v>
      </c>
      <c r="DB72" t="s">
        <v>115</v>
      </c>
      <c r="DC72" t="s">
        <v>837</v>
      </c>
      <c r="DD72" t="s">
        <v>838</v>
      </c>
      <c r="DE72" t="s">
        <v>907</v>
      </c>
      <c r="DF72" t="s">
        <v>835</v>
      </c>
      <c r="DG72" t="s">
        <v>841</v>
      </c>
    </row>
    <row r="73" spans="1:111" ht="14.45" customHeight="1" x14ac:dyDescent="0.25">
      <c r="A73" t="s">
        <v>908</v>
      </c>
      <c r="B73" t="s">
        <v>209</v>
      </c>
      <c r="C73" s="1">
        <v>45125.174647916669</v>
      </c>
      <c r="D73" s="1">
        <v>45205</v>
      </c>
      <c r="E73" t="s">
        <v>139</v>
      </c>
      <c r="G73" t="s">
        <v>115</v>
      </c>
      <c r="H73" t="s">
        <v>115</v>
      </c>
      <c r="I73" t="s">
        <v>115</v>
      </c>
      <c r="J73" t="s">
        <v>701</v>
      </c>
      <c r="K73" t="s">
        <v>423</v>
      </c>
      <c r="L73" t="s">
        <v>702</v>
      </c>
      <c r="M73" t="s">
        <v>703</v>
      </c>
      <c r="N73" t="s">
        <v>119</v>
      </c>
      <c r="O73" t="s">
        <v>120</v>
      </c>
      <c r="P73" s="8">
        <v>96950</v>
      </c>
      <c r="Q73" t="s">
        <v>121</v>
      </c>
      <c r="R73" t="s">
        <v>136</v>
      </c>
      <c r="S73" s="10">
        <v>16702347900</v>
      </c>
      <c r="T73">
        <v>803</v>
      </c>
      <c r="U73">
        <v>236220</v>
      </c>
      <c r="V73" t="s">
        <v>122</v>
      </c>
      <c r="X73" t="s">
        <v>704</v>
      </c>
      <c r="Y73" t="s">
        <v>705</v>
      </c>
      <c r="Z73" t="s">
        <v>706</v>
      </c>
      <c r="AA73" t="s">
        <v>179</v>
      </c>
      <c r="AB73" t="s">
        <v>702</v>
      </c>
      <c r="AC73" t="s">
        <v>703</v>
      </c>
      <c r="AD73" t="s">
        <v>119</v>
      </c>
      <c r="AE73" t="s">
        <v>120</v>
      </c>
      <c r="AF73" s="8">
        <v>96950</v>
      </c>
      <c r="AG73" t="s">
        <v>121</v>
      </c>
      <c r="AH73" t="s">
        <v>707</v>
      </c>
      <c r="AI73" s="10">
        <v>16702347900</v>
      </c>
      <c r="AJ73">
        <v>803</v>
      </c>
      <c r="AK73" t="s">
        <v>708</v>
      </c>
      <c r="BC73" t="str">
        <f>"49-3042.00"</f>
        <v>49-3042.00</v>
      </c>
      <c r="BD73" t="s">
        <v>909</v>
      </c>
      <c r="BE73" t="s">
        <v>910</v>
      </c>
      <c r="BF73" t="s">
        <v>911</v>
      </c>
      <c r="BG73">
        <v>22</v>
      </c>
      <c r="BH73">
        <v>22</v>
      </c>
      <c r="BI73" s="1">
        <v>45241</v>
      </c>
      <c r="BJ73" s="1">
        <v>45565</v>
      </c>
      <c r="BK73" s="1">
        <v>45241</v>
      </c>
      <c r="BL73" s="1">
        <v>45565</v>
      </c>
      <c r="BM73">
        <v>40</v>
      </c>
      <c r="BN73">
        <v>0</v>
      </c>
      <c r="BO73">
        <v>8</v>
      </c>
      <c r="BP73">
        <v>8</v>
      </c>
      <c r="BQ73">
        <v>8</v>
      </c>
      <c r="BR73">
        <v>8</v>
      </c>
      <c r="BS73">
        <v>8</v>
      </c>
      <c r="BT73">
        <v>0</v>
      </c>
      <c r="BU73" t="str">
        <f>"7:30 AM"</f>
        <v>7:30 AM</v>
      </c>
      <c r="BV73" t="str">
        <f>"4:30 PM"</f>
        <v>4:30 PM</v>
      </c>
      <c r="BW73" t="s">
        <v>131</v>
      </c>
      <c r="BX73">
        <v>0</v>
      </c>
      <c r="BY73">
        <v>24</v>
      </c>
      <c r="BZ73" t="s">
        <v>115</v>
      </c>
      <c r="CB73" t="s">
        <v>912</v>
      </c>
      <c r="CC73" t="s">
        <v>713</v>
      </c>
      <c r="CD73" t="s">
        <v>714</v>
      </c>
      <c r="CE73" t="s">
        <v>119</v>
      </c>
      <c r="CF73" t="s">
        <v>120</v>
      </c>
      <c r="CG73" s="8">
        <v>96950</v>
      </c>
      <c r="CH73" s="2">
        <v>11</v>
      </c>
      <c r="CI73" s="2">
        <v>12</v>
      </c>
      <c r="CJ73" s="2">
        <v>16.5</v>
      </c>
      <c r="CK73" s="2">
        <v>18</v>
      </c>
      <c r="CL73" t="s">
        <v>134</v>
      </c>
      <c r="CM73" t="s">
        <v>715</v>
      </c>
      <c r="CN73" t="s">
        <v>135</v>
      </c>
      <c r="CP73" t="s">
        <v>115</v>
      </c>
      <c r="CQ73" t="s">
        <v>114</v>
      </c>
      <c r="CR73" t="s">
        <v>115</v>
      </c>
      <c r="CS73" t="s">
        <v>114</v>
      </c>
      <c r="CT73" t="s">
        <v>136</v>
      </c>
      <c r="CU73" t="s">
        <v>114</v>
      </c>
      <c r="CV73" t="s">
        <v>136</v>
      </c>
      <c r="CW73" t="s">
        <v>716</v>
      </c>
      <c r="CX73" s="10">
        <v>16702347900</v>
      </c>
      <c r="CY73" t="s">
        <v>708</v>
      </c>
      <c r="CZ73" t="s">
        <v>717</v>
      </c>
      <c r="DA73" t="s">
        <v>114</v>
      </c>
      <c r="DB73" t="s">
        <v>115</v>
      </c>
      <c r="DC73" t="s">
        <v>718</v>
      </c>
      <c r="DD73" t="s">
        <v>705</v>
      </c>
      <c r="DE73" t="s">
        <v>719</v>
      </c>
      <c r="DF73" t="s">
        <v>913</v>
      </c>
      <c r="DG73" t="s">
        <v>708</v>
      </c>
    </row>
    <row r="74" spans="1:111" ht="14.45" customHeight="1" x14ac:dyDescent="0.25">
      <c r="A74" t="s">
        <v>914</v>
      </c>
      <c r="B74" t="s">
        <v>209</v>
      </c>
      <c r="C74" s="1">
        <v>45122.048708333336</v>
      </c>
      <c r="D74" s="1">
        <v>45205</v>
      </c>
      <c r="E74" t="s">
        <v>139</v>
      </c>
      <c r="G74" t="s">
        <v>115</v>
      </c>
      <c r="H74" t="s">
        <v>115</v>
      </c>
      <c r="I74" t="s">
        <v>115</v>
      </c>
      <c r="J74" t="s">
        <v>915</v>
      </c>
      <c r="K74" t="s">
        <v>916</v>
      </c>
      <c r="L74" t="s">
        <v>917</v>
      </c>
      <c r="N74" t="s">
        <v>119</v>
      </c>
      <c r="O74" t="s">
        <v>120</v>
      </c>
      <c r="P74" s="8">
        <v>96950</v>
      </c>
      <c r="Q74" t="s">
        <v>121</v>
      </c>
      <c r="S74" s="10">
        <v>16705881009</v>
      </c>
      <c r="U74">
        <v>812112</v>
      </c>
      <c r="V74" t="s">
        <v>122</v>
      </c>
      <c r="X74" t="s">
        <v>918</v>
      </c>
      <c r="Y74" t="s">
        <v>919</v>
      </c>
      <c r="AA74" t="s">
        <v>126</v>
      </c>
      <c r="AB74" t="s">
        <v>917</v>
      </c>
      <c r="AD74" t="s">
        <v>119</v>
      </c>
      <c r="AE74" t="s">
        <v>120</v>
      </c>
      <c r="AF74" s="8">
        <v>96950</v>
      </c>
      <c r="AG74" t="s">
        <v>121</v>
      </c>
      <c r="AI74" s="10">
        <v>16705881009</v>
      </c>
      <c r="AK74" t="s">
        <v>920</v>
      </c>
      <c r="BC74" t="str">
        <f>"39-5012.00"</f>
        <v>39-5012.00</v>
      </c>
      <c r="BD74" t="s">
        <v>921</v>
      </c>
      <c r="BE74" t="s">
        <v>922</v>
      </c>
      <c r="BF74" t="s">
        <v>923</v>
      </c>
      <c r="BG74">
        <v>3</v>
      </c>
      <c r="BH74">
        <v>3</v>
      </c>
      <c r="BI74" s="1">
        <v>45200</v>
      </c>
      <c r="BJ74" s="1">
        <v>45565</v>
      </c>
      <c r="BK74" s="1">
        <v>45205</v>
      </c>
      <c r="BL74" s="1">
        <v>45565</v>
      </c>
      <c r="BM74">
        <v>40</v>
      </c>
      <c r="BN74">
        <v>0</v>
      </c>
      <c r="BO74">
        <v>8</v>
      </c>
      <c r="BP74">
        <v>8</v>
      </c>
      <c r="BQ74">
        <v>8</v>
      </c>
      <c r="BR74">
        <v>8</v>
      </c>
      <c r="BS74">
        <v>8</v>
      </c>
      <c r="BT74">
        <v>0</v>
      </c>
      <c r="BU74" t="str">
        <f>"8:00 AM"</f>
        <v>8:00 AM</v>
      </c>
      <c r="BV74" t="str">
        <f>"5:00 PM"</f>
        <v>5:00 PM</v>
      </c>
      <c r="BW74" t="s">
        <v>131</v>
      </c>
      <c r="BX74">
        <v>0</v>
      </c>
      <c r="BY74">
        <v>12</v>
      </c>
      <c r="BZ74" t="s">
        <v>115</v>
      </c>
      <c r="CB74" t="s">
        <v>924</v>
      </c>
      <c r="CC74" t="s">
        <v>917</v>
      </c>
      <c r="CE74" t="s">
        <v>119</v>
      </c>
      <c r="CF74" t="s">
        <v>120</v>
      </c>
      <c r="CG74" s="8">
        <v>96950</v>
      </c>
      <c r="CH74" s="2">
        <v>7.88</v>
      </c>
      <c r="CI74" s="2">
        <v>7.88</v>
      </c>
      <c r="CJ74" s="2">
        <v>11.82</v>
      </c>
      <c r="CK74" s="2">
        <v>11.82</v>
      </c>
      <c r="CL74" t="s">
        <v>134</v>
      </c>
      <c r="CN74" t="s">
        <v>135</v>
      </c>
      <c r="CP74" t="s">
        <v>115</v>
      </c>
      <c r="CQ74" t="s">
        <v>114</v>
      </c>
      <c r="CR74" t="s">
        <v>115</v>
      </c>
      <c r="CS74" t="s">
        <v>114</v>
      </c>
      <c r="CT74" t="s">
        <v>136</v>
      </c>
      <c r="CU74" t="s">
        <v>114</v>
      </c>
      <c r="CV74" t="s">
        <v>136</v>
      </c>
      <c r="CW74" t="s">
        <v>925</v>
      </c>
      <c r="CX74" s="10">
        <v>16705881009</v>
      </c>
      <c r="CY74" t="s">
        <v>920</v>
      </c>
      <c r="CZ74" t="s">
        <v>136</v>
      </c>
      <c r="DA74" t="s">
        <v>114</v>
      </c>
      <c r="DB74" t="s">
        <v>115</v>
      </c>
      <c r="DC74" t="s">
        <v>918</v>
      </c>
      <c r="DD74" t="s">
        <v>919</v>
      </c>
      <c r="DF74" t="s">
        <v>915</v>
      </c>
      <c r="DG74" t="s">
        <v>920</v>
      </c>
    </row>
    <row r="75" spans="1:111" ht="14.45" customHeight="1" x14ac:dyDescent="0.25">
      <c r="A75" t="s">
        <v>926</v>
      </c>
      <c r="B75" t="s">
        <v>209</v>
      </c>
      <c r="C75" s="1">
        <v>45125.166498379629</v>
      </c>
      <c r="D75" s="1">
        <v>45205</v>
      </c>
      <c r="E75" t="s">
        <v>139</v>
      </c>
      <c r="G75" t="s">
        <v>115</v>
      </c>
      <c r="H75" t="s">
        <v>115</v>
      </c>
      <c r="I75" t="s">
        <v>115</v>
      </c>
      <c r="J75" t="s">
        <v>701</v>
      </c>
      <c r="K75" t="s">
        <v>423</v>
      </c>
      <c r="L75" t="s">
        <v>702</v>
      </c>
      <c r="M75" t="s">
        <v>703</v>
      </c>
      <c r="N75" t="s">
        <v>119</v>
      </c>
      <c r="O75" t="s">
        <v>120</v>
      </c>
      <c r="P75" s="8">
        <v>96950</v>
      </c>
      <c r="Q75" t="s">
        <v>121</v>
      </c>
      <c r="R75" t="s">
        <v>136</v>
      </c>
      <c r="S75" s="10">
        <v>16702347900</v>
      </c>
      <c r="T75">
        <v>803</v>
      </c>
      <c r="U75">
        <v>236220</v>
      </c>
      <c r="V75" t="s">
        <v>122</v>
      </c>
      <c r="X75" t="s">
        <v>718</v>
      </c>
      <c r="Y75" t="s">
        <v>705</v>
      </c>
      <c r="Z75" t="s">
        <v>706</v>
      </c>
      <c r="AA75" t="s">
        <v>179</v>
      </c>
      <c r="AB75" t="s">
        <v>702</v>
      </c>
      <c r="AC75" t="s">
        <v>703</v>
      </c>
      <c r="AD75" t="s">
        <v>119</v>
      </c>
      <c r="AE75" t="s">
        <v>120</v>
      </c>
      <c r="AF75" s="8">
        <v>96950</v>
      </c>
      <c r="AG75" t="s">
        <v>121</v>
      </c>
      <c r="AH75" t="s">
        <v>707</v>
      </c>
      <c r="AI75" s="10">
        <v>16702347900</v>
      </c>
      <c r="AJ75">
        <v>803</v>
      </c>
      <c r="AK75" t="s">
        <v>708</v>
      </c>
      <c r="BC75" t="str">
        <f>"49-9071.00"</f>
        <v>49-9071.00</v>
      </c>
      <c r="BD75" t="s">
        <v>200</v>
      </c>
      <c r="BE75" t="s">
        <v>879</v>
      </c>
      <c r="BF75" t="s">
        <v>880</v>
      </c>
      <c r="BG75">
        <v>7</v>
      </c>
      <c r="BH75">
        <v>7</v>
      </c>
      <c r="BI75" s="1">
        <v>45241</v>
      </c>
      <c r="BJ75" s="1">
        <v>45565</v>
      </c>
      <c r="BK75" s="1">
        <v>45241</v>
      </c>
      <c r="BL75" s="1">
        <v>45565</v>
      </c>
      <c r="BM75">
        <v>40</v>
      </c>
      <c r="BN75">
        <v>0</v>
      </c>
      <c r="BO75">
        <v>8</v>
      </c>
      <c r="BP75">
        <v>8</v>
      </c>
      <c r="BQ75">
        <v>8</v>
      </c>
      <c r="BR75">
        <v>8</v>
      </c>
      <c r="BS75">
        <v>8</v>
      </c>
      <c r="BT75">
        <v>0</v>
      </c>
      <c r="BU75" t="str">
        <f>"8:00 AM"</f>
        <v>8:00 AM</v>
      </c>
      <c r="BV75" t="str">
        <f>"5:00 PM"</f>
        <v>5:00 PM</v>
      </c>
      <c r="BW75" t="s">
        <v>131</v>
      </c>
      <c r="BX75">
        <v>0</v>
      </c>
      <c r="BY75">
        <v>12</v>
      </c>
      <c r="BZ75" t="s">
        <v>115</v>
      </c>
      <c r="CB75" t="s">
        <v>881</v>
      </c>
      <c r="CC75" t="s">
        <v>713</v>
      </c>
      <c r="CD75" t="s">
        <v>714</v>
      </c>
      <c r="CE75" t="s">
        <v>119</v>
      </c>
      <c r="CF75" t="s">
        <v>120</v>
      </c>
      <c r="CG75" s="8">
        <v>96950</v>
      </c>
      <c r="CH75" s="2">
        <v>9.19</v>
      </c>
      <c r="CI75" s="2">
        <v>12</v>
      </c>
      <c r="CJ75" s="2">
        <v>13.79</v>
      </c>
      <c r="CK75" s="2">
        <v>18</v>
      </c>
      <c r="CL75" t="s">
        <v>134</v>
      </c>
      <c r="CM75" t="s">
        <v>715</v>
      </c>
      <c r="CN75" t="s">
        <v>135</v>
      </c>
      <c r="CP75" t="s">
        <v>115</v>
      </c>
      <c r="CQ75" t="s">
        <v>114</v>
      </c>
      <c r="CR75" t="s">
        <v>115</v>
      </c>
      <c r="CS75" t="s">
        <v>114</v>
      </c>
      <c r="CT75" t="s">
        <v>136</v>
      </c>
      <c r="CU75" t="s">
        <v>114</v>
      </c>
      <c r="CV75" t="s">
        <v>136</v>
      </c>
      <c r="CW75" t="s">
        <v>716</v>
      </c>
      <c r="CX75" s="10">
        <v>16702347900</v>
      </c>
      <c r="CY75" t="s">
        <v>708</v>
      </c>
      <c r="CZ75" t="s">
        <v>717</v>
      </c>
      <c r="DA75" t="s">
        <v>114</v>
      </c>
      <c r="DB75" t="s">
        <v>115</v>
      </c>
      <c r="DC75" t="s">
        <v>718</v>
      </c>
      <c r="DD75" t="s">
        <v>705</v>
      </c>
      <c r="DE75" t="s">
        <v>719</v>
      </c>
      <c r="DF75" t="s">
        <v>701</v>
      </c>
      <c r="DG75" t="s">
        <v>708</v>
      </c>
    </row>
    <row r="76" spans="1:111" ht="14.45" customHeight="1" x14ac:dyDescent="0.25">
      <c r="A76" t="s">
        <v>817</v>
      </c>
      <c r="B76" t="s">
        <v>285</v>
      </c>
      <c r="C76" s="1">
        <v>45125.12638159722</v>
      </c>
      <c r="D76" s="1">
        <v>45205</v>
      </c>
      <c r="E76" t="s">
        <v>139</v>
      </c>
      <c r="G76" t="s">
        <v>115</v>
      </c>
      <c r="H76" t="s">
        <v>115</v>
      </c>
      <c r="I76" t="s">
        <v>115</v>
      </c>
      <c r="J76" t="s">
        <v>701</v>
      </c>
      <c r="K76" t="s">
        <v>423</v>
      </c>
      <c r="L76" t="s">
        <v>702</v>
      </c>
      <c r="M76" t="s">
        <v>703</v>
      </c>
      <c r="N76" t="s">
        <v>119</v>
      </c>
      <c r="O76" t="s">
        <v>120</v>
      </c>
      <c r="P76" s="8">
        <v>96950</v>
      </c>
      <c r="Q76" t="s">
        <v>121</v>
      </c>
      <c r="R76" t="s">
        <v>136</v>
      </c>
      <c r="S76" s="10">
        <v>16702347900</v>
      </c>
      <c r="T76">
        <v>803</v>
      </c>
      <c r="U76">
        <v>236220</v>
      </c>
      <c r="V76" t="s">
        <v>122</v>
      </c>
      <c r="X76" t="s">
        <v>718</v>
      </c>
      <c r="Y76" t="s">
        <v>705</v>
      </c>
      <c r="Z76" t="s">
        <v>706</v>
      </c>
      <c r="AA76" t="s">
        <v>179</v>
      </c>
      <c r="AB76" t="s">
        <v>702</v>
      </c>
      <c r="AC76" t="s">
        <v>703</v>
      </c>
      <c r="AD76" t="s">
        <v>119</v>
      </c>
      <c r="AE76" t="s">
        <v>120</v>
      </c>
      <c r="AF76" s="8">
        <v>96950</v>
      </c>
      <c r="AG76" t="s">
        <v>121</v>
      </c>
      <c r="AH76" t="s">
        <v>707</v>
      </c>
      <c r="AI76" s="10">
        <v>16702347900</v>
      </c>
      <c r="AJ76">
        <v>803</v>
      </c>
      <c r="AK76" t="s">
        <v>708</v>
      </c>
      <c r="BC76" t="str">
        <f>"43-3031.00"</f>
        <v>43-3031.00</v>
      </c>
      <c r="BD76" t="s">
        <v>310</v>
      </c>
      <c r="BE76" t="s">
        <v>818</v>
      </c>
      <c r="BF76" t="s">
        <v>819</v>
      </c>
      <c r="BG76">
        <v>6</v>
      </c>
      <c r="BI76" s="1">
        <v>45241</v>
      </c>
      <c r="BJ76" s="1">
        <v>45565</v>
      </c>
      <c r="BM76">
        <v>40</v>
      </c>
      <c r="BN76">
        <v>0</v>
      </c>
      <c r="BO76">
        <v>8</v>
      </c>
      <c r="BP76">
        <v>8</v>
      </c>
      <c r="BQ76">
        <v>8</v>
      </c>
      <c r="BR76">
        <v>8</v>
      </c>
      <c r="BS76">
        <v>8</v>
      </c>
      <c r="BT76">
        <v>0</v>
      </c>
      <c r="BU76" t="str">
        <f>"8:00 AM"</f>
        <v>8:00 AM</v>
      </c>
      <c r="BV76" t="str">
        <f>"5:00 PM"</f>
        <v>5:00 PM</v>
      </c>
      <c r="BW76" t="s">
        <v>131</v>
      </c>
      <c r="BX76">
        <v>0</v>
      </c>
      <c r="BY76">
        <v>24</v>
      </c>
      <c r="BZ76" t="s">
        <v>115</v>
      </c>
      <c r="CB76" t="s">
        <v>820</v>
      </c>
      <c r="CC76" t="s">
        <v>713</v>
      </c>
      <c r="CD76" t="s">
        <v>714</v>
      </c>
      <c r="CE76" t="s">
        <v>119</v>
      </c>
      <c r="CF76" t="s">
        <v>120</v>
      </c>
      <c r="CG76" s="8">
        <v>96950</v>
      </c>
      <c r="CH76" s="2">
        <v>11.21</v>
      </c>
      <c r="CI76" s="2">
        <v>11.21</v>
      </c>
      <c r="CJ76" s="2">
        <v>16.82</v>
      </c>
      <c r="CK76" s="2">
        <v>16.82</v>
      </c>
      <c r="CL76" t="s">
        <v>134</v>
      </c>
      <c r="CM76" t="s">
        <v>715</v>
      </c>
      <c r="CN76" t="s">
        <v>135</v>
      </c>
      <c r="CP76" t="s">
        <v>115</v>
      </c>
      <c r="CQ76" t="s">
        <v>114</v>
      </c>
      <c r="CR76" t="s">
        <v>115</v>
      </c>
      <c r="CS76" t="s">
        <v>114</v>
      </c>
      <c r="CT76" t="s">
        <v>136</v>
      </c>
      <c r="CU76" t="s">
        <v>114</v>
      </c>
      <c r="CV76" t="s">
        <v>136</v>
      </c>
      <c r="CW76" t="s">
        <v>716</v>
      </c>
      <c r="CX76" s="10">
        <v>16702347900</v>
      </c>
      <c r="CY76" t="s">
        <v>708</v>
      </c>
      <c r="CZ76" t="s">
        <v>717</v>
      </c>
      <c r="DA76" t="s">
        <v>114</v>
      </c>
      <c r="DB76" t="s">
        <v>115</v>
      </c>
      <c r="DC76" t="s">
        <v>718</v>
      </c>
      <c r="DD76" t="s">
        <v>705</v>
      </c>
      <c r="DE76" t="s">
        <v>719</v>
      </c>
      <c r="DF76" t="s">
        <v>701</v>
      </c>
      <c r="DG76" t="s">
        <v>708</v>
      </c>
    </row>
    <row r="77" spans="1:111" ht="14.45" customHeight="1" x14ac:dyDescent="0.25">
      <c r="A77" t="s">
        <v>851</v>
      </c>
      <c r="B77" t="s">
        <v>285</v>
      </c>
      <c r="C77" s="1">
        <v>45134.08836238426</v>
      </c>
      <c r="D77" s="1">
        <v>45205</v>
      </c>
      <c r="E77" t="s">
        <v>113</v>
      </c>
      <c r="F77" s="1">
        <v>45198.833333333336</v>
      </c>
      <c r="G77" t="s">
        <v>115</v>
      </c>
      <c r="H77" t="s">
        <v>115</v>
      </c>
      <c r="I77" t="s">
        <v>115</v>
      </c>
      <c r="J77" t="s">
        <v>852</v>
      </c>
      <c r="L77" t="s">
        <v>853</v>
      </c>
      <c r="M77" t="s">
        <v>854</v>
      </c>
      <c r="N77" t="s">
        <v>119</v>
      </c>
      <c r="O77" t="s">
        <v>120</v>
      </c>
      <c r="P77" s="8">
        <v>96950</v>
      </c>
      <c r="Q77" t="s">
        <v>121</v>
      </c>
      <c r="S77" s="10">
        <v>16702352378</v>
      </c>
      <c r="U77">
        <v>62121</v>
      </c>
      <c r="V77" t="s">
        <v>122</v>
      </c>
      <c r="X77" t="s">
        <v>855</v>
      </c>
      <c r="Y77" t="s">
        <v>856</v>
      </c>
      <c r="AA77" t="s">
        <v>126</v>
      </c>
      <c r="AB77" t="s">
        <v>854</v>
      </c>
      <c r="AC77" t="s">
        <v>853</v>
      </c>
      <c r="AD77" t="s">
        <v>119</v>
      </c>
      <c r="AE77" t="s">
        <v>120</v>
      </c>
      <c r="AF77" s="8">
        <v>96950</v>
      </c>
      <c r="AG77" t="s">
        <v>121</v>
      </c>
      <c r="AI77" s="10">
        <v>16702352378</v>
      </c>
      <c r="AK77" t="s">
        <v>857</v>
      </c>
      <c r="BC77" t="str">
        <f>"31-9091.00"</f>
        <v>31-9091.00</v>
      </c>
      <c r="BD77" t="s">
        <v>858</v>
      </c>
      <c r="BE77" t="s">
        <v>859</v>
      </c>
      <c r="BF77" t="s">
        <v>860</v>
      </c>
      <c r="BG77">
        <v>1</v>
      </c>
      <c r="BI77" s="1">
        <v>45200</v>
      </c>
      <c r="BJ77" s="1">
        <v>45565</v>
      </c>
      <c r="BM77">
        <v>35</v>
      </c>
      <c r="BN77">
        <v>0</v>
      </c>
      <c r="BO77">
        <v>7</v>
      </c>
      <c r="BP77">
        <v>7</v>
      </c>
      <c r="BQ77">
        <v>7</v>
      </c>
      <c r="BR77">
        <v>7</v>
      </c>
      <c r="BS77">
        <v>7</v>
      </c>
      <c r="BT77">
        <v>0</v>
      </c>
      <c r="BU77" t="str">
        <f>"10:00 AM"</f>
        <v>10:00 AM</v>
      </c>
      <c r="BV77" t="str">
        <f>"6:00 PM"</f>
        <v>6:00 PM</v>
      </c>
      <c r="BW77" t="s">
        <v>160</v>
      </c>
      <c r="BX77">
        <v>0</v>
      </c>
      <c r="BY77">
        <v>6</v>
      </c>
      <c r="BZ77" t="s">
        <v>115</v>
      </c>
      <c r="CB77" t="s">
        <v>184</v>
      </c>
      <c r="CC77" t="s">
        <v>853</v>
      </c>
      <c r="CE77" t="s">
        <v>119</v>
      </c>
      <c r="CF77" t="s">
        <v>120</v>
      </c>
      <c r="CG77" s="8">
        <v>96950</v>
      </c>
      <c r="CH77" s="2">
        <v>12.67</v>
      </c>
      <c r="CI77" s="2">
        <v>12.67</v>
      </c>
      <c r="CJ77" s="2">
        <v>19</v>
      </c>
      <c r="CK77" s="2">
        <v>19</v>
      </c>
      <c r="CL77" t="s">
        <v>134</v>
      </c>
      <c r="CN77" t="s">
        <v>135</v>
      </c>
      <c r="CP77" t="s">
        <v>115</v>
      </c>
      <c r="CQ77" t="s">
        <v>114</v>
      </c>
      <c r="CR77" t="s">
        <v>114</v>
      </c>
      <c r="CS77" t="s">
        <v>114</v>
      </c>
      <c r="CT77" t="s">
        <v>114</v>
      </c>
      <c r="CU77" t="s">
        <v>114</v>
      </c>
      <c r="CV77" t="s">
        <v>114</v>
      </c>
      <c r="CW77" t="s">
        <v>861</v>
      </c>
      <c r="CX77" s="10">
        <v>16702352378</v>
      </c>
      <c r="CY77" t="s">
        <v>857</v>
      </c>
      <c r="CZ77" t="s">
        <v>136</v>
      </c>
      <c r="DA77" t="s">
        <v>114</v>
      </c>
      <c r="DB77" t="s">
        <v>115</v>
      </c>
    </row>
    <row r="78" spans="1:111" ht="14.45" customHeight="1" x14ac:dyDescent="0.25">
      <c r="A78" t="s">
        <v>944</v>
      </c>
      <c r="B78" t="s">
        <v>285</v>
      </c>
      <c r="C78" s="1">
        <v>45153.08501145833</v>
      </c>
      <c r="D78" s="1">
        <v>45205</v>
      </c>
      <c r="E78" t="s">
        <v>139</v>
      </c>
      <c r="G78" t="s">
        <v>115</v>
      </c>
      <c r="H78" t="s">
        <v>115</v>
      </c>
      <c r="I78" t="s">
        <v>115</v>
      </c>
      <c r="J78" t="s">
        <v>945</v>
      </c>
      <c r="L78" t="s">
        <v>946</v>
      </c>
      <c r="N78" t="s">
        <v>119</v>
      </c>
      <c r="O78" t="s">
        <v>120</v>
      </c>
      <c r="P78" s="8">
        <v>96950</v>
      </c>
      <c r="Q78" t="s">
        <v>121</v>
      </c>
      <c r="S78" s="10">
        <v>16702343423</v>
      </c>
      <c r="U78">
        <v>332321</v>
      </c>
      <c r="V78" t="s">
        <v>122</v>
      </c>
      <c r="X78" t="s">
        <v>947</v>
      </c>
      <c r="Y78" t="s">
        <v>948</v>
      </c>
      <c r="AA78" t="s">
        <v>949</v>
      </c>
      <c r="AB78" t="s">
        <v>946</v>
      </c>
      <c r="AD78" t="s">
        <v>119</v>
      </c>
      <c r="AE78" t="s">
        <v>120</v>
      </c>
      <c r="AF78" s="8">
        <v>96950</v>
      </c>
      <c r="AG78" t="s">
        <v>121</v>
      </c>
      <c r="AI78" s="10">
        <v>16702343423</v>
      </c>
      <c r="AK78" t="s">
        <v>950</v>
      </c>
      <c r="BC78" t="str">
        <f>"51-9198.00"</f>
        <v>51-9198.00</v>
      </c>
      <c r="BD78" t="s">
        <v>951</v>
      </c>
      <c r="BE78" t="s">
        <v>952</v>
      </c>
      <c r="BF78" t="s">
        <v>953</v>
      </c>
      <c r="BG78">
        <v>2</v>
      </c>
      <c r="BI78" s="1">
        <v>45245</v>
      </c>
      <c r="BJ78" s="1">
        <v>45610</v>
      </c>
      <c r="BM78">
        <v>40</v>
      </c>
      <c r="BN78">
        <v>0</v>
      </c>
      <c r="BO78">
        <v>8</v>
      </c>
      <c r="BP78">
        <v>8</v>
      </c>
      <c r="BQ78">
        <v>8</v>
      </c>
      <c r="BR78">
        <v>8</v>
      </c>
      <c r="BS78">
        <v>8</v>
      </c>
      <c r="BT78">
        <v>0</v>
      </c>
      <c r="BU78" t="str">
        <f>"8:00 AM"</f>
        <v>8:00 AM</v>
      </c>
      <c r="BV78" t="str">
        <f>"5:00 PM"</f>
        <v>5:00 PM</v>
      </c>
      <c r="BW78" t="s">
        <v>131</v>
      </c>
      <c r="BX78">
        <v>0</v>
      </c>
      <c r="BY78">
        <v>12</v>
      </c>
      <c r="BZ78" t="s">
        <v>115</v>
      </c>
      <c r="CB78" t="s">
        <v>954</v>
      </c>
      <c r="CC78" t="s">
        <v>955</v>
      </c>
      <c r="CD78" t="s">
        <v>946</v>
      </c>
      <c r="CE78" t="s">
        <v>119</v>
      </c>
      <c r="CF78" t="s">
        <v>120</v>
      </c>
      <c r="CG78" s="8">
        <v>96950</v>
      </c>
      <c r="CH78" s="2">
        <v>7.95</v>
      </c>
      <c r="CI78" s="2">
        <v>7.95</v>
      </c>
      <c r="CJ78" s="2">
        <v>11.93</v>
      </c>
      <c r="CK78" s="2">
        <v>11.93</v>
      </c>
      <c r="CL78" t="s">
        <v>134</v>
      </c>
      <c r="CM78" t="s">
        <v>764</v>
      </c>
      <c r="CN78" t="s">
        <v>135</v>
      </c>
      <c r="CP78" t="s">
        <v>115</v>
      </c>
      <c r="CQ78" t="s">
        <v>114</v>
      </c>
      <c r="CR78" t="s">
        <v>114</v>
      </c>
      <c r="CS78" t="s">
        <v>114</v>
      </c>
      <c r="CT78" t="s">
        <v>114</v>
      </c>
      <c r="CU78" t="s">
        <v>114</v>
      </c>
      <c r="CV78" t="s">
        <v>136</v>
      </c>
      <c r="CW78" t="s">
        <v>956</v>
      </c>
      <c r="CX78" s="10">
        <v>16702343423</v>
      </c>
      <c r="CY78" t="s">
        <v>957</v>
      </c>
      <c r="CZ78" t="s">
        <v>136</v>
      </c>
      <c r="DA78" t="s">
        <v>114</v>
      </c>
      <c r="DB78" t="s">
        <v>115</v>
      </c>
    </row>
    <row r="79" spans="1:111" ht="14.45" customHeight="1" x14ac:dyDescent="0.25">
      <c r="A79" t="s">
        <v>927</v>
      </c>
      <c r="B79" t="s">
        <v>700</v>
      </c>
      <c r="C79" s="1">
        <v>45111.903968865743</v>
      </c>
      <c r="D79" s="1">
        <v>45205</v>
      </c>
      <c r="E79" t="s">
        <v>139</v>
      </c>
      <c r="G79" t="s">
        <v>115</v>
      </c>
      <c r="H79" t="s">
        <v>115</v>
      </c>
      <c r="I79" t="s">
        <v>115</v>
      </c>
      <c r="J79" t="s">
        <v>928</v>
      </c>
      <c r="K79" t="s">
        <v>929</v>
      </c>
      <c r="L79" t="s">
        <v>930</v>
      </c>
      <c r="N79" t="s">
        <v>214</v>
      </c>
      <c r="O79" t="s">
        <v>120</v>
      </c>
      <c r="P79" s="8">
        <v>96950</v>
      </c>
      <c r="Q79" t="s">
        <v>121</v>
      </c>
      <c r="S79" s="10">
        <v>16702353027</v>
      </c>
      <c r="U79">
        <v>722310</v>
      </c>
      <c r="V79" t="s">
        <v>122</v>
      </c>
      <c r="X79" t="s">
        <v>931</v>
      </c>
      <c r="Y79" t="s">
        <v>932</v>
      </c>
      <c r="Z79" t="s">
        <v>933</v>
      </c>
      <c r="AA79" t="s">
        <v>219</v>
      </c>
      <c r="AB79" t="s">
        <v>934</v>
      </c>
      <c r="AD79" t="s">
        <v>214</v>
      </c>
      <c r="AE79" t="s">
        <v>120</v>
      </c>
      <c r="AF79" s="8">
        <v>96950</v>
      </c>
      <c r="AG79" t="s">
        <v>121</v>
      </c>
      <c r="AI79" s="10">
        <v>16702353027</v>
      </c>
      <c r="AK79" t="s">
        <v>935</v>
      </c>
      <c r="BC79" t="str">
        <f>"53-7065.00"</f>
        <v>53-7065.00</v>
      </c>
      <c r="BD79" t="s">
        <v>936</v>
      </c>
      <c r="BE79" t="s">
        <v>937</v>
      </c>
      <c r="BF79" t="s">
        <v>938</v>
      </c>
      <c r="BG79">
        <v>3</v>
      </c>
      <c r="BH79">
        <v>2</v>
      </c>
      <c r="BI79" s="1">
        <v>45231</v>
      </c>
      <c r="BJ79" s="1">
        <v>45596</v>
      </c>
      <c r="BK79" s="1">
        <v>45231</v>
      </c>
      <c r="BL79" s="1">
        <v>45596</v>
      </c>
      <c r="BM79">
        <v>35</v>
      </c>
      <c r="BN79">
        <v>0</v>
      </c>
      <c r="BO79">
        <v>7</v>
      </c>
      <c r="BP79">
        <v>7</v>
      </c>
      <c r="BQ79">
        <v>7</v>
      </c>
      <c r="BR79">
        <v>7</v>
      </c>
      <c r="BS79">
        <v>7</v>
      </c>
      <c r="BT79">
        <v>0</v>
      </c>
      <c r="BU79" t="str">
        <f>"8:00 AM"</f>
        <v>8:00 AM</v>
      </c>
      <c r="BV79" t="str">
        <f>"3:00 PM"</f>
        <v>3:00 PM</v>
      </c>
      <c r="BW79" t="s">
        <v>131</v>
      </c>
      <c r="BX79">
        <v>0</v>
      </c>
      <c r="BY79">
        <v>12</v>
      </c>
      <c r="BZ79" t="s">
        <v>115</v>
      </c>
      <c r="CB79" t="s">
        <v>939</v>
      </c>
      <c r="CC79" t="s">
        <v>940</v>
      </c>
      <c r="CE79" t="s">
        <v>941</v>
      </c>
      <c r="CF79" t="s">
        <v>120</v>
      </c>
      <c r="CG79" s="8">
        <v>96950</v>
      </c>
      <c r="CH79" s="2">
        <v>7.97</v>
      </c>
      <c r="CI79" s="2">
        <v>8</v>
      </c>
      <c r="CJ79" s="2">
        <v>11.96</v>
      </c>
      <c r="CK79" s="2">
        <v>12</v>
      </c>
      <c r="CL79" t="s">
        <v>134</v>
      </c>
      <c r="CM79" t="s">
        <v>184</v>
      </c>
      <c r="CN79" t="s">
        <v>135</v>
      </c>
      <c r="CP79" t="s">
        <v>115</v>
      </c>
      <c r="CQ79" t="s">
        <v>114</v>
      </c>
      <c r="CR79" t="s">
        <v>115</v>
      </c>
      <c r="CS79" t="s">
        <v>114</v>
      </c>
      <c r="CT79" t="s">
        <v>136</v>
      </c>
      <c r="CU79" t="s">
        <v>114</v>
      </c>
      <c r="CV79" t="s">
        <v>136</v>
      </c>
      <c r="CW79" t="s">
        <v>942</v>
      </c>
      <c r="CX79" s="10">
        <v>16702353027</v>
      </c>
      <c r="CY79" t="s">
        <v>935</v>
      </c>
      <c r="CZ79" t="s">
        <v>136</v>
      </c>
      <c r="DA79" t="s">
        <v>114</v>
      </c>
      <c r="DB79" t="s">
        <v>115</v>
      </c>
      <c r="DC79" t="s">
        <v>184</v>
      </c>
      <c r="DD79" t="s">
        <v>136</v>
      </c>
      <c r="DE79" t="s">
        <v>136</v>
      </c>
      <c r="DF79" t="s">
        <v>943</v>
      </c>
      <c r="DG79" t="s">
        <v>136</v>
      </c>
    </row>
    <row r="80" spans="1:111" ht="14.45" customHeight="1" x14ac:dyDescent="0.25">
      <c r="A80" t="s">
        <v>862</v>
      </c>
      <c r="B80" t="s">
        <v>112</v>
      </c>
      <c r="C80" s="1">
        <v>45163.242256597223</v>
      </c>
      <c r="D80" s="1">
        <v>45205</v>
      </c>
      <c r="E80" t="s">
        <v>113</v>
      </c>
      <c r="F80" s="1">
        <v>45198.833333333336</v>
      </c>
      <c r="G80" t="s">
        <v>115</v>
      </c>
      <c r="H80" t="s">
        <v>115</v>
      </c>
      <c r="I80" t="s">
        <v>115</v>
      </c>
      <c r="J80" t="s">
        <v>863</v>
      </c>
      <c r="L80" t="s">
        <v>864</v>
      </c>
      <c r="M80" t="s">
        <v>865</v>
      </c>
      <c r="N80" t="s">
        <v>214</v>
      </c>
      <c r="O80" t="s">
        <v>120</v>
      </c>
      <c r="P80" s="8">
        <v>96950</v>
      </c>
      <c r="Q80" t="s">
        <v>121</v>
      </c>
      <c r="S80" s="10">
        <v>16702341726</v>
      </c>
      <c r="U80">
        <v>311812</v>
      </c>
      <c r="V80" t="s">
        <v>122</v>
      </c>
      <c r="X80" t="s">
        <v>866</v>
      </c>
      <c r="Y80" t="s">
        <v>867</v>
      </c>
      <c r="Z80" t="s">
        <v>868</v>
      </c>
      <c r="AA80" t="s">
        <v>869</v>
      </c>
      <c r="AB80" t="s">
        <v>870</v>
      </c>
      <c r="AC80" t="s">
        <v>871</v>
      </c>
      <c r="AD80" t="s">
        <v>119</v>
      </c>
      <c r="AE80" t="s">
        <v>120</v>
      </c>
      <c r="AF80" s="8">
        <v>96950</v>
      </c>
      <c r="AG80" t="s">
        <v>121</v>
      </c>
      <c r="AI80" s="10">
        <v>16702341726</v>
      </c>
      <c r="AK80" t="s">
        <v>872</v>
      </c>
      <c r="BC80" t="str">
        <f>"51-3011.00"</f>
        <v>51-3011.00</v>
      </c>
      <c r="BD80" t="s">
        <v>574</v>
      </c>
      <c r="BE80" t="s">
        <v>873</v>
      </c>
      <c r="BF80" t="s">
        <v>574</v>
      </c>
      <c r="BG80">
        <v>10</v>
      </c>
      <c r="BI80" s="1">
        <v>45200</v>
      </c>
      <c r="BJ80" s="1">
        <v>45565</v>
      </c>
      <c r="BM80">
        <v>40</v>
      </c>
      <c r="BN80">
        <v>5</v>
      </c>
      <c r="BO80">
        <v>6</v>
      </c>
      <c r="BP80">
        <v>6</v>
      </c>
      <c r="BQ80">
        <v>6</v>
      </c>
      <c r="BR80">
        <v>6</v>
      </c>
      <c r="BS80">
        <v>6</v>
      </c>
      <c r="BT80">
        <v>5</v>
      </c>
      <c r="BU80" t="str">
        <f>"5:00 AM"</f>
        <v>5:00 AM</v>
      </c>
      <c r="BV80" t="str">
        <f>"8:00 PM"</f>
        <v>8:00 PM</v>
      </c>
      <c r="BW80" t="s">
        <v>131</v>
      </c>
      <c r="BX80">
        <v>6</v>
      </c>
      <c r="BY80">
        <v>12</v>
      </c>
      <c r="BZ80" t="s">
        <v>115</v>
      </c>
      <c r="CB80" t="s">
        <v>874</v>
      </c>
      <c r="CC80" t="s">
        <v>870</v>
      </c>
      <c r="CD80" t="s">
        <v>871</v>
      </c>
      <c r="CE80" t="s">
        <v>214</v>
      </c>
      <c r="CF80" t="s">
        <v>120</v>
      </c>
      <c r="CG80" s="8">
        <v>96950</v>
      </c>
      <c r="CH80" s="2">
        <v>8.36</v>
      </c>
      <c r="CI80" s="2">
        <v>8.36</v>
      </c>
      <c r="CJ80" s="2">
        <v>12.54</v>
      </c>
      <c r="CK80" s="2">
        <v>12.54</v>
      </c>
      <c r="CL80" t="s">
        <v>134</v>
      </c>
      <c r="CM80" t="s">
        <v>875</v>
      </c>
      <c r="CN80" t="s">
        <v>135</v>
      </c>
      <c r="CP80" t="s">
        <v>115</v>
      </c>
      <c r="CQ80" t="s">
        <v>114</v>
      </c>
      <c r="CR80" t="s">
        <v>115</v>
      </c>
      <c r="CS80" t="s">
        <v>114</v>
      </c>
      <c r="CT80" t="s">
        <v>136</v>
      </c>
      <c r="CU80" t="s">
        <v>114</v>
      </c>
      <c r="CV80" t="s">
        <v>136</v>
      </c>
      <c r="CW80" t="s">
        <v>876</v>
      </c>
      <c r="CX80" s="10">
        <v>16702341726</v>
      </c>
      <c r="CY80" t="s">
        <v>877</v>
      </c>
      <c r="CZ80" t="s">
        <v>136</v>
      </c>
      <c r="DA80" t="s">
        <v>114</v>
      </c>
      <c r="DB80" t="s">
        <v>115</v>
      </c>
    </row>
    <row r="81" spans="1:111" ht="14.45" customHeight="1" x14ac:dyDescent="0.25">
      <c r="A81" t="s">
        <v>958</v>
      </c>
      <c r="B81" t="s">
        <v>112</v>
      </c>
      <c r="C81" s="1">
        <v>45189.503028240739</v>
      </c>
      <c r="D81" s="1">
        <v>45208</v>
      </c>
      <c r="E81" t="s">
        <v>113</v>
      </c>
      <c r="F81" s="1">
        <v>45321.791666666664</v>
      </c>
      <c r="G81" t="s">
        <v>115</v>
      </c>
      <c r="H81" t="s">
        <v>115</v>
      </c>
      <c r="I81" t="s">
        <v>115</v>
      </c>
      <c r="J81" t="s">
        <v>959</v>
      </c>
      <c r="L81" t="s">
        <v>960</v>
      </c>
      <c r="M81" t="s">
        <v>961</v>
      </c>
      <c r="N81" t="s">
        <v>119</v>
      </c>
      <c r="O81" t="s">
        <v>120</v>
      </c>
      <c r="P81" s="8">
        <v>96950</v>
      </c>
      <c r="Q81" t="s">
        <v>121</v>
      </c>
      <c r="R81" t="s">
        <v>215</v>
      </c>
      <c r="S81" s="10">
        <v>16707891106</v>
      </c>
      <c r="U81">
        <v>54121</v>
      </c>
      <c r="V81" t="s">
        <v>122</v>
      </c>
      <c r="X81" t="s">
        <v>962</v>
      </c>
      <c r="Y81" t="s">
        <v>963</v>
      </c>
      <c r="Z81" t="s">
        <v>964</v>
      </c>
      <c r="AA81" t="s">
        <v>965</v>
      </c>
      <c r="AB81" t="s">
        <v>966</v>
      </c>
      <c r="AC81" t="s">
        <v>961</v>
      </c>
      <c r="AD81" t="s">
        <v>214</v>
      </c>
      <c r="AE81" t="s">
        <v>120</v>
      </c>
      <c r="AF81" s="8">
        <v>96950</v>
      </c>
      <c r="AG81" t="s">
        <v>121</v>
      </c>
      <c r="AI81" s="10">
        <v>16707891106</v>
      </c>
      <c r="AK81" t="s">
        <v>967</v>
      </c>
      <c r="BC81" t="str">
        <f>"43-3031.00"</f>
        <v>43-3031.00</v>
      </c>
      <c r="BD81" t="s">
        <v>310</v>
      </c>
      <c r="BE81" t="s">
        <v>968</v>
      </c>
      <c r="BF81" t="s">
        <v>310</v>
      </c>
      <c r="BG81">
        <v>10</v>
      </c>
      <c r="BI81" s="1">
        <v>45323</v>
      </c>
      <c r="BJ81" s="1">
        <v>45688</v>
      </c>
      <c r="BM81">
        <v>35</v>
      </c>
      <c r="BN81">
        <v>0</v>
      </c>
      <c r="BO81">
        <v>7</v>
      </c>
      <c r="BP81">
        <v>7</v>
      </c>
      <c r="BQ81">
        <v>7</v>
      </c>
      <c r="BR81">
        <v>7</v>
      </c>
      <c r="BS81">
        <v>7</v>
      </c>
      <c r="BT81">
        <v>0</v>
      </c>
      <c r="BU81" t="str">
        <f t="shared" ref="BU81:BU86" si="2">"8:30 AM"</f>
        <v>8:30 AM</v>
      </c>
      <c r="BV81" t="str">
        <f t="shared" ref="BV81:BV86" si="3">"4:30 PM"</f>
        <v>4:30 PM</v>
      </c>
      <c r="BW81" t="s">
        <v>683</v>
      </c>
      <c r="BX81">
        <v>0</v>
      </c>
      <c r="BY81">
        <v>24</v>
      </c>
      <c r="BZ81" t="s">
        <v>115</v>
      </c>
      <c r="CB81" s="3" t="s">
        <v>969</v>
      </c>
      <c r="CC81" t="s">
        <v>966</v>
      </c>
      <c r="CD81" t="s">
        <v>961</v>
      </c>
      <c r="CE81" t="s">
        <v>119</v>
      </c>
      <c r="CF81" t="s">
        <v>120</v>
      </c>
      <c r="CG81" s="8">
        <v>96950</v>
      </c>
      <c r="CH81" s="2">
        <v>11.43</v>
      </c>
      <c r="CI81" s="2">
        <v>11.43</v>
      </c>
      <c r="CJ81" s="2">
        <v>17.14</v>
      </c>
      <c r="CK81" s="2">
        <v>17.14</v>
      </c>
      <c r="CL81" t="s">
        <v>134</v>
      </c>
      <c r="CM81" t="s">
        <v>970</v>
      </c>
      <c r="CN81" t="s">
        <v>135</v>
      </c>
      <c r="CP81" t="s">
        <v>115</v>
      </c>
      <c r="CQ81" t="s">
        <v>114</v>
      </c>
      <c r="CR81" t="s">
        <v>115</v>
      </c>
      <c r="CS81" t="s">
        <v>114</v>
      </c>
      <c r="CT81" t="s">
        <v>114</v>
      </c>
      <c r="CU81" t="s">
        <v>114</v>
      </c>
      <c r="CV81" t="s">
        <v>136</v>
      </c>
      <c r="CW81" t="s">
        <v>925</v>
      </c>
      <c r="CX81" s="10">
        <v>16707891106</v>
      </c>
      <c r="CY81" t="s">
        <v>967</v>
      </c>
      <c r="CZ81" t="s">
        <v>270</v>
      </c>
      <c r="DA81" t="s">
        <v>114</v>
      </c>
      <c r="DB81" t="s">
        <v>115</v>
      </c>
    </row>
    <row r="82" spans="1:111" ht="14.45" customHeight="1" x14ac:dyDescent="0.25">
      <c r="A82" t="s">
        <v>971</v>
      </c>
      <c r="B82" t="s">
        <v>112</v>
      </c>
      <c r="C82" s="1">
        <v>45189.468856018517</v>
      </c>
      <c r="D82" s="1">
        <v>45208</v>
      </c>
      <c r="E82" t="s">
        <v>139</v>
      </c>
      <c r="F82" s="1">
        <v>45321.791666666664</v>
      </c>
      <c r="G82" t="s">
        <v>115</v>
      </c>
      <c r="H82" t="s">
        <v>115</v>
      </c>
      <c r="I82" t="s">
        <v>115</v>
      </c>
      <c r="J82" t="s">
        <v>959</v>
      </c>
      <c r="L82" t="s">
        <v>960</v>
      </c>
      <c r="M82" t="s">
        <v>961</v>
      </c>
      <c r="N82" t="s">
        <v>214</v>
      </c>
      <c r="O82" t="s">
        <v>120</v>
      </c>
      <c r="P82" s="8">
        <v>96950</v>
      </c>
      <c r="Q82" t="s">
        <v>121</v>
      </c>
      <c r="R82" t="s">
        <v>215</v>
      </c>
      <c r="S82" s="10">
        <v>16707891106</v>
      </c>
      <c r="U82">
        <v>236116</v>
      </c>
      <c r="V82" t="s">
        <v>122</v>
      </c>
      <c r="X82" t="s">
        <v>962</v>
      </c>
      <c r="Y82" t="s">
        <v>963</v>
      </c>
      <c r="Z82" t="s">
        <v>964</v>
      </c>
      <c r="AA82" t="s">
        <v>335</v>
      </c>
      <c r="AB82" t="s">
        <v>960</v>
      </c>
      <c r="AC82" t="s">
        <v>961</v>
      </c>
      <c r="AD82" t="s">
        <v>214</v>
      </c>
      <c r="AE82" t="s">
        <v>120</v>
      </c>
      <c r="AF82" s="8">
        <v>96950</v>
      </c>
      <c r="AG82" t="s">
        <v>121</v>
      </c>
      <c r="AI82" s="10">
        <v>16707891106</v>
      </c>
      <c r="AK82" t="s">
        <v>967</v>
      </c>
      <c r="BC82" t="str">
        <f>"49-9071.00"</f>
        <v>49-9071.00</v>
      </c>
      <c r="BD82" t="s">
        <v>200</v>
      </c>
      <c r="BE82" t="s">
        <v>972</v>
      </c>
      <c r="BF82" t="s">
        <v>973</v>
      </c>
      <c r="BG82">
        <v>20</v>
      </c>
      <c r="BI82" s="1">
        <v>45323</v>
      </c>
      <c r="BJ82" s="1">
        <v>45688</v>
      </c>
      <c r="BM82">
        <v>35</v>
      </c>
      <c r="BN82">
        <v>0</v>
      </c>
      <c r="BO82">
        <v>7</v>
      </c>
      <c r="BP82">
        <v>7</v>
      </c>
      <c r="BQ82">
        <v>7</v>
      </c>
      <c r="BR82">
        <v>7</v>
      </c>
      <c r="BS82">
        <v>7</v>
      </c>
      <c r="BT82">
        <v>0</v>
      </c>
      <c r="BU82" t="str">
        <f t="shared" si="2"/>
        <v>8:30 AM</v>
      </c>
      <c r="BV82" t="str">
        <f t="shared" si="3"/>
        <v>4:30 PM</v>
      </c>
      <c r="BW82" t="s">
        <v>184</v>
      </c>
      <c r="BX82">
        <v>0</v>
      </c>
      <c r="BY82">
        <v>0</v>
      </c>
      <c r="BZ82" t="s">
        <v>115</v>
      </c>
      <c r="CB82" s="3" t="s">
        <v>974</v>
      </c>
      <c r="CC82" t="s">
        <v>960</v>
      </c>
      <c r="CD82" t="s">
        <v>961</v>
      </c>
      <c r="CE82" t="s">
        <v>214</v>
      </c>
      <c r="CF82" t="s">
        <v>120</v>
      </c>
      <c r="CG82" s="8">
        <v>96950</v>
      </c>
      <c r="CH82" s="2">
        <v>9.5399999999999991</v>
      </c>
      <c r="CI82" s="2">
        <v>9.5399999999999991</v>
      </c>
      <c r="CJ82" s="2">
        <v>14.31</v>
      </c>
      <c r="CK82" s="2">
        <v>14.31</v>
      </c>
      <c r="CL82" t="s">
        <v>134</v>
      </c>
      <c r="CM82" t="s">
        <v>975</v>
      </c>
      <c r="CN82" t="s">
        <v>135</v>
      </c>
      <c r="CP82" t="s">
        <v>115</v>
      </c>
      <c r="CQ82" t="s">
        <v>114</v>
      </c>
      <c r="CR82" t="s">
        <v>115</v>
      </c>
      <c r="CS82" t="s">
        <v>114</v>
      </c>
      <c r="CT82" t="s">
        <v>114</v>
      </c>
      <c r="CU82" t="s">
        <v>114</v>
      </c>
      <c r="CV82" t="s">
        <v>136</v>
      </c>
      <c r="CW82" t="s">
        <v>925</v>
      </c>
      <c r="CX82" s="10">
        <v>16707891106</v>
      </c>
      <c r="CY82" t="s">
        <v>967</v>
      </c>
      <c r="CZ82" t="s">
        <v>270</v>
      </c>
      <c r="DA82" t="s">
        <v>114</v>
      </c>
      <c r="DB82" t="s">
        <v>115</v>
      </c>
    </row>
    <row r="83" spans="1:111" ht="14.45" customHeight="1" x14ac:dyDescent="0.25">
      <c r="A83" t="s">
        <v>976</v>
      </c>
      <c r="B83" t="s">
        <v>112</v>
      </c>
      <c r="C83" s="1">
        <v>45189.495578703703</v>
      </c>
      <c r="D83" s="1">
        <v>45208</v>
      </c>
      <c r="E83" t="s">
        <v>139</v>
      </c>
      <c r="G83" t="s">
        <v>115</v>
      </c>
      <c r="H83" t="s">
        <v>115</v>
      </c>
      <c r="I83" t="s">
        <v>115</v>
      </c>
      <c r="J83" t="s">
        <v>959</v>
      </c>
      <c r="L83" t="s">
        <v>960</v>
      </c>
      <c r="M83" t="s">
        <v>961</v>
      </c>
      <c r="N83" t="s">
        <v>214</v>
      </c>
      <c r="O83" t="s">
        <v>120</v>
      </c>
      <c r="P83" s="8">
        <v>96950</v>
      </c>
      <c r="Q83" t="s">
        <v>121</v>
      </c>
      <c r="R83" t="s">
        <v>215</v>
      </c>
      <c r="S83" s="10">
        <v>16707891106</v>
      </c>
      <c r="U83">
        <v>54121</v>
      </c>
      <c r="V83" t="s">
        <v>122</v>
      </c>
      <c r="X83" t="s">
        <v>962</v>
      </c>
      <c r="Y83" t="s">
        <v>977</v>
      </c>
      <c r="Z83" t="s">
        <v>964</v>
      </c>
      <c r="AA83" t="s">
        <v>335</v>
      </c>
      <c r="AB83" t="s">
        <v>966</v>
      </c>
      <c r="AC83" t="s">
        <v>961</v>
      </c>
      <c r="AD83" t="s">
        <v>214</v>
      </c>
      <c r="AE83" t="s">
        <v>120</v>
      </c>
      <c r="AF83" s="8">
        <v>96950</v>
      </c>
      <c r="AG83" t="s">
        <v>121</v>
      </c>
      <c r="AI83" s="10">
        <v>16707891106</v>
      </c>
      <c r="AK83" t="s">
        <v>967</v>
      </c>
      <c r="BC83" t="str">
        <f>"43-3031.00"</f>
        <v>43-3031.00</v>
      </c>
      <c r="BD83" t="s">
        <v>310</v>
      </c>
      <c r="BE83" t="s">
        <v>978</v>
      </c>
      <c r="BF83" t="s">
        <v>310</v>
      </c>
      <c r="BG83">
        <v>10</v>
      </c>
      <c r="BI83" s="1">
        <v>45323</v>
      </c>
      <c r="BJ83" s="1">
        <v>45688</v>
      </c>
      <c r="BM83">
        <v>35</v>
      </c>
      <c r="BN83">
        <v>0</v>
      </c>
      <c r="BO83">
        <v>7</v>
      </c>
      <c r="BP83">
        <v>7</v>
      </c>
      <c r="BQ83">
        <v>7</v>
      </c>
      <c r="BR83">
        <v>7</v>
      </c>
      <c r="BS83">
        <v>7</v>
      </c>
      <c r="BT83">
        <v>0</v>
      </c>
      <c r="BU83" t="str">
        <f t="shared" si="2"/>
        <v>8:30 AM</v>
      </c>
      <c r="BV83" t="str">
        <f t="shared" si="3"/>
        <v>4:30 PM</v>
      </c>
      <c r="BW83" t="s">
        <v>683</v>
      </c>
      <c r="BX83">
        <v>0</v>
      </c>
      <c r="BY83">
        <v>24</v>
      </c>
      <c r="BZ83" t="s">
        <v>115</v>
      </c>
      <c r="CB83" s="3" t="s">
        <v>969</v>
      </c>
      <c r="CC83" t="s">
        <v>960</v>
      </c>
      <c r="CD83" t="s">
        <v>961</v>
      </c>
      <c r="CE83" t="s">
        <v>979</v>
      </c>
      <c r="CF83" t="s">
        <v>120</v>
      </c>
      <c r="CG83" s="8">
        <v>96950</v>
      </c>
      <c r="CH83" s="2">
        <v>11.43</v>
      </c>
      <c r="CI83" s="2">
        <v>11.43</v>
      </c>
      <c r="CJ83" s="2">
        <v>17.14</v>
      </c>
      <c r="CK83" s="2">
        <v>17.14</v>
      </c>
      <c r="CL83" t="s">
        <v>134</v>
      </c>
      <c r="CM83" t="s">
        <v>975</v>
      </c>
      <c r="CN83" t="s">
        <v>135</v>
      </c>
      <c r="CP83" t="s">
        <v>115</v>
      </c>
      <c r="CQ83" t="s">
        <v>114</v>
      </c>
      <c r="CR83" t="s">
        <v>115</v>
      </c>
      <c r="CS83" t="s">
        <v>114</v>
      </c>
      <c r="CT83" t="s">
        <v>114</v>
      </c>
      <c r="CU83" t="s">
        <v>114</v>
      </c>
      <c r="CV83" t="s">
        <v>136</v>
      </c>
      <c r="CW83" t="s">
        <v>925</v>
      </c>
      <c r="CX83" s="10">
        <v>16707891106</v>
      </c>
      <c r="CY83" t="s">
        <v>967</v>
      </c>
      <c r="CZ83" t="s">
        <v>270</v>
      </c>
      <c r="DA83" t="s">
        <v>114</v>
      </c>
      <c r="DB83" t="s">
        <v>115</v>
      </c>
    </row>
    <row r="84" spans="1:111" ht="14.45" customHeight="1" x14ac:dyDescent="0.25">
      <c r="A84" t="s">
        <v>980</v>
      </c>
      <c r="B84" t="s">
        <v>112</v>
      </c>
      <c r="C84" s="1">
        <v>45189.486516898149</v>
      </c>
      <c r="D84" s="1">
        <v>45208</v>
      </c>
      <c r="E84" t="s">
        <v>139</v>
      </c>
      <c r="G84" t="s">
        <v>115</v>
      </c>
      <c r="H84" t="s">
        <v>115</v>
      </c>
      <c r="I84" t="s">
        <v>115</v>
      </c>
      <c r="J84" t="s">
        <v>959</v>
      </c>
      <c r="L84" t="s">
        <v>960</v>
      </c>
      <c r="M84" t="s">
        <v>961</v>
      </c>
      <c r="N84" t="s">
        <v>214</v>
      </c>
      <c r="O84" t="s">
        <v>120</v>
      </c>
      <c r="P84" s="8">
        <v>96950</v>
      </c>
      <c r="Q84" t="s">
        <v>121</v>
      </c>
      <c r="R84" t="s">
        <v>215</v>
      </c>
      <c r="S84" s="10">
        <v>16707891106</v>
      </c>
      <c r="U84">
        <v>561720</v>
      </c>
      <c r="V84" t="s">
        <v>122</v>
      </c>
      <c r="X84" t="s">
        <v>962</v>
      </c>
      <c r="Y84" t="s">
        <v>963</v>
      </c>
      <c r="Z84" t="s">
        <v>964</v>
      </c>
      <c r="AA84" t="s">
        <v>965</v>
      </c>
      <c r="AB84" t="s">
        <v>960</v>
      </c>
      <c r="AC84" t="s">
        <v>961</v>
      </c>
      <c r="AD84" t="s">
        <v>214</v>
      </c>
      <c r="AE84" t="s">
        <v>120</v>
      </c>
      <c r="AF84" s="8">
        <v>96950</v>
      </c>
      <c r="AG84" t="s">
        <v>121</v>
      </c>
      <c r="AI84" s="10">
        <v>16707891106</v>
      </c>
      <c r="AK84" t="s">
        <v>967</v>
      </c>
      <c r="BC84" t="str">
        <f>"37-2012.00"</f>
        <v>37-2012.00</v>
      </c>
      <c r="BD84" t="s">
        <v>263</v>
      </c>
      <c r="BE84" t="s">
        <v>981</v>
      </c>
      <c r="BF84" t="s">
        <v>982</v>
      </c>
      <c r="BG84">
        <v>20</v>
      </c>
      <c r="BI84" s="1">
        <v>45323</v>
      </c>
      <c r="BJ84" s="1">
        <v>45688</v>
      </c>
      <c r="BM84">
        <v>35</v>
      </c>
      <c r="BN84">
        <v>0</v>
      </c>
      <c r="BO84">
        <v>7</v>
      </c>
      <c r="BP84">
        <v>7</v>
      </c>
      <c r="BQ84">
        <v>7</v>
      </c>
      <c r="BR84">
        <v>7</v>
      </c>
      <c r="BS84">
        <v>7</v>
      </c>
      <c r="BT84">
        <v>0</v>
      </c>
      <c r="BU84" t="str">
        <f t="shared" si="2"/>
        <v>8:30 AM</v>
      </c>
      <c r="BV84" t="str">
        <f t="shared" si="3"/>
        <v>4:30 PM</v>
      </c>
      <c r="BW84" t="s">
        <v>184</v>
      </c>
      <c r="BX84">
        <v>0</v>
      </c>
      <c r="BY84">
        <v>0</v>
      </c>
      <c r="BZ84" t="s">
        <v>115</v>
      </c>
      <c r="CB84" s="3" t="s">
        <v>983</v>
      </c>
      <c r="CC84" t="s">
        <v>960</v>
      </c>
      <c r="CD84" t="s">
        <v>961</v>
      </c>
      <c r="CE84" t="s">
        <v>214</v>
      </c>
      <c r="CF84" t="s">
        <v>120</v>
      </c>
      <c r="CG84" s="8">
        <v>96950</v>
      </c>
      <c r="CH84" s="2">
        <v>7.64</v>
      </c>
      <c r="CI84" s="2">
        <v>7.64</v>
      </c>
      <c r="CJ84" s="2">
        <v>11.46</v>
      </c>
      <c r="CK84" s="2">
        <v>11.46</v>
      </c>
      <c r="CL84" t="s">
        <v>134</v>
      </c>
      <c r="CM84" t="s">
        <v>970</v>
      </c>
      <c r="CN84" t="s">
        <v>135</v>
      </c>
      <c r="CP84" t="s">
        <v>115</v>
      </c>
      <c r="CQ84" t="s">
        <v>114</v>
      </c>
      <c r="CR84" t="s">
        <v>115</v>
      </c>
      <c r="CS84" t="s">
        <v>114</v>
      </c>
      <c r="CT84" t="s">
        <v>114</v>
      </c>
      <c r="CU84" t="s">
        <v>114</v>
      </c>
      <c r="CV84" t="s">
        <v>136</v>
      </c>
      <c r="CW84" t="s">
        <v>925</v>
      </c>
      <c r="CX84" s="10">
        <v>16707891106</v>
      </c>
      <c r="CY84" t="s">
        <v>967</v>
      </c>
      <c r="CZ84" t="s">
        <v>270</v>
      </c>
      <c r="DA84" t="s">
        <v>114</v>
      </c>
      <c r="DB84" t="s">
        <v>115</v>
      </c>
    </row>
    <row r="85" spans="1:111" ht="14.45" customHeight="1" x14ac:dyDescent="0.25">
      <c r="A85" t="s">
        <v>984</v>
      </c>
      <c r="B85" t="s">
        <v>112</v>
      </c>
      <c r="C85" s="1">
        <v>45189.479096759256</v>
      </c>
      <c r="D85" s="1">
        <v>45208</v>
      </c>
      <c r="E85" t="s">
        <v>113</v>
      </c>
      <c r="F85" s="1">
        <v>45321.791666666664</v>
      </c>
      <c r="G85" t="s">
        <v>115</v>
      </c>
      <c r="H85" t="s">
        <v>115</v>
      </c>
      <c r="I85" t="s">
        <v>115</v>
      </c>
      <c r="J85" t="s">
        <v>959</v>
      </c>
      <c r="L85" t="s">
        <v>960</v>
      </c>
      <c r="M85" t="s">
        <v>961</v>
      </c>
      <c r="N85" t="s">
        <v>214</v>
      </c>
      <c r="O85" t="s">
        <v>120</v>
      </c>
      <c r="P85" s="8">
        <v>96950</v>
      </c>
      <c r="Q85" t="s">
        <v>121</v>
      </c>
      <c r="R85" t="s">
        <v>215</v>
      </c>
      <c r="S85" s="10">
        <v>16707891106</v>
      </c>
      <c r="U85">
        <v>236116</v>
      </c>
      <c r="V85" t="s">
        <v>122</v>
      </c>
      <c r="X85" t="s">
        <v>985</v>
      </c>
      <c r="Y85" t="s">
        <v>977</v>
      </c>
      <c r="Z85" t="s">
        <v>964</v>
      </c>
      <c r="AA85" t="s">
        <v>965</v>
      </c>
      <c r="AB85" t="s">
        <v>966</v>
      </c>
      <c r="AC85" t="s">
        <v>961</v>
      </c>
      <c r="AD85" t="s">
        <v>214</v>
      </c>
      <c r="AE85" t="s">
        <v>120</v>
      </c>
      <c r="AF85" s="8">
        <v>96950</v>
      </c>
      <c r="AG85" t="s">
        <v>121</v>
      </c>
      <c r="AI85" s="10">
        <v>16707891106</v>
      </c>
      <c r="AK85" t="s">
        <v>967</v>
      </c>
      <c r="BC85" t="str">
        <f>"49-9071.00"</f>
        <v>49-9071.00</v>
      </c>
      <c r="BD85" t="s">
        <v>200</v>
      </c>
      <c r="BE85" t="s">
        <v>986</v>
      </c>
      <c r="BF85" t="s">
        <v>973</v>
      </c>
      <c r="BG85">
        <v>20</v>
      </c>
      <c r="BI85" s="1">
        <v>45323</v>
      </c>
      <c r="BJ85" s="1">
        <v>45688</v>
      </c>
      <c r="BM85">
        <v>35</v>
      </c>
      <c r="BN85">
        <v>0</v>
      </c>
      <c r="BO85">
        <v>7</v>
      </c>
      <c r="BP85">
        <v>7</v>
      </c>
      <c r="BQ85">
        <v>7</v>
      </c>
      <c r="BR85">
        <v>7</v>
      </c>
      <c r="BS85">
        <v>7</v>
      </c>
      <c r="BT85">
        <v>0</v>
      </c>
      <c r="BU85" t="str">
        <f t="shared" si="2"/>
        <v>8:30 AM</v>
      </c>
      <c r="BV85" t="str">
        <f t="shared" si="3"/>
        <v>4:30 PM</v>
      </c>
      <c r="BW85" t="s">
        <v>184</v>
      </c>
      <c r="BX85">
        <v>0</v>
      </c>
      <c r="BY85">
        <v>0</v>
      </c>
      <c r="BZ85" t="s">
        <v>115</v>
      </c>
      <c r="CB85" s="3" t="s">
        <v>974</v>
      </c>
      <c r="CC85" t="s">
        <v>960</v>
      </c>
      <c r="CD85" t="s">
        <v>961</v>
      </c>
      <c r="CE85" t="s">
        <v>214</v>
      </c>
      <c r="CF85" t="s">
        <v>120</v>
      </c>
      <c r="CG85" s="8">
        <v>96950</v>
      </c>
      <c r="CH85" s="2">
        <v>9.5399999999999991</v>
      </c>
      <c r="CI85" s="2">
        <v>9.5399999999999991</v>
      </c>
      <c r="CJ85" s="2">
        <v>14.31</v>
      </c>
      <c r="CK85" s="2">
        <v>14.31</v>
      </c>
      <c r="CL85" t="s">
        <v>134</v>
      </c>
      <c r="CM85" t="s">
        <v>975</v>
      </c>
      <c r="CN85" t="s">
        <v>135</v>
      </c>
      <c r="CP85" t="s">
        <v>115</v>
      </c>
      <c r="CQ85" t="s">
        <v>114</v>
      </c>
      <c r="CR85" t="s">
        <v>115</v>
      </c>
      <c r="CS85" t="s">
        <v>114</v>
      </c>
      <c r="CT85" t="s">
        <v>114</v>
      </c>
      <c r="CU85" t="s">
        <v>114</v>
      </c>
      <c r="CV85" t="s">
        <v>136</v>
      </c>
      <c r="CW85" t="s">
        <v>925</v>
      </c>
      <c r="CX85" s="10">
        <v>16707891106</v>
      </c>
      <c r="CY85" t="s">
        <v>967</v>
      </c>
      <c r="CZ85" t="s">
        <v>270</v>
      </c>
      <c r="DA85" t="s">
        <v>114</v>
      </c>
      <c r="DB85" t="s">
        <v>115</v>
      </c>
    </row>
    <row r="86" spans="1:111" ht="14.45" customHeight="1" x14ac:dyDescent="0.25">
      <c r="A86" t="s">
        <v>987</v>
      </c>
      <c r="B86" t="s">
        <v>112</v>
      </c>
      <c r="C86" s="1">
        <v>45189.489625925926</v>
      </c>
      <c r="D86" s="1">
        <v>45208</v>
      </c>
      <c r="E86" t="s">
        <v>113</v>
      </c>
      <c r="F86" s="1">
        <v>45321.791666666664</v>
      </c>
      <c r="G86" t="s">
        <v>115</v>
      </c>
      <c r="H86" t="s">
        <v>115</v>
      </c>
      <c r="I86" t="s">
        <v>115</v>
      </c>
      <c r="J86" t="s">
        <v>959</v>
      </c>
      <c r="L86" t="s">
        <v>960</v>
      </c>
      <c r="M86" t="s">
        <v>961</v>
      </c>
      <c r="N86" t="s">
        <v>119</v>
      </c>
      <c r="O86" t="s">
        <v>120</v>
      </c>
      <c r="P86" s="8">
        <v>96950</v>
      </c>
      <c r="Q86" t="s">
        <v>121</v>
      </c>
      <c r="R86" t="s">
        <v>215</v>
      </c>
      <c r="S86" s="10">
        <v>16707891106</v>
      </c>
      <c r="U86">
        <v>561720</v>
      </c>
      <c r="V86" t="s">
        <v>122</v>
      </c>
      <c r="X86" t="s">
        <v>962</v>
      </c>
      <c r="Y86" t="s">
        <v>963</v>
      </c>
      <c r="Z86" t="s">
        <v>964</v>
      </c>
      <c r="AA86" t="s">
        <v>335</v>
      </c>
      <c r="AB86" t="s">
        <v>988</v>
      </c>
      <c r="AC86" t="s">
        <v>961</v>
      </c>
      <c r="AD86" t="s">
        <v>119</v>
      </c>
      <c r="AE86" t="s">
        <v>120</v>
      </c>
      <c r="AF86" s="8">
        <v>96950</v>
      </c>
      <c r="AG86" t="s">
        <v>121</v>
      </c>
      <c r="AI86" s="10">
        <v>16707891106</v>
      </c>
      <c r="AK86" t="s">
        <v>967</v>
      </c>
      <c r="BC86" t="str">
        <f>"37-2012.00"</f>
        <v>37-2012.00</v>
      </c>
      <c r="BD86" t="s">
        <v>263</v>
      </c>
      <c r="BE86" t="s">
        <v>989</v>
      </c>
      <c r="BF86" t="s">
        <v>982</v>
      </c>
      <c r="BG86">
        <v>20</v>
      </c>
      <c r="BI86" s="1">
        <v>45323</v>
      </c>
      <c r="BJ86" s="1">
        <v>45688</v>
      </c>
      <c r="BM86">
        <v>35</v>
      </c>
      <c r="BN86">
        <v>0</v>
      </c>
      <c r="BO86">
        <v>7</v>
      </c>
      <c r="BP86">
        <v>7</v>
      </c>
      <c r="BQ86">
        <v>7</v>
      </c>
      <c r="BR86">
        <v>7</v>
      </c>
      <c r="BS86">
        <v>7</v>
      </c>
      <c r="BT86">
        <v>0</v>
      </c>
      <c r="BU86" t="str">
        <f t="shared" si="2"/>
        <v>8:30 AM</v>
      </c>
      <c r="BV86" t="str">
        <f t="shared" si="3"/>
        <v>4:30 PM</v>
      </c>
      <c r="BW86" t="s">
        <v>184</v>
      </c>
      <c r="BX86">
        <v>0</v>
      </c>
      <c r="BY86">
        <v>0</v>
      </c>
      <c r="BZ86" t="s">
        <v>115</v>
      </c>
      <c r="CB86" s="3" t="s">
        <v>983</v>
      </c>
      <c r="CC86" t="s">
        <v>960</v>
      </c>
      <c r="CD86" t="s">
        <v>961</v>
      </c>
      <c r="CE86" t="s">
        <v>214</v>
      </c>
      <c r="CF86" t="s">
        <v>120</v>
      </c>
      <c r="CG86" s="8">
        <v>96950</v>
      </c>
      <c r="CH86" s="2">
        <v>7.64</v>
      </c>
      <c r="CI86" s="2">
        <v>7.64</v>
      </c>
      <c r="CJ86" s="2">
        <v>11.46</v>
      </c>
      <c r="CK86" s="2">
        <v>11.46</v>
      </c>
      <c r="CL86" t="s">
        <v>134</v>
      </c>
      <c r="CM86" t="s">
        <v>975</v>
      </c>
      <c r="CN86" t="s">
        <v>135</v>
      </c>
      <c r="CP86" t="s">
        <v>115</v>
      </c>
      <c r="CQ86" t="s">
        <v>114</v>
      </c>
      <c r="CR86" t="s">
        <v>115</v>
      </c>
      <c r="CS86" t="s">
        <v>114</v>
      </c>
      <c r="CT86" t="s">
        <v>114</v>
      </c>
      <c r="CU86" t="s">
        <v>114</v>
      </c>
      <c r="CV86" t="s">
        <v>136</v>
      </c>
      <c r="CW86" t="s">
        <v>925</v>
      </c>
      <c r="CX86" s="10">
        <v>16707891106</v>
      </c>
      <c r="CY86" t="s">
        <v>967</v>
      </c>
      <c r="CZ86" t="s">
        <v>270</v>
      </c>
      <c r="DA86" t="s">
        <v>114</v>
      </c>
      <c r="DB86" t="s">
        <v>115</v>
      </c>
    </row>
    <row r="87" spans="1:111" ht="14.45" customHeight="1" x14ac:dyDescent="0.25">
      <c r="A87" t="s">
        <v>990</v>
      </c>
      <c r="B87" t="s">
        <v>209</v>
      </c>
      <c r="C87" s="1">
        <v>45133.412772800926</v>
      </c>
      <c r="D87" s="1">
        <v>45209</v>
      </c>
      <c r="E87" t="s">
        <v>139</v>
      </c>
      <c r="G87" t="s">
        <v>115</v>
      </c>
      <c r="H87" t="s">
        <v>115</v>
      </c>
      <c r="I87" t="s">
        <v>115</v>
      </c>
      <c r="J87" t="s">
        <v>991</v>
      </c>
      <c r="L87" t="s">
        <v>992</v>
      </c>
      <c r="N87" t="s">
        <v>119</v>
      </c>
      <c r="O87" t="s">
        <v>120</v>
      </c>
      <c r="P87" s="8">
        <v>96950</v>
      </c>
      <c r="Q87" t="s">
        <v>121</v>
      </c>
      <c r="S87" s="10">
        <v>16702850478</v>
      </c>
      <c r="U87">
        <v>56132</v>
      </c>
      <c r="V87" t="s">
        <v>122</v>
      </c>
      <c r="X87" t="s">
        <v>993</v>
      </c>
      <c r="Y87" t="s">
        <v>994</v>
      </c>
      <c r="Z87" t="s">
        <v>995</v>
      </c>
      <c r="AA87" t="s">
        <v>126</v>
      </c>
      <c r="AB87" t="s">
        <v>992</v>
      </c>
      <c r="AD87" t="s">
        <v>119</v>
      </c>
      <c r="AE87" t="s">
        <v>120</v>
      </c>
      <c r="AF87" s="8">
        <v>96950</v>
      </c>
      <c r="AG87" t="s">
        <v>121</v>
      </c>
      <c r="AI87" s="10">
        <v>16702850479</v>
      </c>
      <c r="AK87" t="s">
        <v>996</v>
      </c>
      <c r="BC87" t="str">
        <f>"49-9071.00"</f>
        <v>49-9071.00</v>
      </c>
      <c r="BD87" t="s">
        <v>200</v>
      </c>
      <c r="BE87" t="s">
        <v>997</v>
      </c>
      <c r="BF87" t="s">
        <v>368</v>
      </c>
      <c r="BG87">
        <v>3</v>
      </c>
      <c r="BH87">
        <v>3</v>
      </c>
      <c r="BI87" s="1">
        <v>45200</v>
      </c>
      <c r="BJ87" s="1">
        <v>45565</v>
      </c>
      <c r="BK87" s="1">
        <v>45209</v>
      </c>
      <c r="BL87" s="1">
        <v>45565</v>
      </c>
      <c r="BM87">
        <v>40</v>
      </c>
      <c r="BN87">
        <v>0</v>
      </c>
      <c r="BO87">
        <v>8</v>
      </c>
      <c r="BP87">
        <v>8</v>
      </c>
      <c r="BQ87">
        <v>8</v>
      </c>
      <c r="BR87">
        <v>8</v>
      </c>
      <c r="BS87">
        <v>8</v>
      </c>
      <c r="BT87">
        <v>0</v>
      </c>
      <c r="BU87" t="str">
        <f>"8:00 AM"</f>
        <v>8:00 AM</v>
      </c>
      <c r="BV87" t="str">
        <f>"5:00 PM"</f>
        <v>5:00 PM</v>
      </c>
      <c r="BW87" t="s">
        <v>184</v>
      </c>
      <c r="BX87">
        <v>0</v>
      </c>
      <c r="BY87">
        <v>12</v>
      </c>
      <c r="BZ87" t="s">
        <v>115</v>
      </c>
      <c r="CB87" s="3" t="s">
        <v>998</v>
      </c>
      <c r="CC87" t="s">
        <v>999</v>
      </c>
      <c r="CD87" t="s">
        <v>1000</v>
      </c>
      <c r="CE87" t="s">
        <v>214</v>
      </c>
      <c r="CF87" t="s">
        <v>120</v>
      </c>
      <c r="CG87" s="8">
        <v>96950</v>
      </c>
      <c r="CH87" s="2">
        <v>9.5399999999999991</v>
      </c>
      <c r="CI87" s="2">
        <v>9.5399999999999991</v>
      </c>
      <c r="CJ87" s="2">
        <v>0</v>
      </c>
      <c r="CK87" s="2">
        <v>0</v>
      </c>
      <c r="CL87" t="s">
        <v>134</v>
      </c>
      <c r="CM87" t="s">
        <v>184</v>
      </c>
      <c r="CN87" t="s">
        <v>135</v>
      </c>
      <c r="CP87" t="s">
        <v>115</v>
      </c>
      <c r="CQ87" t="s">
        <v>114</v>
      </c>
      <c r="CR87" t="s">
        <v>115</v>
      </c>
      <c r="CS87" t="s">
        <v>115</v>
      </c>
      <c r="CT87" t="s">
        <v>136</v>
      </c>
      <c r="CU87" t="s">
        <v>114</v>
      </c>
      <c r="CV87" t="s">
        <v>136</v>
      </c>
      <c r="CW87" t="s">
        <v>362</v>
      </c>
      <c r="CX87" s="10">
        <v>16702850478</v>
      </c>
      <c r="CY87" t="s">
        <v>996</v>
      </c>
      <c r="CZ87" t="s">
        <v>136</v>
      </c>
      <c r="DA87" t="s">
        <v>114</v>
      </c>
      <c r="DB87" t="s">
        <v>115</v>
      </c>
      <c r="DC87" t="s">
        <v>993</v>
      </c>
      <c r="DD87" t="s">
        <v>994</v>
      </c>
      <c r="DE87" t="s">
        <v>995</v>
      </c>
      <c r="DF87" t="s">
        <v>991</v>
      </c>
      <c r="DG87" t="s">
        <v>996</v>
      </c>
    </row>
    <row r="88" spans="1:111" ht="14.45" customHeight="1" x14ac:dyDescent="0.25">
      <c r="A88" t="s">
        <v>1001</v>
      </c>
      <c r="B88" t="s">
        <v>209</v>
      </c>
      <c r="C88" s="1">
        <v>45114.998598958337</v>
      </c>
      <c r="D88" s="1">
        <v>45209</v>
      </c>
      <c r="E88" t="s">
        <v>139</v>
      </c>
      <c r="G88" t="s">
        <v>115</v>
      </c>
      <c r="H88" t="s">
        <v>115</v>
      </c>
      <c r="I88" t="s">
        <v>115</v>
      </c>
      <c r="J88" t="s">
        <v>1002</v>
      </c>
      <c r="K88" t="s">
        <v>1003</v>
      </c>
      <c r="L88" t="s">
        <v>1004</v>
      </c>
      <c r="M88" t="s">
        <v>1005</v>
      </c>
      <c r="N88" t="s">
        <v>119</v>
      </c>
      <c r="O88" t="s">
        <v>120</v>
      </c>
      <c r="P88" s="8">
        <v>96950</v>
      </c>
      <c r="Q88" t="s">
        <v>121</v>
      </c>
      <c r="R88" t="s">
        <v>1006</v>
      </c>
      <c r="S88" s="10">
        <v>16704838806</v>
      </c>
      <c r="U88">
        <v>811121</v>
      </c>
      <c r="V88" t="s">
        <v>122</v>
      </c>
      <c r="X88" t="s">
        <v>1007</v>
      </c>
      <c r="Y88" t="s">
        <v>1008</v>
      </c>
      <c r="AA88" t="s">
        <v>321</v>
      </c>
      <c r="AB88" t="s">
        <v>1004</v>
      </c>
      <c r="AC88" t="s">
        <v>1005</v>
      </c>
      <c r="AD88" t="s">
        <v>119</v>
      </c>
      <c r="AE88" t="s">
        <v>120</v>
      </c>
      <c r="AF88" s="8">
        <v>96950</v>
      </c>
      <c r="AG88" t="s">
        <v>121</v>
      </c>
      <c r="AH88" t="s">
        <v>707</v>
      </c>
      <c r="AI88" s="10">
        <v>16704838806</v>
      </c>
      <c r="AK88" t="s">
        <v>1009</v>
      </c>
      <c r="BC88" t="str">
        <f>"51-6031.00"</f>
        <v>51-6031.00</v>
      </c>
      <c r="BD88" t="s">
        <v>469</v>
      </c>
      <c r="BE88" t="s">
        <v>1010</v>
      </c>
      <c r="BF88" t="s">
        <v>1011</v>
      </c>
      <c r="BG88">
        <v>2</v>
      </c>
      <c r="BH88">
        <v>2</v>
      </c>
      <c r="BI88" s="1">
        <v>45231</v>
      </c>
      <c r="BJ88" s="1">
        <v>45596</v>
      </c>
      <c r="BK88" s="1">
        <v>45231</v>
      </c>
      <c r="BL88" s="1">
        <v>45596</v>
      </c>
      <c r="BM88">
        <v>35</v>
      </c>
      <c r="BN88">
        <v>0</v>
      </c>
      <c r="BO88">
        <v>7</v>
      </c>
      <c r="BP88">
        <v>0</v>
      </c>
      <c r="BQ88">
        <v>7</v>
      </c>
      <c r="BR88">
        <v>7</v>
      </c>
      <c r="BS88">
        <v>7</v>
      </c>
      <c r="BT88">
        <v>7</v>
      </c>
      <c r="BU88" t="str">
        <f>"8:00 AM"</f>
        <v>8:00 AM</v>
      </c>
      <c r="BV88" t="str">
        <f>"5:00 PM"</f>
        <v>5:00 PM</v>
      </c>
      <c r="BW88" t="s">
        <v>184</v>
      </c>
      <c r="BX88">
        <v>0</v>
      </c>
      <c r="BY88">
        <v>3</v>
      </c>
      <c r="BZ88" t="s">
        <v>115</v>
      </c>
      <c r="CB88" t="s">
        <v>1006</v>
      </c>
      <c r="CC88" t="s">
        <v>1012</v>
      </c>
      <c r="CD88" t="s">
        <v>1005</v>
      </c>
      <c r="CE88" t="s">
        <v>119</v>
      </c>
      <c r="CF88" t="s">
        <v>120</v>
      </c>
      <c r="CG88" s="8">
        <v>96950</v>
      </c>
      <c r="CH88" s="2">
        <v>8.84</v>
      </c>
      <c r="CI88" s="2">
        <v>8.84</v>
      </c>
      <c r="CJ88" s="2">
        <v>13.26</v>
      </c>
      <c r="CK88" s="2">
        <v>13.26</v>
      </c>
      <c r="CL88" t="s">
        <v>134</v>
      </c>
      <c r="CM88" t="s">
        <v>1006</v>
      </c>
      <c r="CN88" t="s">
        <v>135</v>
      </c>
      <c r="CP88" t="s">
        <v>115</v>
      </c>
      <c r="CQ88" t="s">
        <v>114</v>
      </c>
      <c r="CR88" t="s">
        <v>115</v>
      </c>
      <c r="CS88" t="s">
        <v>114</v>
      </c>
      <c r="CT88" t="s">
        <v>136</v>
      </c>
      <c r="CU88" t="s">
        <v>114</v>
      </c>
      <c r="CV88" t="s">
        <v>136</v>
      </c>
      <c r="CW88" t="s">
        <v>1006</v>
      </c>
      <c r="CX88" s="10">
        <v>16704838806</v>
      </c>
      <c r="CY88" t="s">
        <v>1009</v>
      </c>
      <c r="CZ88" t="s">
        <v>596</v>
      </c>
      <c r="DA88" t="s">
        <v>114</v>
      </c>
      <c r="DB88" t="s">
        <v>115</v>
      </c>
    </row>
    <row r="89" spans="1:111" ht="14.45" customHeight="1" x14ac:dyDescent="0.25">
      <c r="A89" t="s">
        <v>1013</v>
      </c>
      <c r="B89" t="s">
        <v>209</v>
      </c>
      <c r="C89" s="1">
        <v>45162.52669097222</v>
      </c>
      <c r="D89" s="1">
        <v>45209</v>
      </c>
      <c r="E89" t="s">
        <v>113</v>
      </c>
      <c r="F89" s="1">
        <v>45198.833333333336</v>
      </c>
      <c r="G89" t="s">
        <v>115</v>
      </c>
      <c r="H89" t="s">
        <v>115</v>
      </c>
      <c r="I89" t="s">
        <v>115</v>
      </c>
      <c r="J89" t="s">
        <v>580</v>
      </c>
      <c r="L89" t="s">
        <v>581</v>
      </c>
      <c r="M89" t="s">
        <v>582</v>
      </c>
      <c r="N89" t="s">
        <v>214</v>
      </c>
      <c r="O89" t="s">
        <v>120</v>
      </c>
      <c r="P89" s="8">
        <v>96950</v>
      </c>
      <c r="Q89" t="s">
        <v>121</v>
      </c>
      <c r="S89" s="10">
        <v>16702350561</v>
      </c>
      <c r="T89">
        <v>100</v>
      </c>
      <c r="U89">
        <v>531110</v>
      </c>
      <c r="V89" t="s">
        <v>122</v>
      </c>
      <c r="X89" t="s">
        <v>677</v>
      </c>
      <c r="Y89" t="s">
        <v>678</v>
      </c>
      <c r="Z89" t="s">
        <v>679</v>
      </c>
      <c r="AA89" t="s">
        <v>356</v>
      </c>
      <c r="AB89" t="s">
        <v>581</v>
      </c>
      <c r="AC89" t="s">
        <v>582</v>
      </c>
      <c r="AD89" t="s">
        <v>214</v>
      </c>
      <c r="AE89" t="s">
        <v>120</v>
      </c>
      <c r="AF89" s="8">
        <v>96950</v>
      </c>
      <c r="AG89" t="s">
        <v>121</v>
      </c>
      <c r="AI89" s="10">
        <v>16702350561</v>
      </c>
      <c r="AJ89">
        <v>100</v>
      </c>
      <c r="AK89" t="s">
        <v>587</v>
      </c>
      <c r="BC89" t="str">
        <f>"27-1024.00"</f>
        <v>27-1024.00</v>
      </c>
      <c r="BD89" t="s">
        <v>680</v>
      </c>
      <c r="BE89" t="s">
        <v>681</v>
      </c>
      <c r="BF89" t="s">
        <v>682</v>
      </c>
      <c r="BG89">
        <v>1</v>
      </c>
      <c r="BH89">
        <v>1</v>
      </c>
      <c r="BI89" s="1">
        <v>45200</v>
      </c>
      <c r="BJ89" s="1">
        <v>45565</v>
      </c>
      <c r="BK89" s="1">
        <v>45209</v>
      </c>
      <c r="BL89" s="1">
        <v>45565</v>
      </c>
      <c r="BM89">
        <v>35</v>
      </c>
      <c r="BN89">
        <v>0</v>
      </c>
      <c r="BO89">
        <v>7</v>
      </c>
      <c r="BP89">
        <v>7</v>
      </c>
      <c r="BQ89">
        <v>7</v>
      </c>
      <c r="BR89">
        <v>7</v>
      </c>
      <c r="BS89">
        <v>7</v>
      </c>
      <c r="BT89">
        <v>0</v>
      </c>
      <c r="BU89" t="str">
        <f>"8:00 AM"</f>
        <v>8:00 AM</v>
      </c>
      <c r="BV89" t="str">
        <f>"4:00 PM"</f>
        <v>4:00 PM</v>
      </c>
      <c r="BW89" t="s">
        <v>683</v>
      </c>
      <c r="BX89">
        <v>0</v>
      </c>
      <c r="BY89">
        <v>24</v>
      </c>
      <c r="BZ89" t="s">
        <v>115</v>
      </c>
      <c r="CB89" t="s">
        <v>684</v>
      </c>
      <c r="CC89" t="s">
        <v>685</v>
      </c>
      <c r="CD89" t="s">
        <v>582</v>
      </c>
      <c r="CE89" t="s">
        <v>214</v>
      </c>
      <c r="CF89" t="s">
        <v>120</v>
      </c>
      <c r="CG89" s="8">
        <v>96950</v>
      </c>
      <c r="CH89" s="2">
        <v>9.7200000000000006</v>
      </c>
      <c r="CI89" s="2">
        <v>9.7200000000000006</v>
      </c>
      <c r="CJ89" s="2">
        <v>14.58</v>
      </c>
      <c r="CK89" s="2">
        <v>14.58</v>
      </c>
      <c r="CL89" t="s">
        <v>134</v>
      </c>
      <c r="CM89" t="s">
        <v>593</v>
      </c>
      <c r="CN89" t="s">
        <v>135</v>
      </c>
      <c r="CP89" t="s">
        <v>115</v>
      </c>
      <c r="CQ89" t="s">
        <v>114</v>
      </c>
      <c r="CR89" t="s">
        <v>115</v>
      </c>
      <c r="CS89" t="s">
        <v>114</v>
      </c>
      <c r="CT89" t="s">
        <v>114</v>
      </c>
      <c r="CU89" t="s">
        <v>114</v>
      </c>
      <c r="CV89" t="s">
        <v>136</v>
      </c>
      <c r="CW89" t="s">
        <v>594</v>
      </c>
      <c r="CX89" s="10">
        <v>16702350561</v>
      </c>
      <c r="CY89" t="s">
        <v>595</v>
      </c>
      <c r="CZ89" t="s">
        <v>596</v>
      </c>
      <c r="DA89" t="s">
        <v>114</v>
      </c>
      <c r="DB89" t="s">
        <v>115</v>
      </c>
    </row>
    <row r="90" spans="1:111" ht="14.45" customHeight="1" x14ac:dyDescent="0.25">
      <c r="A90" t="s">
        <v>1014</v>
      </c>
      <c r="B90" t="s">
        <v>209</v>
      </c>
      <c r="C90" s="1">
        <v>45133.045839699073</v>
      </c>
      <c r="D90" s="1">
        <v>45209</v>
      </c>
      <c r="E90" t="s">
        <v>113</v>
      </c>
      <c r="F90" s="1">
        <v>45199.833333333336</v>
      </c>
      <c r="G90" t="s">
        <v>114</v>
      </c>
      <c r="H90" t="s">
        <v>115</v>
      </c>
      <c r="I90" t="s">
        <v>115</v>
      </c>
      <c r="J90" t="s">
        <v>1015</v>
      </c>
      <c r="L90" t="s">
        <v>1016</v>
      </c>
      <c r="N90" t="s">
        <v>119</v>
      </c>
      <c r="O90" t="s">
        <v>120</v>
      </c>
      <c r="P90" s="8">
        <v>96950</v>
      </c>
      <c r="Q90" t="s">
        <v>121</v>
      </c>
      <c r="S90" s="10">
        <v>16704837126</v>
      </c>
      <c r="U90">
        <v>81311</v>
      </c>
      <c r="V90" t="s">
        <v>122</v>
      </c>
      <c r="X90" t="s">
        <v>1017</v>
      </c>
      <c r="Y90" t="s">
        <v>1018</v>
      </c>
      <c r="AA90" t="s">
        <v>126</v>
      </c>
      <c r="AB90" t="s">
        <v>1019</v>
      </c>
      <c r="AD90" t="s">
        <v>119</v>
      </c>
      <c r="AE90" t="s">
        <v>120</v>
      </c>
      <c r="AF90" s="8">
        <v>96950</v>
      </c>
      <c r="AG90" t="s">
        <v>121</v>
      </c>
      <c r="AI90" s="10">
        <v>16704837126</v>
      </c>
      <c r="AK90" t="s">
        <v>1020</v>
      </c>
      <c r="BC90" t="str">
        <f>"43-9061.00"</f>
        <v>43-9061.00</v>
      </c>
      <c r="BD90" t="s">
        <v>1021</v>
      </c>
      <c r="BE90" t="s">
        <v>1022</v>
      </c>
      <c r="BF90" t="s">
        <v>1023</v>
      </c>
      <c r="BG90">
        <v>1</v>
      </c>
      <c r="BH90">
        <v>1</v>
      </c>
      <c r="BI90" s="1">
        <v>45201</v>
      </c>
      <c r="BJ90" s="1">
        <v>46296</v>
      </c>
      <c r="BK90" s="1">
        <v>45209</v>
      </c>
      <c r="BL90" s="1">
        <v>46296</v>
      </c>
      <c r="BM90">
        <v>35</v>
      </c>
      <c r="BN90">
        <v>5</v>
      </c>
      <c r="BO90">
        <v>5</v>
      </c>
      <c r="BP90">
        <v>5</v>
      </c>
      <c r="BQ90">
        <v>5</v>
      </c>
      <c r="BR90">
        <v>5</v>
      </c>
      <c r="BS90">
        <v>5</v>
      </c>
      <c r="BT90">
        <v>5</v>
      </c>
      <c r="BU90" t="str">
        <f>"9:00 AM"</f>
        <v>9:00 AM</v>
      </c>
      <c r="BV90" t="str">
        <f>"3:00 PM"</f>
        <v>3:00 PM</v>
      </c>
      <c r="BW90" t="s">
        <v>131</v>
      </c>
      <c r="BX90">
        <v>0</v>
      </c>
      <c r="BY90">
        <v>12</v>
      </c>
      <c r="BZ90" t="s">
        <v>115</v>
      </c>
      <c r="CB90" t="s">
        <v>1024</v>
      </c>
      <c r="CC90" t="s">
        <v>1025</v>
      </c>
      <c r="CE90" t="s">
        <v>119</v>
      </c>
      <c r="CF90" t="s">
        <v>120</v>
      </c>
      <c r="CG90" s="8">
        <v>96950</v>
      </c>
      <c r="CH90" s="2">
        <v>10.11</v>
      </c>
      <c r="CI90" s="2">
        <v>10.11</v>
      </c>
      <c r="CJ90" s="2">
        <v>15.17</v>
      </c>
      <c r="CK90" s="2">
        <v>15.17</v>
      </c>
      <c r="CL90" t="s">
        <v>134</v>
      </c>
      <c r="CM90" t="s">
        <v>423</v>
      </c>
      <c r="CN90" t="s">
        <v>135</v>
      </c>
      <c r="CP90" t="s">
        <v>115</v>
      </c>
      <c r="CQ90" t="s">
        <v>114</v>
      </c>
      <c r="CR90" t="s">
        <v>115</v>
      </c>
      <c r="CS90" t="s">
        <v>114</v>
      </c>
      <c r="CT90" t="s">
        <v>136</v>
      </c>
      <c r="CU90" t="s">
        <v>114</v>
      </c>
      <c r="CV90" t="s">
        <v>136</v>
      </c>
      <c r="CW90" t="s">
        <v>1026</v>
      </c>
      <c r="CX90" s="10">
        <v>16704837126</v>
      </c>
      <c r="CY90" t="s">
        <v>1027</v>
      </c>
      <c r="CZ90" t="s">
        <v>136</v>
      </c>
      <c r="DA90" t="s">
        <v>114</v>
      </c>
      <c r="DB90" t="s">
        <v>115</v>
      </c>
    </row>
    <row r="91" spans="1:111" ht="14.45" customHeight="1" x14ac:dyDescent="0.25">
      <c r="A91" t="s">
        <v>1028</v>
      </c>
      <c r="B91" t="s">
        <v>209</v>
      </c>
      <c r="C91" s="1">
        <v>45118.017212152779</v>
      </c>
      <c r="D91" s="1">
        <v>45209</v>
      </c>
      <c r="E91" t="s">
        <v>139</v>
      </c>
      <c r="G91" t="s">
        <v>115</v>
      </c>
      <c r="H91" t="s">
        <v>115</v>
      </c>
      <c r="I91" t="s">
        <v>115</v>
      </c>
      <c r="J91" t="s">
        <v>1029</v>
      </c>
      <c r="L91" t="s">
        <v>1030</v>
      </c>
      <c r="N91" t="s">
        <v>119</v>
      </c>
      <c r="O91" t="s">
        <v>120</v>
      </c>
      <c r="P91" s="8">
        <v>96950</v>
      </c>
      <c r="Q91" t="s">
        <v>121</v>
      </c>
      <c r="S91" s="10">
        <v>16702886108</v>
      </c>
      <c r="U91">
        <v>236220</v>
      </c>
      <c r="V91" t="s">
        <v>122</v>
      </c>
      <c r="X91" t="s">
        <v>1017</v>
      </c>
      <c r="Y91" t="s">
        <v>1031</v>
      </c>
      <c r="AA91" t="s">
        <v>126</v>
      </c>
      <c r="AB91" t="s">
        <v>1030</v>
      </c>
      <c r="AD91" t="s">
        <v>119</v>
      </c>
      <c r="AE91" t="s">
        <v>120</v>
      </c>
      <c r="AF91" s="8">
        <v>96950</v>
      </c>
      <c r="AG91" t="s">
        <v>121</v>
      </c>
      <c r="AI91" s="10">
        <v>16702886108</v>
      </c>
      <c r="AK91" t="s">
        <v>1032</v>
      </c>
      <c r="BC91" t="str">
        <f>"49-9071.00"</f>
        <v>49-9071.00</v>
      </c>
      <c r="BD91" t="s">
        <v>200</v>
      </c>
      <c r="BE91" t="s">
        <v>1033</v>
      </c>
      <c r="BF91" t="s">
        <v>1034</v>
      </c>
      <c r="BG91">
        <v>15</v>
      </c>
      <c r="BH91">
        <v>15</v>
      </c>
      <c r="BI91" s="1">
        <v>45233</v>
      </c>
      <c r="BJ91" s="1">
        <v>45598</v>
      </c>
      <c r="BK91" s="1">
        <v>45233</v>
      </c>
      <c r="BL91" s="1">
        <v>45598</v>
      </c>
      <c r="BM91">
        <v>40</v>
      </c>
      <c r="BN91">
        <v>0</v>
      </c>
      <c r="BO91">
        <v>8</v>
      </c>
      <c r="BP91">
        <v>8</v>
      </c>
      <c r="BQ91">
        <v>8</v>
      </c>
      <c r="BR91">
        <v>8</v>
      </c>
      <c r="BS91">
        <v>8</v>
      </c>
      <c r="BT91">
        <v>0</v>
      </c>
      <c r="BU91" t="str">
        <f t="shared" ref="BU91:BU96" si="4">"8:00 AM"</f>
        <v>8:00 AM</v>
      </c>
      <c r="BV91" t="str">
        <f t="shared" ref="BV91:BV96" si="5">"5:00 PM"</f>
        <v>5:00 PM</v>
      </c>
      <c r="BW91" t="s">
        <v>131</v>
      </c>
      <c r="BX91">
        <v>0</v>
      </c>
      <c r="BY91">
        <v>12</v>
      </c>
      <c r="BZ91" t="s">
        <v>115</v>
      </c>
      <c r="CB91" t="s">
        <v>1035</v>
      </c>
      <c r="CC91" t="s">
        <v>1036</v>
      </c>
      <c r="CE91" t="s">
        <v>119</v>
      </c>
      <c r="CF91" t="s">
        <v>120</v>
      </c>
      <c r="CG91" s="8">
        <v>96950</v>
      </c>
      <c r="CH91" s="2">
        <v>9.19</v>
      </c>
      <c r="CI91" s="2">
        <v>9.19</v>
      </c>
      <c r="CJ91" s="2">
        <v>13.79</v>
      </c>
      <c r="CK91" s="2">
        <v>13.79</v>
      </c>
      <c r="CL91" t="s">
        <v>134</v>
      </c>
      <c r="CM91" t="s">
        <v>136</v>
      </c>
      <c r="CN91" t="s">
        <v>135</v>
      </c>
      <c r="CP91" t="s">
        <v>115</v>
      </c>
      <c r="CQ91" t="s">
        <v>114</v>
      </c>
      <c r="CR91" t="s">
        <v>114</v>
      </c>
      <c r="CS91" t="s">
        <v>114</v>
      </c>
      <c r="CT91" t="s">
        <v>136</v>
      </c>
      <c r="CU91" t="s">
        <v>114</v>
      </c>
      <c r="CV91" t="s">
        <v>114</v>
      </c>
      <c r="CW91" t="s">
        <v>1037</v>
      </c>
      <c r="CX91" s="10">
        <v>16702886108</v>
      </c>
      <c r="CY91" t="s">
        <v>1032</v>
      </c>
      <c r="CZ91" t="s">
        <v>136</v>
      </c>
      <c r="DA91" t="s">
        <v>114</v>
      </c>
      <c r="DB91" t="s">
        <v>115</v>
      </c>
      <c r="DC91" t="s">
        <v>1017</v>
      </c>
      <c r="DD91" t="s">
        <v>1031</v>
      </c>
      <c r="DE91" t="s">
        <v>1038</v>
      </c>
      <c r="DF91" t="s">
        <v>1029</v>
      </c>
      <c r="DG91" t="s">
        <v>1032</v>
      </c>
    </row>
    <row r="92" spans="1:111" ht="14.45" customHeight="1" x14ac:dyDescent="0.25">
      <c r="A92" t="s">
        <v>1054</v>
      </c>
      <c r="B92" t="s">
        <v>209</v>
      </c>
      <c r="C92" s="1">
        <v>45145.046570601851</v>
      </c>
      <c r="D92" s="1">
        <v>45209</v>
      </c>
      <c r="E92" t="s">
        <v>139</v>
      </c>
      <c r="G92" t="s">
        <v>115</v>
      </c>
      <c r="H92" t="s">
        <v>115</v>
      </c>
      <c r="I92" t="s">
        <v>115</v>
      </c>
      <c r="J92" t="s">
        <v>1055</v>
      </c>
      <c r="L92" t="s">
        <v>1056</v>
      </c>
      <c r="M92" t="s">
        <v>1056</v>
      </c>
      <c r="N92" t="s">
        <v>214</v>
      </c>
      <c r="O92" t="s">
        <v>120</v>
      </c>
      <c r="P92" s="8">
        <v>96950</v>
      </c>
      <c r="Q92" t="s">
        <v>121</v>
      </c>
      <c r="S92" s="10">
        <v>16702346445</v>
      </c>
      <c r="T92">
        <v>2263</v>
      </c>
      <c r="U92">
        <v>444130</v>
      </c>
      <c r="V92" t="s">
        <v>122</v>
      </c>
      <c r="X92" t="s">
        <v>239</v>
      </c>
      <c r="Y92" t="s">
        <v>240</v>
      </c>
      <c r="AA92" t="s">
        <v>241</v>
      </c>
      <c r="AB92" t="s">
        <v>242</v>
      </c>
      <c r="AC92" t="s">
        <v>242</v>
      </c>
      <c r="AD92" t="s">
        <v>214</v>
      </c>
      <c r="AE92" t="s">
        <v>120</v>
      </c>
      <c r="AF92" s="8">
        <v>96950</v>
      </c>
      <c r="AG92" t="s">
        <v>121</v>
      </c>
      <c r="AI92" s="10">
        <v>16702346445</v>
      </c>
      <c r="AJ92">
        <v>2263</v>
      </c>
      <c r="AK92" t="s">
        <v>243</v>
      </c>
      <c r="BC92" t="str">
        <f>"49-9071.00"</f>
        <v>49-9071.00</v>
      </c>
      <c r="BD92" t="s">
        <v>200</v>
      </c>
      <c r="BE92" t="s">
        <v>1057</v>
      </c>
      <c r="BF92" t="s">
        <v>368</v>
      </c>
      <c r="BG92">
        <v>2</v>
      </c>
      <c r="BH92">
        <v>2</v>
      </c>
      <c r="BI92" s="1">
        <v>45231</v>
      </c>
      <c r="BJ92" s="1">
        <v>45596</v>
      </c>
      <c r="BK92" s="1">
        <v>45231</v>
      </c>
      <c r="BL92" s="1">
        <v>45596</v>
      </c>
      <c r="BM92">
        <v>40</v>
      </c>
      <c r="BN92">
        <v>0</v>
      </c>
      <c r="BO92">
        <v>8</v>
      </c>
      <c r="BP92">
        <v>8</v>
      </c>
      <c r="BQ92">
        <v>8</v>
      </c>
      <c r="BR92">
        <v>8</v>
      </c>
      <c r="BS92">
        <v>8</v>
      </c>
      <c r="BT92">
        <v>0</v>
      </c>
      <c r="BU92" t="str">
        <f t="shared" si="4"/>
        <v>8:00 AM</v>
      </c>
      <c r="BV92" t="str">
        <f t="shared" si="5"/>
        <v>5:00 PM</v>
      </c>
      <c r="BW92" t="s">
        <v>131</v>
      </c>
      <c r="BX92">
        <v>0</v>
      </c>
      <c r="BY92">
        <v>12</v>
      </c>
      <c r="BZ92" t="s">
        <v>115</v>
      </c>
      <c r="CB92" s="3" t="s">
        <v>1058</v>
      </c>
      <c r="CC92" t="s">
        <v>378</v>
      </c>
      <c r="CD92" t="s">
        <v>378</v>
      </c>
      <c r="CE92" t="s">
        <v>214</v>
      </c>
      <c r="CF92" t="s">
        <v>120</v>
      </c>
      <c r="CG92" s="8">
        <v>96950</v>
      </c>
      <c r="CH92" s="2">
        <v>9.5399999999999991</v>
      </c>
      <c r="CI92" s="2">
        <v>9.5399999999999991</v>
      </c>
      <c r="CJ92" s="2">
        <v>14.31</v>
      </c>
      <c r="CK92" s="2">
        <v>14.31</v>
      </c>
      <c r="CL92" t="s">
        <v>134</v>
      </c>
      <c r="CM92" t="s">
        <v>248</v>
      </c>
      <c r="CN92" t="s">
        <v>135</v>
      </c>
      <c r="CP92" t="s">
        <v>115</v>
      </c>
      <c r="CQ92" t="s">
        <v>114</v>
      </c>
      <c r="CR92" t="s">
        <v>115</v>
      </c>
      <c r="CS92" t="s">
        <v>114</v>
      </c>
      <c r="CT92" t="s">
        <v>136</v>
      </c>
      <c r="CU92" t="s">
        <v>114</v>
      </c>
      <c r="CV92" t="s">
        <v>136</v>
      </c>
      <c r="CW92" t="s">
        <v>184</v>
      </c>
      <c r="CX92" s="10">
        <v>16702346445</v>
      </c>
      <c r="CY92" t="s">
        <v>243</v>
      </c>
      <c r="CZ92" t="s">
        <v>136</v>
      </c>
      <c r="DA92" t="s">
        <v>114</v>
      </c>
      <c r="DB92" t="s">
        <v>115</v>
      </c>
      <c r="DC92" t="s">
        <v>239</v>
      </c>
      <c r="DD92" t="s">
        <v>240</v>
      </c>
      <c r="DF92" t="s">
        <v>377</v>
      </c>
      <c r="DG92" t="s">
        <v>243</v>
      </c>
    </row>
    <row r="93" spans="1:111" ht="14.45" customHeight="1" x14ac:dyDescent="0.25">
      <c r="A93" t="s">
        <v>1059</v>
      </c>
      <c r="B93" t="s">
        <v>209</v>
      </c>
      <c r="C93" s="1">
        <v>45120.381563657407</v>
      </c>
      <c r="D93" s="1">
        <v>45209</v>
      </c>
      <c r="E93" t="s">
        <v>139</v>
      </c>
      <c r="G93" t="s">
        <v>115</v>
      </c>
      <c r="H93" t="s">
        <v>115</v>
      </c>
      <c r="I93" t="s">
        <v>115</v>
      </c>
      <c r="J93" t="s">
        <v>1060</v>
      </c>
      <c r="L93" t="s">
        <v>1061</v>
      </c>
      <c r="M93" t="s">
        <v>1062</v>
      </c>
      <c r="N93" t="s">
        <v>119</v>
      </c>
      <c r="O93" t="s">
        <v>120</v>
      </c>
      <c r="P93" s="8">
        <v>96950</v>
      </c>
      <c r="Q93" t="s">
        <v>121</v>
      </c>
      <c r="S93" s="10">
        <v>16702348106</v>
      </c>
      <c r="U93">
        <v>23622</v>
      </c>
      <c r="V93" t="s">
        <v>122</v>
      </c>
      <c r="X93" t="s">
        <v>1063</v>
      </c>
      <c r="Y93" t="s">
        <v>1064</v>
      </c>
      <c r="AA93" t="s">
        <v>179</v>
      </c>
      <c r="AB93" t="s">
        <v>1065</v>
      </c>
      <c r="AC93" t="s">
        <v>1062</v>
      </c>
      <c r="AD93" t="s">
        <v>119</v>
      </c>
      <c r="AE93" t="s">
        <v>120</v>
      </c>
      <c r="AF93" s="8">
        <v>96950</v>
      </c>
      <c r="AG93" t="s">
        <v>121</v>
      </c>
      <c r="AI93" s="10">
        <v>16702348106</v>
      </c>
      <c r="AK93" t="s">
        <v>1066</v>
      </c>
      <c r="BC93" t="str">
        <f>"49-3042.00"</f>
        <v>49-3042.00</v>
      </c>
      <c r="BD93" t="s">
        <v>909</v>
      </c>
      <c r="BE93" t="s">
        <v>1067</v>
      </c>
      <c r="BF93" t="s">
        <v>832</v>
      </c>
      <c r="BG93">
        <v>1</v>
      </c>
      <c r="BH93">
        <v>1</v>
      </c>
      <c r="BI93" s="1">
        <v>45200</v>
      </c>
      <c r="BJ93" s="1">
        <v>45565</v>
      </c>
      <c r="BK93" s="1">
        <v>45209</v>
      </c>
      <c r="BL93" s="1">
        <v>45565</v>
      </c>
      <c r="BM93">
        <v>40</v>
      </c>
      <c r="BN93">
        <v>0</v>
      </c>
      <c r="BO93">
        <v>8</v>
      </c>
      <c r="BP93">
        <v>8</v>
      </c>
      <c r="BQ93">
        <v>8</v>
      </c>
      <c r="BR93">
        <v>8</v>
      </c>
      <c r="BS93">
        <v>8</v>
      </c>
      <c r="BT93">
        <v>0</v>
      </c>
      <c r="BU93" t="str">
        <f t="shared" si="4"/>
        <v>8:00 AM</v>
      </c>
      <c r="BV93" t="str">
        <f t="shared" si="5"/>
        <v>5:00 PM</v>
      </c>
      <c r="BW93" t="s">
        <v>184</v>
      </c>
      <c r="BX93">
        <v>0</v>
      </c>
      <c r="BY93">
        <v>24</v>
      </c>
      <c r="BZ93" t="s">
        <v>115</v>
      </c>
      <c r="CB93" s="3" t="s">
        <v>1068</v>
      </c>
      <c r="CC93" t="s">
        <v>1065</v>
      </c>
      <c r="CD93" t="s">
        <v>1062</v>
      </c>
      <c r="CE93" t="s">
        <v>119</v>
      </c>
      <c r="CF93" t="s">
        <v>120</v>
      </c>
      <c r="CG93" s="8">
        <v>96950</v>
      </c>
      <c r="CH93" s="2">
        <v>11</v>
      </c>
      <c r="CI93" s="2">
        <v>11</v>
      </c>
      <c r="CJ93" s="2">
        <v>16.5</v>
      </c>
      <c r="CK93" s="2">
        <v>16.5</v>
      </c>
      <c r="CL93" t="s">
        <v>134</v>
      </c>
      <c r="CN93" t="s">
        <v>135</v>
      </c>
      <c r="CP93" t="s">
        <v>115</v>
      </c>
      <c r="CQ93" t="s">
        <v>114</v>
      </c>
      <c r="CR93" t="s">
        <v>114</v>
      </c>
      <c r="CS93" t="s">
        <v>114</v>
      </c>
      <c r="CT93" t="s">
        <v>136</v>
      </c>
      <c r="CU93" t="s">
        <v>114</v>
      </c>
      <c r="CV93" t="s">
        <v>136</v>
      </c>
      <c r="CW93" t="s">
        <v>1069</v>
      </c>
      <c r="CX93" s="10">
        <v>16702348106</v>
      </c>
      <c r="CY93" t="s">
        <v>1066</v>
      </c>
      <c r="CZ93" t="s">
        <v>136</v>
      </c>
      <c r="DA93" t="s">
        <v>114</v>
      </c>
      <c r="DB93" t="s">
        <v>115</v>
      </c>
    </row>
    <row r="94" spans="1:111" ht="14.45" customHeight="1" x14ac:dyDescent="0.25">
      <c r="A94" t="s">
        <v>1071</v>
      </c>
      <c r="B94" t="s">
        <v>209</v>
      </c>
      <c r="C94" s="1">
        <v>45131.054484837965</v>
      </c>
      <c r="D94" s="1">
        <v>45209</v>
      </c>
      <c r="E94" t="s">
        <v>113</v>
      </c>
      <c r="F94" s="1">
        <v>45291.791666666664</v>
      </c>
      <c r="G94" t="s">
        <v>115</v>
      </c>
      <c r="H94" t="s">
        <v>115</v>
      </c>
      <c r="I94" t="s">
        <v>115</v>
      </c>
      <c r="J94" t="s">
        <v>1072</v>
      </c>
      <c r="K94" t="s">
        <v>1072</v>
      </c>
      <c r="L94" t="s">
        <v>1073</v>
      </c>
      <c r="N94" t="s">
        <v>214</v>
      </c>
      <c r="O94" t="s">
        <v>120</v>
      </c>
      <c r="P94" s="8">
        <v>96950</v>
      </c>
      <c r="Q94" t="s">
        <v>121</v>
      </c>
      <c r="S94" s="10">
        <v>16703221558</v>
      </c>
      <c r="U94">
        <v>212311</v>
      </c>
      <c r="V94" t="s">
        <v>122</v>
      </c>
      <c r="X94" t="s">
        <v>1074</v>
      </c>
      <c r="Y94" t="s">
        <v>1075</v>
      </c>
      <c r="AA94" t="s">
        <v>219</v>
      </c>
      <c r="AB94" t="s">
        <v>1076</v>
      </c>
      <c r="AD94" t="s">
        <v>214</v>
      </c>
      <c r="AE94" t="s">
        <v>120</v>
      </c>
      <c r="AF94" s="8">
        <v>96950</v>
      </c>
      <c r="AG94" t="s">
        <v>121</v>
      </c>
      <c r="AI94" s="10">
        <v>16703221558</v>
      </c>
      <c r="AK94" t="s">
        <v>1077</v>
      </c>
      <c r="BC94" t="str">
        <f>"53-3032.00"</f>
        <v>53-3032.00</v>
      </c>
      <c r="BD94" t="s">
        <v>1078</v>
      </c>
      <c r="BE94" t="s">
        <v>1079</v>
      </c>
      <c r="BF94" t="s">
        <v>1080</v>
      </c>
      <c r="BG94">
        <v>7</v>
      </c>
      <c r="BH94">
        <v>7</v>
      </c>
      <c r="BI94" s="1">
        <v>45293</v>
      </c>
      <c r="BJ94" s="1">
        <v>45658</v>
      </c>
      <c r="BK94" s="1">
        <v>45293</v>
      </c>
      <c r="BL94" s="1">
        <v>45658</v>
      </c>
      <c r="BM94">
        <v>40</v>
      </c>
      <c r="BN94">
        <v>0</v>
      </c>
      <c r="BO94">
        <v>8</v>
      </c>
      <c r="BP94">
        <v>8</v>
      </c>
      <c r="BQ94">
        <v>8</v>
      </c>
      <c r="BR94">
        <v>8</v>
      </c>
      <c r="BS94">
        <v>8</v>
      </c>
      <c r="BT94">
        <v>0</v>
      </c>
      <c r="BU94" t="str">
        <f t="shared" si="4"/>
        <v>8:00 AM</v>
      </c>
      <c r="BV94" t="str">
        <f t="shared" si="5"/>
        <v>5:00 PM</v>
      </c>
      <c r="BW94" t="s">
        <v>184</v>
      </c>
      <c r="BX94">
        <v>0</v>
      </c>
      <c r="BY94">
        <v>12</v>
      </c>
      <c r="BZ94" t="s">
        <v>115</v>
      </c>
      <c r="CB94" t="s">
        <v>1081</v>
      </c>
      <c r="CC94" t="s">
        <v>1082</v>
      </c>
      <c r="CD94" t="s">
        <v>1083</v>
      </c>
      <c r="CE94" t="s">
        <v>214</v>
      </c>
      <c r="CF94" t="s">
        <v>120</v>
      </c>
      <c r="CG94" s="8">
        <v>96950</v>
      </c>
      <c r="CH94" s="2">
        <v>10.09</v>
      </c>
      <c r="CI94" s="2">
        <v>10.09</v>
      </c>
      <c r="CJ94" s="2">
        <v>15.14</v>
      </c>
      <c r="CK94" s="2">
        <v>15.14</v>
      </c>
      <c r="CL94" t="s">
        <v>134</v>
      </c>
      <c r="CM94" t="s">
        <v>136</v>
      </c>
      <c r="CN94" t="s">
        <v>135</v>
      </c>
      <c r="CP94" t="s">
        <v>115</v>
      </c>
      <c r="CQ94" t="s">
        <v>114</v>
      </c>
      <c r="CR94" t="s">
        <v>115</v>
      </c>
      <c r="CS94" t="s">
        <v>114</v>
      </c>
      <c r="CT94" t="s">
        <v>136</v>
      </c>
      <c r="CU94" t="s">
        <v>114</v>
      </c>
      <c r="CV94" t="s">
        <v>136</v>
      </c>
      <c r="CW94" t="s">
        <v>1084</v>
      </c>
      <c r="CX94" s="10">
        <v>16703221558</v>
      </c>
      <c r="CY94" t="s">
        <v>1077</v>
      </c>
      <c r="CZ94" t="s">
        <v>136</v>
      </c>
      <c r="DA94" t="s">
        <v>114</v>
      </c>
      <c r="DB94" t="s">
        <v>115</v>
      </c>
    </row>
    <row r="95" spans="1:111" ht="14.45" customHeight="1" x14ac:dyDescent="0.25">
      <c r="A95" t="s">
        <v>1110</v>
      </c>
      <c r="B95" t="s">
        <v>209</v>
      </c>
      <c r="C95" s="1">
        <v>45145.059059953703</v>
      </c>
      <c r="D95" s="1">
        <v>45209</v>
      </c>
      <c r="E95" t="s">
        <v>139</v>
      </c>
      <c r="G95" t="s">
        <v>115</v>
      </c>
      <c r="H95" t="s">
        <v>115</v>
      </c>
      <c r="I95" t="s">
        <v>115</v>
      </c>
      <c r="J95" t="s">
        <v>1111</v>
      </c>
      <c r="L95" t="s">
        <v>1112</v>
      </c>
      <c r="M95" t="s">
        <v>1112</v>
      </c>
      <c r="N95" t="s">
        <v>214</v>
      </c>
      <c r="O95" t="s">
        <v>120</v>
      </c>
      <c r="P95" s="8">
        <v>96950</v>
      </c>
      <c r="Q95" t="s">
        <v>121</v>
      </c>
      <c r="S95" s="10">
        <v>16702346445</v>
      </c>
      <c r="T95">
        <v>2263</v>
      </c>
      <c r="U95">
        <v>212311</v>
      </c>
      <c r="V95" t="s">
        <v>122</v>
      </c>
      <c r="X95" t="s">
        <v>239</v>
      </c>
      <c r="Y95" t="s">
        <v>240</v>
      </c>
      <c r="AA95" t="s">
        <v>241</v>
      </c>
      <c r="AB95" t="s">
        <v>242</v>
      </c>
      <c r="AC95" t="s">
        <v>242</v>
      </c>
      <c r="AD95" t="s">
        <v>214</v>
      </c>
      <c r="AE95" t="s">
        <v>120</v>
      </c>
      <c r="AF95" s="8">
        <v>96950</v>
      </c>
      <c r="AG95" t="s">
        <v>121</v>
      </c>
      <c r="AI95" s="10">
        <v>16702346445</v>
      </c>
      <c r="AJ95">
        <v>2263</v>
      </c>
      <c r="AK95" t="s">
        <v>243</v>
      </c>
      <c r="BC95" t="str">
        <f>"49-3042.00"</f>
        <v>49-3042.00</v>
      </c>
      <c r="BD95" t="s">
        <v>909</v>
      </c>
      <c r="BE95" t="s">
        <v>1113</v>
      </c>
      <c r="BF95" t="s">
        <v>1114</v>
      </c>
      <c r="BG95">
        <v>1</v>
      </c>
      <c r="BH95">
        <v>1</v>
      </c>
      <c r="BI95" s="1">
        <v>45231</v>
      </c>
      <c r="BJ95" s="1">
        <v>45596</v>
      </c>
      <c r="BK95" s="1">
        <v>45231</v>
      </c>
      <c r="BL95" s="1">
        <v>45596</v>
      </c>
      <c r="BM95">
        <v>40</v>
      </c>
      <c r="BN95">
        <v>0</v>
      </c>
      <c r="BO95">
        <v>8</v>
      </c>
      <c r="BP95">
        <v>8</v>
      </c>
      <c r="BQ95">
        <v>8</v>
      </c>
      <c r="BR95">
        <v>8</v>
      </c>
      <c r="BS95">
        <v>8</v>
      </c>
      <c r="BT95">
        <v>0</v>
      </c>
      <c r="BU95" t="str">
        <f t="shared" si="4"/>
        <v>8:00 AM</v>
      </c>
      <c r="BV95" t="str">
        <f t="shared" si="5"/>
        <v>5:00 PM</v>
      </c>
      <c r="BW95" t="s">
        <v>131</v>
      </c>
      <c r="BX95">
        <v>0</v>
      </c>
      <c r="BY95">
        <v>12</v>
      </c>
      <c r="BZ95" t="s">
        <v>115</v>
      </c>
      <c r="CB95" s="3" t="s">
        <v>1115</v>
      </c>
      <c r="CC95" t="s">
        <v>1116</v>
      </c>
      <c r="CD95" t="s">
        <v>1116</v>
      </c>
      <c r="CE95" t="s">
        <v>214</v>
      </c>
      <c r="CF95" t="s">
        <v>120</v>
      </c>
      <c r="CG95" s="8">
        <v>96950</v>
      </c>
      <c r="CH95" s="2">
        <v>11.25</v>
      </c>
      <c r="CI95" s="2">
        <v>11.25</v>
      </c>
      <c r="CJ95" s="2">
        <v>16.87</v>
      </c>
      <c r="CK95" s="2">
        <v>16.87</v>
      </c>
      <c r="CL95" t="s">
        <v>134</v>
      </c>
      <c r="CM95" t="s">
        <v>248</v>
      </c>
      <c r="CN95" t="s">
        <v>135</v>
      </c>
      <c r="CP95" t="s">
        <v>115</v>
      </c>
      <c r="CQ95" t="s">
        <v>114</v>
      </c>
      <c r="CR95" t="s">
        <v>115</v>
      </c>
      <c r="CS95" t="s">
        <v>114</v>
      </c>
      <c r="CT95" t="s">
        <v>136</v>
      </c>
      <c r="CU95" t="s">
        <v>114</v>
      </c>
      <c r="CV95" t="s">
        <v>136</v>
      </c>
      <c r="CW95" t="s">
        <v>184</v>
      </c>
      <c r="CX95" s="10">
        <v>16702346445</v>
      </c>
      <c r="CY95" t="s">
        <v>243</v>
      </c>
      <c r="CZ95" t="s">
        <v>136</v>
      </c>
      <c r="DA95" t="s">
        <v>114</v>
      </c>
      <c r="DB95" t="s">
        <v>115</v>
      </c>
      <c r="DC95" t="s">
        <v>239</v>
      </c>
      <c r="DD95" t="s">
        <v>240</v>
      </c>
      <c r="DF95" t="s">
        <v>1111</v>
      </c>
      <c r="DG95" t="s">
        <v>243</v>
      </c>
    </row>
    <row r="96" spans="1:111" ht="14.45" customHeight="1" x14ac:dyDescent="0.25">
      <c r="A96" t="s">
        <v>1137</v>
      </c>
      <c r="B96" t="s">
        <v>209</v>
      </c>
      <c r="C96" s="1">
        <v>45118.024140277776</v>
      </c>
      <c r="D96" s="1">
        <v>45209</v>
      </c>
      <c r="E96" t="s">
        <v>139</v>
      </c>
      <c r="G96" t="s">
        <v>115</v>
      </c>
      <c r="H96" t="s">
        <v>115</v>
      </c>
      <c r="I96" t="s">
        <v>115</v>
      </c>
      <c r="J96" t="s">
        <v>1029</v>
      </c>
      <c r="L96" t="s">
        <v>1030</v>
      </c>
      <c r="N96" t="s">
        <v>119</v>
      </c>
      <c r="O96" t="s">
        <v>120</v>
      </c>
      <c r="P96" s="8">
        <v>96950</v>
      </c>
      <c r="Q96" t="s">
        <v>121</v>
      </c>
      <c r="S96" s="10">
        <v>16702886108</v>
      </c>
      <c r="U96">
        <v>236220</v>
      </c>
      <c r="V96" t="s">
        <v>122</v>
      </c>
      <c r="X96" t="s">
        <v>1017</v>
      </c>
      <c r="Y96" t="s">
        <v>1031</v>
      </c>
      <c r="AA96" t="s">
        <v>126</v>
      </c>
      <c r="AB96" t="s">
        <v>1030</v>
      </c>
      <c r="AD96" t="s">
        <v>119</v>
      </c>
      <c r="AE96" t="s">
        <v>120</v>
      </c>
      <c r="AF96" s="8">
        <v>96950</v>
      </c>
      <c r="AG96" t="s">
        <v>121</v>
      </c>
      <c r="AI96" s="10">
        <v>16702886108</v>
      </c>
      <c r="AK96" t="s">
        <v>1032</v>
      </c>
      <c r="BC96" t="str">
        <f>"49-9071.00"</f>
        <v>49-9071.00</v>
      </c>
      <c r="BD96" t="s">
        <v>200</v>
      </c>
      <c r="BE96" t="s">
        <v>1138</v>
      </c>
      <c r="BF96" t="s">
        <v>1139</v>
      </c>
      <c r="BG96">
        <v>15</v>
      </c>
      <c r="BH96">
        <v>15</v>
      </c>
      <c r="BI96" s="1">
        <v>45233</v>
      </c>
      <c r="BJ96" s="1">
        <v>45598</v>
      </c>
      <c r="BK96" s="1">
        <v>45233</v>
      </c>
      <c r="BL96" s="1">
        <v>45598</v>
      </c>
      <c r="BM96">
        <v>40</v>
      </c>
      <c r="BN96">
        <v>0</v>
      </c>
      <c r="BO96">
        <v>8</v>
      </c>
      <c r="BP96">
        <v>8</v>
      </c>
      <c r="BQ96">
        <v>8</v>
      </c>
      <c r="BR96">
        <v>8</v>
      </c>
      <c r="BS96">
        <v>8</v>
      </c>
      <c r="BT96">
        <v>0</v>
      </c>
      <c r="BU96" t="str">
        <f t="shared" si="4"/>
        <v>8:00 AM</v>
      </c>
      <c r="BV96" t="str">
        <f t="shared" si="5"/>
        <v>5:00 PM</v>
      </c>
      <c r="BW96" t="s">
        <v>131</v>
      </c>
      <c r="BX96">
        <v>0</v>
      </c>
      <c r="BY96">
        <v>12</v>
      </c>
      <c r="BZ96" t="s">
        <v>115</v>
      </c>
      <c r="CB96" t="s">
        <v>1140</v>
      </c>
      <c r="CC96" t="s">
        <v>1141</v>
      </c>
      <c r="CE96" t="s">
        <v>119</v>
      </c>
      <c r="CF96" t="s">
        <v>120</v>
      </c>
      <c r="CG96" s="8">
        <v>96950</v>
      </c>
      <c r="CH96" s="2">
        <v>9.19</v>
      </c>
      <c r="CI96" s="2">
        <v>9.19</v>
      </c>
      <c r="CJ96" s="2">
        <v>13.79</v>
      </c>
      <c r="CK96" s="2">
        <v>13.79</v>
      </c>
      <c r="CL96" t="s">
        <v>134</v>
      </c>
      <c r="CM96" t="s">
        <v>136</v>
      </c>
      <c r="CN96" t="s">
        <v>135</v>
      </c>
      <c r="CP96" t="s">
        <v>115</v>
      </c>
      <c r="CQ96" t="s">
        <v>114</v>
      </c>
      <c r="CR96" t="s">
        <v>114</v>
      </c>
      <c r="CS96" t="s">
        <v>114</v>
      </c>
      <c r="CT96" t="s">
        <v>136</v>
      </c>
      <c r="CU96" t="s">
        <v>114</v>
      </c>
      <c r="CV96" t="s">
        <v>114</v>
      </c>
      <c r="CW96" s="3" t="s">
        <v>1142</v>
      </c>
      <c r="CX96" s="10">
        <v>16702886108</v>
      </c>
      <c r="CY96" t="s">
        <v>1032</v>
      </c>
      <c r="CZ96" t="s">
        <v>136</v>
      </c>
      <c r="DA96" t="s">
        <v>114</v>
      </c>
      <c r="DB96" t="s">
        <v>115</v>
      </c>
      <c r="DC96" t="s">
        <v>1017</v>
      </c>
      <c r="DD96" t="s">
        <v>1031</v>
      </c>
      <c r="DF96" t="s">
        <v>1029</v>
      </c>
      <c r="DG96" t="s">
        <v>1032</v>
      </c>
    </row>
    <row r="97" spans="1:111" ht="14.45" customHeight="1" x14ac:dyDescent="0.25">
      <c r="A97" t="s">
        <v>1143</v>
      </c>
      <c r="B97" t="s">
        <v>209</v>
      </c>
      <c r="C97" s="1">
        <v>45160.102453935186</v>
      </c>
      <c r="D97" s="1">
        <v>45209</v>
      </c>
      <c r="E97" t="s">
        <v>139</v>
      </c>
      <c r="G97" t="s">
        <v>115</v>
      </c>
      <c r="H97" t="s">
        <v>115</v>
      </c>
      <c r="I97" t="s">
        <v>115</v>
      </c>
      <c r="J97" t="s">
        <v>1144</v>
      </c>
      <c r="K97" t="s">
        <v>1145</v>
      </c>
      <c r="L97" t="s">
        <v>1146</v>
      </c>
      <c r="N97" t="s">
        <v>214</v>
      </c>
      <c r="O97" t="s">
        <v>120</v>
      </c>
      <c r="P97" s="8">
        <v>96950</v>
      </c>
      <c r="Q97" t="s">
        <v>121</v>
      </c>
      <c r="S97" s="10">
        <v>16702338066</v>
      </c>
      <c r="U97">
        <v>531110</v>
      </c>
      <c r="V97" t="s">
        <v>122</v>
      </c>
      <c r="X97" t="s">
        <v>1147</v>
      </c>
      <c r="Y97" t="s">
        <v>1148</v>
      </c>
      <c r="Z97" t="s">
        <v>1149</v>
      </c>
      <c r="AA97" t="s">
        <v>335</v>
      </c>
      <c r="AB97" t="s">
        <v>1146</v>
      </c>
      <c r="AD97" t="s">
        <v>214</v>
      </c>
      <c r="AE97" t="s">
        <v>120</v>
      </c>
      <c r="AF97" s="8">
        <v>96950</v>
      </c>
      <c r="AG97" t="s">
        <v>121</v>
      </c>
      <c r="AI97" s="10">
        <v>16702338066</v>
      </c>
      <c r="AK97" t="s">
        <v>1150</v>
      </c>
      <c r="AL97" t="s">
        <v>337</v>
      </c>
      <c r="AM97" t="s">
        <v>338</v>
      </c>
      <c r="AN97" t="s">
        <v>339</v>
      </c>
      <c r="AP97" t="s">
        <v>340</v>
      </c>
      <c r="AR97" t="s">
        <v>214</v>
      </c>
      <c r="AS97" t="s">
        <v>120</v>
      </c>
      <c r="AT97">
        <v>96950</v>
      </c>
      <c r="AU97" t="s">
        <v>121</v>
      </c>
      <c r="AW97" s="10">
        <v>16702875139</v>
      </c>
      <c r="AY97" t="s">
        <v>341</v>
      </c>
      <c r="AZ97" t="s">
        <v>342</v>
      </c>
      <c r="BC97" t="str">
        <f>"11-9141.00"</f>
        <v>11-9141.00</v>
      </c>
      <c r="BD97" t="s">
        <v>1151</v>
      </c>
      <c r="BE97" t="s">
        <v>1152</v>
      </c>
      <c r="BF97" t="s">
        <v>1153</v>
      </c>
      <c r="BG97">
        <v>2</v>
      </c>
      <c r="BH97">
        <v>2</v>
      </c>
      <c r="BI97" s="1">
        <v>45231</v>
      </c>
      <c r="BJ97" s="1">
        <v>45596</v>
      </c>
      <c r="BK97" s="1">
        <v>45231</v>
      </c>
      <c r="BL97" s="1">
        <v>45596</v>
      </c>
      <c r="BM97">
        <v>35</v>
      </c>
      <c r="BN97">
        <v>0</v>
      </c>
      <c r="BO97">
        <v>7</v>
      </c>
      <c r="BP97">
        <v>7</v>
      </c>
      <c r="BQ97">
        <v>7</v>
      </c>
      <c r="BR97">
        <v>7</v>
      </c>
      <c r="BS97">
        <v>7</v>
      </c>
      <c r="BT97">
        <v>0</v>
      </c>
      <c r="BU97" t="str">
        <f>"9:00 AM"</f>
        <v>9:00 AM</v>
      </c>
      <c r="BV97" t="str">
        <f>"4:00 PM"</f>
        <v>4:00 PM</v>
      </c>
      <c r="BW97" t="s">
        <v>131</v>
      </c>
      <c r="BX97">
        <v>0</v>
      </c>
      <c r="BY97">
        <v>24</v>
      </c>
      <c r="BZ97" t="s">
        <v>115</v>
      </c>
      <c r="CB97" t="s">
        <v>1154</v>
      </c>
      <c r="CC97" t="s">
        <v>1155</v>
      </c>
      <c r="CE97" t="s">
        <v>214</v>
      </c>
      <c r="CF97" t="s">
        <v>120</v>
      </c>
      <c r="CG97" s="8">
        <v>96950</v>
      </c>
      <c r="CH97" s="2">
        <v>23.62</v>
      </c>
      <c r="CI97" s="2">
        <v>23.62</v>
      </c>
      <c r="CJ97" s="2">
        <v>35.43</v>
      </c>
      <c r="CK97" s="2">
        <v>35.43</v>
      </c>
      <c r="CL97" t="s">
        <v>134</v>
      </c>
      <c r="CM97" t="s">
        <v>136</v>
      </c>
      <c r="CN97" t="s">
        <v>135</v>
      </c>
      <c r="CP97" t="s">
        <v>115</v>
      </c>
      <c r="CQ97" t="s">
        <v>114</v>
      </c>
      <c r="CR97" t="s">
        <v>115</v>
      </c>
      <c r="CS97" t="s">
        <v>114</v>
      </c>
      <c r="CT97" t="s">
        <v>136</v>
      </c>
      <c r="CU97" t="s">
        <v>114</v>
      </c>
      <c r="CV97" t="s">
        <v>136</v>
      </c>
      <c r="CW97" t="s">
        <v>348</v>
      </c>
      <c r="CX97" s="10">
        <v>16702338066</v>
      </c>
      <c r="CY97" t="s">
        <v>1150</v>
      </c>
      <c r="CZ97" t="s">
        <v>136</v>
      </c>
      <c r="DA97" t="s">
        <v>114</v>
      </c>
      <c r="DB97" t="s">
        <v>115</v>
      </c>
      <c r="DC97" t="s">
        <v>338</v>
      </c>
      <c r="DD97" t="s">
        <v>339</v>
      </c>
      <c r="DF97" t="s">
        <v>342</v>
      </c>
      <c r="DG97" t="s">
        <v>341</v>
      </c>
    </row>
    <row r="98" spans="1:111" ht="14.45" customHeight="1" x14ac:dyDescent="0.25">
      <c r="A98" t="s">
        <v>1156</v>
      </c>
      <c r="B98" t="s">
        <v>209</v>
      </c>
      <c r="C98" s="1">
        <v>45131.044055439816</v>
      </c>
      <c r="D98" s="1">
        <v>45209</v>
      </c>
      <c r="E98" t="s">
        <v>113</v>
      </c>
      <c r="F98" s="1">
        <v>45198.833333333336</v>
      </c>
      <c r="G98" t="s">
        <v>115</v>
      </c>
      <c r="H98" t="s">
        <v>115</v>
      </c>
      <c r="I98" t="s">
        <v>115</v>
      </c>
      <c r="J98" t="s">
        <v>1072</v>
      </c>
      <c r="K98" t="s">
        <v>1072</v>
      </c>
      <c r="L98" t="s">
        <v>1073</v>
      </c>
      <c r="N98" t="s">
        <v>214</v>
      </c>
      <c r="O98" t="s">
        <v>120</v>
      </c>
      <c r="P98" s="8">
        <v>96950</v>
      </c>
      <c r="Q98" t="s">
        <v>121</v>
      </c>
      <c r="S98" s="10">
        <v>16703221558</v>
      </c>
      <c r="U98">
        <v>212311</v>
      </c>
      <c r="V98" t="s">
        <v>122</v>
      </c>
      <c r="X98" t="s">
        <v>1074</v>
      </c>
      <c r="Y98" t="s">
        <v>1075</v>
      </c>
      <c r="AA98" t="s">
        <v>219</v>
      </c>
      <c r="AB98" t="s">
        <v>1076</v>
      </c>
      <c r="AD98" t="s">
        <v>214</v>
      </c>
      <c r="AE98" t="s">
        <v>120</v>
      </c>
      <c r="AF98" s="8">
        <v>96950</v>
      </c>
      <c r="AG98" t="s">
        <v>121</v>
      </c>
      <c r="AI98" s="10">
        <v>16703221558</v>
      </c>
      <c r="AK98" t="s">
        <v>1077</v>
      </c>
      <c r="BC98" t="str">
        <f>"43-3031.00"</f>
        <v>43-3031.00</v>
      </c>
      <c r="BD98" t="s">
        <v>310</v>
      </c>
      <c r="BE98" t="s">
        <v>1157</v>
      </c>
      <c r="BF98" t="s">
        <v>1158</v>
      </c>
      <c r="BG98">
        <v>2</v>
      </c>
      <c r="BH98">
        <v>2</v>
      </c>
      <c r="BI98" s="1">
        <v>45200</v>
      </c>
      <c r="BJ98" s="1">
        <v>45565</v>
      </c>
      <c r="BK98" s="1">
        <v>45209</v>
      </c>
      <c r="BL98" s="1">
        <v>45565</v>
      </c>
      <c r="BM98">
        <v>40</v>
      </c>
      <c r="BN98">
        <v>0</v>
      </c>
      <c r="BO98">
        <v>8</v>
      </c>
      <c r="BP98">
        <v>8</v>
      </c>
      <c r="BQ98">
        <v>8</v>
      </c>
      <c r="BR98">
        <v>8</v>
      </c>
      <c r="BS98">
        <v>8</v>
      </c>
      <c r="BT98">
        <v>0</v>
      </c>
      <c r="BU98" t="str">
        <f>"8:00 AM"</f>
        <v>8:00 AM</v>
      </c>
      <c r="BV98" t="str">
        <f>"5:00 PM"</f>
        <v>5:00 PM</v>
      </c>
      <c r="BW98" t="s">
        <v>184</v>
      </c>
      <c r="BX98">
        <v>0</v>
      </c>
      <c r="BY98">
        <v>12</v>
      </c>
      <c r="BZ98" t="s">
        <v>115</v>
      </c>
      <c r="CB98" t="s">
        <v>1159</v>
      </c>
      <c r="CC98" t="s">
        <v>1082</v>
      </c>
      <c r="CD98" t="s">
        <v>1083</v>
      </c>
      <c r="CE98" t="s">
        <v>214</v>
      </c>
      <c r="CF98" t="s">
        <v>120</v>
      </c>
      <c r="CG98" s="8">
        <v>96950</v>
      </c>
      <c r="CH98" s="2">
        <v>11.21</v>
      </c>
      <c r="CI98" s="2">
        <v>11.21</v>
      </c>
      <c r="CJ98" s="2">
        <v>16.86</v>
      </c>
      <c r="CK98" s="2">
        <v>16.86</v>
      </c>
      <c r="CL98" t="s">
        <v>134</v>
      </c>
      <c r="CM98" t="s">
        <v>1160</v>
      </c>
      <c r="CN98" t="s">
        <v>135</v>
      </c>
      <c r="CP98" t="s">
        <v>115</v>
      </c>
      <c r="CQ98" t="s">
        <v>114</v>
      </c>
      <c r="CR98" t="s">
        <v>115</v>
      </c>
      <c r="CS98" t="s">
        <v>114</v>
      </c>
      <c r="CT98" t="s">
        <v>136</v>
      </c>
      <c r="CU98" t="s">
        <v>114</v>
      </c>
      <c r="CV98" t="s">
        <v>136</v>
      </c>
      <c r="CW98" t="s">
        <v>1161</v>
      </c>
      <c r="CX98" s="10">
        <v>16703221558</v>
      </c>
      <c r="CY98" t="s">
        <v>1077</v>
      </c>
      <c r="CZ98" t="s">
        <v>136</v>
      </c>
      <c r="DA98" t="s">
        <v>114</v>
      </c>
      <c r="DB98" t="s">
        <v>115</v>
      </c>
    </row>
    <row r="99" spans="1:111" ht="14.45" customHeight="1" x14ac:dyDescent="0.25">
      <c r="A99" t="s">
        <v>1039</v>
      </c>
      <c r="B99" t="s">
        <v>285</v>
      </c>
      <c r="C99" s="1">
        <v>45133.062121990741</v>
      </c>
      <c r="D99" s="1">
        <v>45209</v>
      </c>
      <c r="E99" t="s">
        <v>139</v>
      </c>
      <c r="G99" t="s">
        <v>115</v>
      </c>
      <c r="H99" t="s">
        <v>115</v>
      </c>
      <c r="I99" t="s">
        <v>115</v>
      </c>
      <c r="J99" t="s">
        <v>1040</v>
      </c>
      <c r="L99" t="s">
        <v>1041</v>
      </c>
      <c r="N99" t="s">
        <v>119</v>
      </c>
      <c r="O99" t="s">
        <v>120</v>
      </c>
      <c r="P99" s="8">
        <v>96950</v>
      </c>
      <c r="Q99" t="s">
        <v>121</v>
      </c>
      <c r="S99" s="10">
        <v>16702354275</v>
      </c>
      <c r="U99">
        <v>81119</v>
      </c>
      <c r="V99" t="s">
        <v>122</v>
      </c>
      <c r="X99" t="s">
        <v>1042</v>
      </c>
      <c r="Y99" t="s">
        <v>1043</v>
      </c>
      <c r="AA99" t="s">
        <v>506</v>
      </c>
      <c r="AB99" t="s">
        <v>1044</v>
      </c>
      <c r="AD99" t="s">
        <v>214</v>
      </c>
      <c r="AE99" t="s">
        <v>120</v>
      </c>
      <c r="AF99" s="8">
        <v>96950</v>
      </c>
      <c r="AG99" t="s">
        <v>121</v>
      </c>
      <c r="AI99" s="10">
        <v>16702354275</v>
      </c>
      <c r="AK99" t="s">
        <v>1045</v>
      </c>
      <c r="AL99" t="s">
        <v>488</v>
      </c>
      <c r="AM99" t="s">
        <v>1046</v>
      </c>
      <c r="AN99" t="s">
        <v>509</v>
      </c>
      <c r="AO99" t="s">
        <v>510</v>
      </c>
      <c r="AP99" t="s">
        <v>511</v>
      </c>
      <c r="AQ99" t="s">
        <v>512</v>
      </c>
      <c r="AR99" t="s">
        <v>513</v>
      </c>
      <c r="AS99" t="s">
        <v>516</v>
      </c>
      <c r="AT99">
        <v>96910</v>
      </c>
      <c r="AU99" t="s">
        <v>121</v>
      </c>
      <c r="AW99" s="10">
        <v>16714779084</v>
      </c>
      <c r="AY99" t="s">
        <v>514</v>
      </c>
      <c r="AZ99" t="s">
        <v>515</v>
      </c>
      <c r="BA99" t="s">
        <v>516</v>
      </c>
      <c r="BB99" t="s">
        <v>1047</v>
      </c>
      <c r="BC99" t="str">
        <f>"49-3093.00"</f>
        <v>49-3093.00</v>
      </c>
      <c r="BD99" t="s">
        <v>1048</v>
      </c>
      <c r="BE99" t="s">
        <v>1049</v>
      </c>
      <c r="BF99" t="s">
        <v>1050</v>
      </c>
      <c r="BG99">
        <v>1</v>
      </c>
      <c r="BI99" s="1">
        <v>45200</v>
      </c>
      <c r="BJ99" s="1">
        <v>45565</v>
      </c>
      <c r="BM99">
        <v>40</v>
      </c>
      <c r="BN99">
        <v>0</v>
      </c>
      <c r="BO99">
        <v>8</v>
      </c>
      <c r="BP99">
        <v>8</v>
      </c>
      <c r="BQ99">
        <v>8</v>
      </c>
      <c r="BR99">
        <v>8</v>
      </c>
      <c r="BS99">
        <v>8</v>
      </c>
      <c r="BT99">
        <v>0</v>
      </c>
      <c r="BU99" t="str">
        <f>"8:00 AM"</f>
        <v>8:00 AM</v>
      </c>
      <c r="BV99" t="str">
        <f>"5:00 PM"</f>
        <v>5:00 PM</v>
      </c>
      <c r="BW99" t="s">
        <v>131</v>
      </c>
      <c r="BX99">
        <v>0</v>
      </c>
      <c r="BY99">
        <v>0</v>
      </c>
      <c r="BZ99" t="s">
        <v>115</v>
      </c>
      <c r="CB99" t="s">
        <v>136</v>
      </c>
      <c r="CC99" t="s">
        <v>1051</v>
      </c>
      <c r="CD99" t="s">
        <v>1052</v>
      </c>
      <c r="CE99" t="s">
        <v>119</v>
      </c>
      <c r="CF99" t="s">
        <v>120</v>
      </c>
      <c r="CG99" s="8">
        <v>96950</v>
      </c>
      <c r="CH99" s="2">
        <v>10.85</v>
      </c>
      <c r="CI99" s="2">
        <v>10.85</v>
      </c>
      <c r="CJ99" s="2">
        <v>16.28</v>
      </c>
      <c r="CK99" s="2">
        <v>16.28</v>
      </c>
      <c r="CL99" t="s">
        <v>134</v>
      </c>
      <c r="CM99" t="s">
        <v>136</v>
      </c>
      <c r="CN99" t="s">
        <v>187</v>
      </c>
      <c r="CP99" t="s">
        <v>115</v>
      </c>
      <c r="CQ99" t="s">
        <v>114</v>
      </c>
      <c r="CR99" t="s">
        <v>115</v>
      </c>
      <c r="CS99" t="s">
        <v>114</v>
      </c>
      <c r="CT99" t="s">
        <v>136</v>
      </c>
      <c r="CU99" t="s">
        <v>114</v>
      </c>
      <c r="CV99" t="s">
        <v>136</v>
      </c>
      <c r="CW99" t="s">
        <v>1053</v>
      </c>
      <c r="CX99" s="10">
        <v>16702354275</v>
      </c>
      <c r="CY99" t="s">
        <v>1045</v>
      </c>
      <c r="CZ99" t="s">
        <v>136</v>
      </c>
      <c r="DA99" t="s">
        <v>114</v>
      </c>
      <c r="DB99" t="s">
        <v>115</v>
      </c>
    </row>
    <row r="100" spans="1:111" ht="14.45" customHeight="1" x14ac:dyDescent="0.25">
      <c r="A100" t="s">
        <v>1085</v>
      </c>
      <c r="B100" t="s">
        <v>285</v>
      </c>
      <c r="C100" s="1">
        <v>45137.905470833335</v>
      </c>
      <c r="D100" s="1">
        <v>45209</v>
      </c>
      <c r="E100" t="s">
        <v>139</v>
      </c>
      <c r="G100" t="s">
        <v>115</v>
      </c>
      <c r="H100" t="s">
        <v>115</v>
      </c>
      <c r="I100" t="s">
        <v>115</v>
      </c>
      <c r="J100" t="s">
        <v>1086</v>
      </c>
      <c r="K100" t="s">
        <v>1087</v>
      </c>
      <c r="L100" t="s">
        <v>1088</v>
      </c>
      <c r="N100" t="s">
        <v>119</v>
      </c>
      <c r="O100" t="s">
        <v>120</v>
      </c>
      <c r="P100" s="8">
        <v>96950</v>
      </c>
      <c r="Q100" t="s">
        <v>121</v>
      </c>
      <c r="S100" s="10">
        <v>16702342901</v>
      </c>
      <c r="T100">
        <v>128</v>
      </c>
      <c r="U100">
        <v>621111</v>
      </c>
      <c r="V100" t="s">
        <v>122</v>
      </c>
      <c r="X100" t="s">
        <v>729</v>
      </c>
      <c r="Y100" t="s">
        <v>1089</v>
      </c>
      <c r="Z100" t="s">
        <v>1090</v>
      </c>
      <c r="AA100" t="s">
        <v>1091</v>
      </c>
      <c r="AB100" t="s">
        <v>1088</v>
      </c>
      <c r="AD100" t="s">
        <v>119</v>
      </c>
      <c r="AE100" t="s">
        <v>120</v>
      </c>
      <c r="AF100" s="8">
        <v>96950</v>
      </c>
      <c r="AG100" t="s">
        <v>121</v>
      </c>
      <c r="AI100" s="10">
        <v>16702342901</v>
      </c>
      <c r="AJ100">
        <v>128</v>
      </c>
      <c r="AK100" t="s">
        <v>1092</v>
      </c>
      <c r="BC100" t="str">
        <f>"37-3011.00"</f>
        <v>37-3011.00</v>
      </c>
      <c r="BD100" t="s">
        <v>1093</v>
      </c>
      <c r="BE100" t="s">
        <v>1094</v>
      </c>
      <c r="BF100" t="s">
        <v>1095</v>
      </c>
      <c r="BG100">
        <v>2</v>
      </c>
      <c r="BI100" s="1">
        <v>45200</v>
      </c>
      <c r="BJ100" s="1">
        <v>45565</v>
      </c>
      <c r="BM100">
        <v>40</v>
      </c>
      <c r="BN100">
        <v>0</v>
      </c>
      <c r="BO100">
        <v>8</v>
      </c>
      <c r="BP100">
        <v>8</v>
      </c>
      <c r="BQ100">
        <v>8</v>
      </c>
      <c r="BR100">
        <v>8</v>
      </c>
      <c r="BS100">
        <v>8</v>
      </c>
      <c r="BT100">
        <v>0</v>
      </c>
      <c r="BU100" t="str">
        <f>"8:00 AM"</f>
        <v>8:00 AM</v>
      </c>
      <c r="BV100" t="str">
        <f>"5:00 PM"</f>
        <v>5:00 PM</v>
      </c>
      <c r="BW100" t="s">
        <v>131</v>
      </c>
      <c r="BX100">
        <v>0</v>
      </c>
      <c r="BY100">
        <v>3</v>
      </c>
      <c r="BZ100" t="s">
        <v>115</v>
      </c>
      <c r="CB100" t="s">
        <v>1096</v>
      </c>
      <c r="CC100" t="s">
        <v>1097</v>
      </c>
      <c r="CD100" t="s">
        <v>1088</v>
      </c>
      <c r="CE100" t="s">
        <v>119</v>
      </c>
      <c r="CF100" t="s">
        <v>120</v>
      </c>
      <c r="CG100" s="8">
        <v>96950</v>
      </c>
      <c r="CH100" s="2">
        <v>8.2799999999999994</v>
      </c>
      <c r="CI100" s="2">
        <v>8.2799999999999994</v>
      </c>
      <c r="CJ100" s="2">
        <v>12.42</v>
      </c>
      <c r="CK100" s="2">
        <v>12.42</v>
      </c>
      <c r="CL100" t="s">
        <v>134</v>
      </c>
      <c r="CM100" t="s">
        <v>136</v>
      </c>
      <c r="CN100" t="s">
        <v>135</v>
      </c>
      <c r="CP100" t="s">
        <v>115</v>
      </c>
      <c r="CQ100" t="s">
        <v>114</v>
      </c>
      <c r="CR100" t="s">
        <v>115</v>
      </c>
      <c r="CS100" t="s">
        <v>114</v>
      </c>
      <c r="CT100" t="s">
        <v>136</v>
      </c>
      <c r="CU100" t="s">
        <v>114</v>
      </c>
      <c r="CV100" t="s">
        <v>136</v>
      </c>
      <c r="CW100" t="s">
        <v>1098</v>
      </c>
      <c r="CX100" s="10">
        <v>16702342901</v>
      </c>
      <c r="CY100" t="s">
        <v>1092</v>
      </c>
      <c r="CZ100" t="s">
        <v>136</v>
      </c>
      <c r="DA100" t="s">
        <v>114</v>
      </c>
      <c r="DB100" t="s">
        <v>115</v>
      </c>
    </row>
    <row r="101" spans="1:111" ht="14.45" customHeight="1" x14ac:dyDescent="0.25">
      <c r="A101" t="s">
        <v>1118</v>
      </c>
      <c r="B101" t="s">
        <v>285</v>
      </c>
      <c r="C101" s="1">
        <v>45142.092104976851</v>
      </c>
      <c r="D101" s="1">
        <v>45209</v>
      </c>
      <c r="E101" t="s">
        <v>113</v>
      </c>
      <c r="F101" s="1">
        <v>45198.833333333336</v>
      </c>
      <c r="G101" t="s">
        <v>114</v>
      </c>
      <c r="H101" t="s">
        <v>115</v>
      </c>
      <c r="I101" t="s">
        <v>115</v>
      </c>
      <c r="J101" t="s">
        <v>1119</v>
      </c>
      <c r="L101" t="s">
        <v>1120</v>
      </c>
      <c r="M101" t="s">
        <v>1120</v>
      </c>
      <c r="N101" t="s">
        <v>214</v>
      </c>
      <c r="O101" t="s">
        <v>120</v>
      </c>
      <c r="P101" s="8">
        <v>96950</v>
      </c>
      <c r="Q101" t="s">
        <v>121</v>
      </c>
      <c r="S101" s="10">
        <v>16702346445</v>
      </c>
      <c r="T101">
        <v>2263</v>
      </c>
      <c r="U101">
        <v>4411</v>
      </c>
      <c r="V101" t="s">
        <v>122</v>
      </c>
      <c r="X101" t="s">
        <v>239</v>
      </c>
      <c r="Y101" t="s">
        <v>240</v>
      </c>
      <c r="AA101" t="s">
        <v>241</v>
      </c>
      <c r="AB101" t="s">
        <v>242</v>
      </c>
      <c r="AC101" t="s">
        <v>242</v>
      </c>
      <c r="AD101" t="s">
        <v>214</v>
      </c>
      <c r="AE101" t="s">
        <v>120</v>
      </c>
      <c r="AF101" s="8">
        <v>96950</v>
      </c>
      <c r="AG101" t="s">
        <v>121</v>
      </c>
      <c r="AI101" s="10">
        <v>16702346445</v>
      </c>
      <c r="AJ101">
        <v>2263</v>
      </c>
      <c r="AK101" t="s">
        <v>243</v>
      </c>
      <c r="BC101" t="str">
        <f>"37-2011.00"</f>
        <v>37-2011.00</v>
      </c>
      <c r="BD101" t="s">
        <v>144</v>
      </c>
      <c r="BE101" t="s">
        <v>1121</v>
      </c>
      <c r="BF101" t="s">
        <v>609</v>
      </c>
      <c r="BG101">
        <v>1</v>
      </c>
      <c r="BI101" s="1">
        <v>45200</v>
      </c>
      <c r="BJ101" s="1">
        <v>46295</v>
      </c>
      <c r="BM101">
        <v>40</v>
      </c>
      <c r="BN101">
        <v>0</v>
      </c>
      <c r="BO101">
        <v>8</v>
      </c>
      <c r="BP101">
        <v>8</v>
      </c>
      <c r="BQ101">
        <v>8</v>
      </c>
      <c r="BR101">
        <v>8</v>
      </c>
      <c r="BS101">
        <v>8</v>
      </c>
      <c r="BT101">
        <v>0</v>
      </c>
      <c r="BU101" t="str">
        <f>"8:00 AM"</f>
        <v>8:00 AM</v>
      </c>
      <c r="BV101" t="str">
        <f>"5:00 PM"</f>
        <v>5:00 PM</v>
      </c>
      <c r="BW101" t="s">
        <v>184</v>
      </c>
      <c r="BX101">
        <v>0</v>
      </c>
      <c r="BY101">
        <v>12</v>
      </c>
      <c r="BZ101" t="s">
        <v>115</v>
      </c>
      <c r="CB101" t="s">
        <v>1122</v>
      </c>
      <c r="CC101" t="s">
        <v>1120</v>
      </c>
      <c r="CD101" t="s">
        <v>1120</v>
      </c>
      <c r="CE101" t="s">
        <v>214</v>
      </c>
      <c r="CF101" t="s">
        <v>120</v>
      </c>
      <c r="CG101" s="8">
        <v>96950</v>
      </c>
      <c r="CH101" s="2">
        <v>8.15</v>
      </c>
      <c r="CI101" s="2">
        <v>8.15</v>
      </c>
      <c r="CJ101" s="2">
        <v>12.22</v>
      </c>
      <c r="CK101" s="2">
        <v>12.22</v>
      </c>
      <c r="CL101" t="s">
        <v>134</v>
      </c>
      <c r="CN101" t="s">
        <v>135</v>
      </c>
      <c r="CP101" t="s">
        <v>115</v>
      </c>
      <c r="CQ101" t="s">
        <v>114</v>
      </c>
      <c r="CR101" t="s">
        <v>115</v>
      </c>
      <c r="CS101" t="s">
        <v>114</v>
      </c>
      <c r="CT101" t="s">
        <v>136</v>
      </c>
      <c r="CU101" t="s">
        <v>114</v>
      </c>
      <c r="CV101" t="s">
        <v>136</v>
      </c>
      <c r="CW101" t="s">
        <v>184</v>
      </c>
      <c r="CX101" s="10">
        <v>16702346445</v>
      </c>
      <c r="CY101" t="s">
        <v>243</v>
      </c>
      <c r="CZ101" t="s">
        <v>136</v>
      </c>
      <c r="DA101" t="s">
        <v>114</v>
      </c>
      <c r="DB101" t="s">
        <v>115</v>
      </c>
      <c r="DC101" t="s">
        <v>239</v>
      </c>
      <c r="DD101" t="s">
        <v>240</v>
      </c>
      <c r="DF101" t="s">
        <v>1119</v>
      </c>
      <c r="DG101" t="s">
        <v>243</v>
      </c>
    </row>
    <row r="102" spans="1:111" ht="14.45" customHeight="1" x14ac:dyDescent="0.25">
      <c r="A102" t="s">
        <v>1123</v>
      </c>
      <c r="B102" t="s">
        <v>285</v>
      </c>
      <c r="C102" s="1">
        <v>45124.110532060186</v>
      </c>
      <c r="D102" s="1">
        <v>45209</v>
      </c>
      <c r="E102" t="s">
        <v>139</v>
      </c>
      <c r="G102" t="s">
        <v>115</v>
      </c>
      <c r="H102" t="s">
        <v>115</v>
      </c>
      <c r="I102" t="s">
        <v>115</v>
      </c>
      <c r="J102" t="s">
        <v>1124</v>
      </c>
      <c r="K102" t="s">
        <v>136</v>
      </c>
      <c r="L102" t="s">
        <v>1125</v>
      </c>
      <c r="M102" t="s">
        <v>1126</v>
      </c>
      <c r="N102" t="s">
        <v>1127</v>
      </c>
      <c r="O102" t="s">
        <v>120</v>
      </c>
      <c r="P102" s="8">
        <v>96950</v>
      </c>
      <c r="Q102" t="s">
        <v>121</v>
      </c>
      <c r="R102" t="s">
        <v>136</v>
      </c>
      <c r="S102" s="10">
        <v>16703238882</v>
      </c>
      <c r="U102">
        <v>424410</v>
      </c>
      <c r="V102" t="s">
        <v>122</v>
      </c>
      <c r="X102" t="s">
        <v>1128</v>
      </c>
      <c r="Y102" t="s">
        <v>1129</v>
      </c>
      <c r="Z102" t="s">
        <v>893</v>
      </c>
      <c r="AA102" t="s">
        <v>126</v>
      </c>
      <c r="AB102" t="s">
        <v>1125</v>
      </c>
      <c r="AC102" t="s">
        <v>1130</v>
      </c>
      <c r="AD102" t="s">
        <v>1127</v>
      </c>
      <c r="AE102" t="s">
        <v>120</v>
      </c>
      <c r="AF102" s="8">
        <v>96950</v>
      </c>
      <c r="AG102" t="s">
        <v>121</v>
      </c>
      <c r="AI102" s="10">
        <v>16703238882</v>
      </c>
      <c r="AK102" t="s">
        <v>1131</v>
      </c>
      <c r="BC102" t="str">
        <f>"49-3023.00"</f>
        <v>49-3023.00</v>
      </c>
      <c r="BD102" t="s">
        <v>164</v>
      </c>
      <c r="BE102" t="s">
        <v>1132</v>
      </c>
      <c r="BF102" t="s">
        <v>1133</v>
      </c>
      <c r="BG102">
        <v>1</v>
      </c>
      <c r="BI102" s="1">
        <v>45244</v>
      </c>
      <c r="BJ102" s="1">
        <v>45609</v>
      </c>
      <c r="BM102">
        <v>35</v>
      </c>
      <c r="BN102">
        <v>0</v>
      </c>
      <c r="BO102">
        <v>7</v>
      </c>
      <c r="BP102">
        <v>7</v>
      </c>
      <c r="BQ102">
        <v>7</v>
      </c>
      <c r="BR102">
        <v>7</v>
      </c>
      <c r="BS102">
        <v>7</v>
      </c>
      <c r="BT102">
        <v>0</v>
      </c>
      <c r="BU102" t="str">
        <f>"8:00 AM"</f>
        <v>8:00 AM</v>
      </c>
      <c r="BV102" t="str">
        <f>"4:00 PM"</f>
        <v>4:00 PM</v>
      </c>
      <c r="BW102" t="s">
        <v>131</v>
      </c>
      <c r="BX102">
        <v>0</v>
      </c>
      <c r="BY102">
        <v>12</v>
      </c>
      <c r="BZ102" t="s">
        <v>115</v>
      </c>
      <c r="CB102" t="s">
        <v>1134</v>
      </c>
      <c r="CC102" t="s">
        <v>1125</v>
      </c>
      <c r="CD102" t="s">
        <v>1135</v>
      </c>
      <c r="CE102" t="s">
        <v>1127</v>
      </c>
      <c r="CF102" t="s">
        <v>120</v>
      </c>
      <c r="CG102" s="8">
        <v>96950</v>
      </c>
      <c r="CH102" s="2">
        <v>9.93</v>
      </c>
      <c r="CI102" s="2">
        <v>9.93</v>
      </c>
      <c r="CJ102" s="2">
        <v>14.89</v>
      </c>
      <c r="CK102" s="2">
        <v>14.89</v>
      </c>
      <c r="CL102" t="s">
        <v>134</v>
      </c>
      <c r="CM102" t="s">
        <v>423</v>
      </c>
      <c r="CN102" t="s">
        <v>135</v>
      </c>
      <c r="CP102" t="s">
        <v>115</v>
      </c>
      <c r="CQ102" t="s">
        <v>114</v>
      </c>
      <c r="CR102" t="s">
        <v>115</v>
      </c>
      <c r="CS102" t="s">
        <v>114</v>
      </c>
      <c r="CT102" t="s">
        <v>136</v>
      </c>
      <c r="CU102" t="s">
        <v>114</v>
      </c>
      <c r="CV102" t="s">
        <v>114</v>
      </c>
      <c r="CW102" t="s">
        <v>136</v>
      </c>
      <c r="CX102" s="10">
        <v>16703238882</v>
      </c>
      <c r="CY102" t="s">
        <v>1131</v>
      </c>
      <c r="CZ102" t="s">
        <v>1136</v>
      </c>
      <c r="DA102" t="s">
        <v>114</v>
      </c>
      <c r="DB102" t="s">
        <v>115</v>
      </c>
      <c r="DC102" t="s">
        <v>1128</v>
      </c>
      <c r="DD102" t="s">
        <v>1129</v>
      </c>
      <c r="DE102" t="s">
        <v>893</v>
      </c>
      <c r="DF102" t="s">
        <v>1124</v>
      </c>
      <c r="DG102" t="s">
        <v>1131</v>
      </c>
    </row>
    <row r="103" spans="1:111" ht="14.45" customHeight="1" x14ac:dyDescent="0.25">
      <c r="A103" t="s">
        <v>1099</v>
      </c>
      <c r="B103" t="s">
        <v>700</v>
      </c>
      <c r="C103" s="1">
        <v>45146.867008333335</v>
      </c>
      <c r="D103" s="1">
        <v>45209</v>
      </c>
      <c r="E103" t="s">
        <v>113</v>
      </c>
      <c r="F103" s="1">
        <v>45229.833333333336</v>
      </c>
      <c r="G103" t="s">
        <v>115</v>
      </c>
      <c r="H103" t="s">
        <v>115</v>
      </c>
      <c r="I103" t="s">
        <v>115</v>
      </c>
      <c r="J103" t="s">
        <v>1100</v>
      </c>
      <c r="L103" t="s">
        <v>1101</v>
      </c>
      <c r="M103" t="s">
        <v>1102</v>
      </c>
      <c r="N103" t="s">
        <v>214</v>
      </c>
      <c r="O103" t="s">
        <v>120</v>
      </c>
      <c r="P103" s="8">
        <v>96950</v>
      </c>
      <c r="Q103" t="s">
        <v>121</v>
      </c>
      <c r="S103" s="10">
        <v>16702353027</v>
      </c>
      <c r="U103">
        <v>561320</v>
      </c>
      <c r="V103" t="s">
        <v>448</v>
      </c>
      <c r="W103" t="s">
        <v>114</v>
      </c>
      <c r="X103" t="s">
        <v>1103</v>
      </c>
      <c r="Y103" t="s">
        <v>1104</v>
      </c>
      <c r="Z103" t="s">
        <v>931</v>
      </c>
      <c r="AA103" t="s">
        <v>219</v>
      </c>
      <c r="AB103" t="s">
        <v>1101</v>
      </c>
      <c r="AC103" t="s">
        <v>1102</v>
      </c>
      <c r="AD103" t="s">
        <v>214</v>
      </c>
      <c r="AE103" t="s">
        <v>120</v>
      </c>
      <c r="AF103" s="8">
        <v>96950</v>
      </c>
      <c r="AG103" t="s">
        <v>121</v>
      </c>
      <c r="AI103" s="10">
        <v>16702353027</v>
      </c>
      <c r="AK103" t="s">
        <v>1105</v>
      </c>
      <c r="BC103" t="str">
        <f>"37-3011.00"</f>
        <v>37-3011.00</v>
      </c>
      <c r="BD103" t="s">
        <v>1093</v>
      </c>
      <c r="BE103" t="s">
        <v>1106</v>
      </c>
      <c r="BF103" t="s">
        <v>1107</v>
      </c>
      <c r="BG103">
        <v>8</v>
      </c>
      <c r="BH103">
        <v>7</v>
      </c>
      <c r="BI103" s="1">
        <v>45231</v>
      </c>
      <c r="BJ103" s="1">
        <v>45596</v>
      </c>
      <c r="BK103" s="1">
        <v>45231</v>
      </c>
      <c r="BL103" s="1">
        <v>45596</v>
      </c>
      <c r="BM103">
        <v>35</v>
      </c>
      <c r="BN103">
        <v>0</v>
      </c>
      <c r="BO103">
        <v>7</v>
      </c>
      <c r="BP103">
        <v>7</v>
      </c>
      <c r="BQ103">
        <v>7</v>
      </c>
      <c r="BR103">
        <v>7</v>
      </c>
      <c r="BS103">
        <v>7</v>
      </c>
      <c r="BT103">
        <v>0</v>
      </c>
      <c r="BU103" t="str">
        <f>"7:00 AM"</f>
        <v>7:00 AM</v>
      </c>
      <c r="BV103" t="str">
        <f>"2:00 PM"</f>
        <v>2:00 PM</v>
      </c>
      <c r="BW103" t="s">
        <v>131</v>
      </c>
      <c r="BX103">
        <v>0</v>
      </c>
      <c r="BY103">
        <v>3</v>
      </c>
      <c r="BZ103" t="s">
        <v>115</v>
      </c>
      <c r="CB103" t="s">
        <v>1108</v>
      </c>
      <c r="CC103" t="s">
        <v>940</v>
      </c>
      <c r="CD103" t="s">
        <v>940</v>
      </c>
      <c r="CE103" t="s">
        <v>214</v>
      </c>
      <c r="CF103" t="s">
        <v>120</v>
      </c>
      <c r="CG103" s="8">
        <v>96950</v>
      </c>
      <c r="CH103" s="2">
        <v>8.1300000000000008</v>
      </c>
      <c r="CI103" s="2">
        <v>8.1300000000000008</v>
      </c>
      <c r="CJ103" s="2">
        <v>12.2</v>
      </c>
      <c r="CK103" s="2">
        <v>12.2</v>
      </c>
      <c r="CL103" t="s">
        <v>134</v>
      </c>
      <c r="CM103" t="s">
        <v>184</v>
      </c>
      <c r="CN103" t="s">
        <v>135</v>
      </c>
      <c r="CP103" t="s">
        <v>115</v>
      </c>
      <c r="CQ103" t="s">
        <v>114</v>
      </c>
      <c r="CR103" t="s">
        <v>115</v>
      </c>
      <c r="CS103" t="s">
        <v>114</v>
      </c>
      <c r="CT103" t="s">
        <v>136</v>
      </c>
      <c r="CU103" t="s">
        <v>114</v>
      </c>
      <c r="CV103" t="s">
        <v>136</v>
      </c>
      <c r="CW103" t="s">
        <v>942</v>
      </c>
      <c r="CX103" s="10">
        <v>16702353027</v>
      </c>
      <c r="CY103" t="s">
        <v>1105</v>
      </c>
      <c r="CZ103" t="s">
        <v>136</v>
      </c>
      <c r="DA103" t="s">
        <v>114</v>
      </c>
      <c r="DB103" t="s">
        <v>114</v>
      </c>
      <c r="DC103" t="s">
        <v>1103</v>
      </c>
      <c r="DD103" t="s">
        <v>1104</v>
      </c>
      <c r="DE103" t="s">
        <v>1109</v>
      </c>
      <c r="DF103" t="s">
        <v>1100</v>
      </c>
      <c r="DG103" t="s">
        <v>1105</v>
      </c>
    </row>
    <row r="104" spans="1:111" ht="14.45" customHeight="1" x14ac:dyDescent="0.25">
      <c r="A104" t="s">
        <v>1070</v>
      </c>
      <c r="B104" t="s">
        <v>112</v>
      </c>
      <c r="C104" s="1">
        <v>45121.875237731481</v>
      </c>
      <c r="D104" s="1">
        <v>45209</v>
      </c>
      <c r="E104" t="s">
        <v>113</v>
      </c>
      <c r="F104" s="1">
        <v>45183.833333333336</v>
      </c>
      <c r="G104" t="s">
        <v>115</v>
      </c>
      <c r="H104" t="s">
        <v>115</v>
      </c>
      <c r="I104" t="s">
        <v>115</v>
      </c>
      <c r="J104" t="s">
        <v>794</v>
      </c>
      <c r="L104" t="s">
        <v>795</v>
      </c>
      <c r="N104" t="s">
        <v>214</v>
      </c>
      <c r="O104" t="s">
        <v>120</v>
      </c>
      <c r="P104" s="8">
        <v>96950</v>
      </c>
      <c r="Q104" t="s">
        <v>121</v>
      </c>
      <c r="S104" s="10">
        <v>16702353637</v>
      </c>
      <c r="U104">
        <v>236220</v>
      </c>
      <c r="V104" t="s">
        <v>122</v>
      </c>
      <c r="X104" t="s">
        <v>796</v>
      </c>
      <c r="Y104" t="s">
        <v>797</v>
      </c>
      <c r="Z104" t="s">
        <v>798</v>
      </c>
      <c r="AA104" t="s">
        <v>799</v>
      </c>
      <c r="AB104" t="s">
        <v>795</v>
      </c>
      <c r="AD104" t="s">
        <v>214</v>
      </c>
      <c r="AE104" t="s">
        <v>120</v>
      </c>
      <c r="AF104" s="8">
        <v>96950</v>
      </c>
      <c r="AG104" t="s">
        <v>121</v>
      </c>
      <c r="AI104" s="10">
        <v>16702353637</v>
      </c>
      <c r="AK104" t="s">
        <v>800</v>
      </c>
      <c r="BC104" t="str">
        <f>"43-3031.00"</f>
        <v>43-3031.00</v>
      </c>
      <c r="BD104" t="s">
        <v>310</v>
      </c>
      <c r="BE104" t="s">
        <v>801</v>
      </c>
      <c r="BF104" t="s">
        <v>380</v>
      </c>
      <c r="BG104">
        <v>1</v>
      </c>
      <c r="BI104" s="1">
        <v>45185</v>
      </c>
      <c r="BJ104" s="1">
        <v>45550</v>
      </c>
      <c r="BM104">
        <v>40</v>
      </c>
      <c r="BN104">
        <v>0</v>
      </c>
      <c r="BO104">
        <v>8</v>
      </c>
      <c r="BP104">
        <v>8</v>
      </c>
      <c r="BQ104">
        <v>8</v>
      </c>
      <c r="BR104">
        <v>8</v>
      </c>
      <c r="BS104">
        <v>8</v>
      </c>
      <c r="BT104">
        <v>0</v>
      </c>
      <c r="BU104" t="str">
        <f>"8:00 AM"</f>
        <v>8:00 AM</v>
      </c>
      <c r="BV104" t="str">
        <f>"5:00 PM"</f>
        <v>5:00 PM</v>
      </c>
      <c r="BW104" t="s">
        <v>160</v>
      </c>
      <c r="BX104">
        <v>0</v>
      </c>
      <c r="BY104">
        <v>12</v>
      </c>
      <c r="BZ104" t="s">
        <v>115</v>
      </c>
      <c r="CB104" s="3" t="s">
        <v>802</v>
      </c>
      <c r="CC104" t="s">
        <v>803</v>
      </c>
      <c r="CE104" t="s">
        <v>214</v>
      </c>
      <c r="CF104" t="s">
        <v>120</v>
      </c>
      <c r="CG104" s="8">
        <v>96950</v>
      </c>
      <c r="CH104" s="2">
        <v>11.43</v>
      </c>
      <c r="CI104" s="2">
        <v>11.43</v>
      </c>
      <c r="CJ104" s="2">
        <v>17.14</v>
      </c>
      <c r="CK104" s="2">
        <v>17.14</v>
      </c>
      <c r="CL104" t="s">
        <v>134</v>
      </c>
      <c r="CN104" t="s">
        <v>135</v>
      </c>
      <c r="CP104" t="s">
        <v>115</v>
      </c>
      <c r="CQ104" t="s">
        <v>114</v>
      </c>
      <c r="CR104" t="s">
        <v>115</v>
      </c>
      <c r="CS104" t="s">
        <v>114</v>
      </c>
      <c r="CT104" t="s">
        <v>136</v>
      </c>
      <c r="CU104" t="s">
        <v>114</v>
      </c>
      <c r="CV104" t="s">
        <v>136</v>
      </c>
      <c r="CW104" t="s">
        <v>804</v>
      </c>
      <c r="CX104" s="10">
        <v>16702353637</v>
      </c>
      <c r="CY104" t="s">
        <v>800</v>
      </c>
      <c r="CZ104" t="s">
        <v>270</v>
      </c>
      <c r="DA104" t="s">
        <v>114</v>
      </c>
      <c r="DB104" t="s">
        <v>115</v>
      </c>
    </row>
    <row r="105" spans="1:111" ht="14.45" customHeight="1" x14ac:dyDescent="0.25">
      <c r="A105" t="s">
        <v>1117</v>
      </c>
      <c r="B105" t="s">
        <v>112</v>
      </c>
      <c r="C105" s="1">
        <v>45121.885504050922</v>
      </c>
      <c r="D105" s="1">
        <v>45209</v>
      </c>
      <c r="E105" t="s">
        <v>113</v>
      </c>
      <c r="F105" s="1">
        <v>45198.833333333336</v>
      </c>
      <c r="G105" t="s">
        <v>115</v>
      </c>
      <c r="H105" t="s">
        <v>115</v>
      </c>
      <c r="I105" t="s">
        <v>115</v>
      </c>
      <c r="J105" t="s">
        <v>794</v>
      </c>
      <c r="L105" t="s">
        <v>795</v>
      </c>
      <c r="N105" t="s">
        <v>214</v>
      </c>
      <c r="O105" t="s">
        <v>120</v>
      </c>
      <c r="P105" s="8">
        <v>96950</v>
      </c>
      <c r="Q105" t="s">
        <v>121</v>
      </c>
      <c r="S105" s="10">
        <v>16702353637</v>
      </c>
      <c r="U105">
        <v>236220</v>
      </c>
      <c r="V105" t="s">
        <v>122</v>
      </c>
      <c r="X105" t="s">
        <v>796</v>
      </c>
      <c r="Y105" t="s">
        <v>797</v>
      </c>
      <c r="Z105" t="s">
        <v>798</v>
      </c>
      <c r="AA105" t="s">
        <v>799</v>
      </c>
      <c r="AB105" t="s">
        <v>795</v>
      </c>
      <c r="AD105" t="s">
        <v>214</v>
      </c>
      <c r="AE105" t="s">
        <v>120</v>
      </c>
      <c r="AF105" s="8">
        <v>96950</v>
      </c>
      <c r="AG105" t="s">
        <v>121</v>
      </c>
      <c r="AI105" s="10">
        <v>16702353637</v>
      </c>
      <c r="AK105" t="s">
        <v>800</v>
      </c>
      <c r="BC105" t="str">
        <f>"43-3031.00"</f>
        <v>43-3031.00</v>
      </c>
      <c r="BD105" t="s">
        <v>310</v>
      </c>
      <c r="BE105" t="s">
        <v>801</v>
      </c>
      <c r="BF105" t="s">
        <v>380</v>
      </c>
      <c r="BG105">
        <v>1</v>
      </c>
      <c r="BI105" s="1">
        <v>45200</v>
      </c>
      <c r="BJ105" s="1">
        <v>45565</v>
      </c>
      <c r="BM105">
        <v>40</v>
      </c>
      <c r="BN105">
        <v>0</v>
      </c>
      <c r="BO105">
        <v>8</v>
      </c>
      <c r="BP105">
        <v>8</v>
      </c>
      <c r="BQ105">
        <v>8</v>
      </c>
      <c r="BR105">
        <v>8</v>
      </c>
      <c r="BS105">
        <v>8</v>
      </c>
      <c r="BT105">
        <v>0</v>
      </c>
      <c r="BU105" t="str">
        <f>"8:00 AM"</f>
        <v>8:00 AM</v>
      </c>
      <c r="BV105" t="str">
        <f>"5:00 PM"</f>
        <v>5:00 PM</v>
      </c>
      <c r="BW105" t="s">
        <v>160</v>
      </c>
      <c r="BX105">
        <v>0</v>
      </c>
      <c r="BY105">
        <v>12</v>
      </c>
      <c r="BZ105" t="s">
        <v>115</v>
      </c>
      <c r="CB105" s="3" t="s">
        <v>802</v>
      </c>
      <c r="CC105" t="s">
        <v>803</v>
      </c>
      <c r="CE105" t="s">
        <v>214</v>
      </c>
      <c r="CF105" t="s">
        <v>120</v>
      </c>
      <c r="CG105" s="8">
        <v>96950</v>
      </c>
      <c r="CH105" s="2">
        <v>11.43</v>
      </c>
      <c r="CI105" s="2">
        <v>11.43</v>
      </c>
      <c r="CJ105" s="2">
        <v>17.14</v>
      </c>
      <c r="CK105" s="2">
        <v>17.14</v>
      </c>
      <c r="CL105" t="s">
        <v>134</v>
      </c>
      <c r="CN105" t="s">
        <v>135</v>
      </c>
      <c r="CP105" t="s">
        <v>115</v>
      </c>
      <c r="CQ105" t="s">
        <v>114</v>
      </c>
      <c r="CR105" t="s">
        <v>115</v>
      </c>
      <c r="CS105" t="s">
        <v>114</v>
      </c>
      <c r="CT105" t="s">
        <v>136</v>
      </c>
      <c r="CU105" t="s">
        <v>114</v>
      </c>
      <c r="CV105" t="s">
        <v>136</v>
      </c>
      <c r="CW105" t="s">
        <v>804</v>
      </c>
      <c r="CX105" s="10">
        <v>16702353637</v>
      </c>
      <c r="CY105" t="s">
        <v>800</v>
      </c>
      <c r="CZ105" t="s">
        <v>270</v>
      </c>
      <c r="DA105" t="s">
        <v>114</v>
      </c>
      <c r="DB105" t="s">
        <v>115</v>
      </c>
    </row>
    <row r="106" spans="1:111" ht="14.45" customHeight="1" x14ac:dyDescent="0.25">
      <c r="A106" t="s">
        <v>1183</v>
      </c>
      <c r="B106" t="s">
        <v>209</v>
      </c>
      <c r="C106" s="1">
        <v>45143.023958217593</v>
      </c>
      <c r="D106" s="1">
        <v>45210</v>
      </c>
      <c r="E106" t="s">
        <v>113</v>
      </c>
      <c r="F106" s="1">
        <v>45290.791666666664</v>
      </c>
      <c r="G106" t="s">
        <v>115</v>
      </c>
      <c r="H106" t="s">
        <v>115</v>
      </c>
      <c r="I106" t="s">
        <v>115</v>
      </c>
      <c r="J106" t="s">
        <v>543</v>
      </c>
      <c r="L106" t="s">
        <v>1184</v>
      </c>
      <c r="M106" t="s">
        <v>1185</v>
      </c>
      <c r="N106" t="s">
        <v>119</v>
      </c>
      <c r="O106" t="s">
        <v>120</v>
      </c>
      <c r="P106" s="8">
        <v>96950</v>
      </c>
      <c r="Q106" t="s">
        <v>121</v>
      </c>
      <c r="S106" s="10">
        <v>16702355009</v>
      </c>
      <c r="U106">
        <v>561311</v>
      </c>
      <c r="V106" t="s">
        <v>122</v>
      </c>
      <c r="X106" t="s">
        <v>1186</v>
      </c>
      <c r="Y106" t="s">
        <v>547</v>
      </c>
      <c r="Z106" t="s">
        <v>548</v>
      </c>
      <c r="AA106" t="s">
        <v>126</v>
      </c>
      <c r="AB106" t="s">
        <v>553</v>
      </c>
      <c r="AC106" t="s">
        <v>545</v>
      </c>
      <c r="AD106" t="s">
        <v>119</v>
      </c>
      <c r="AE106" t="s">
        <v>120</v>
      </c>
      <c r="AF106" s="8">
        <v>96950</v>
      </c>
      <c r="AG106" t="s">
        <v>121</v>
      </c>
      <c r="AI106" s="10">
        <v>16702355009</v>
      </c>
      <c r="AK106" t="s">
        <v>549</v>
      </c>
      <c r="BC106" t="str">
        <f>"49-9071.00"</f>
        <v>49-9071.00</v>
      </c>
      <c r="BD106" t="s">
        <v>200</v>
      </c>
      <c r="BE106" t="s">
        <v>1187</v>
      </c>
      <c r="BF106" t="s">
        <v>1188</v>
      </c>
      <c r="BG106">
        <v>20</v>
      </c>
      <c r="BH106">
        <v>20</v>
      </c>
      <c r="BI106" s="1">
        <v>45292</v>
      </c>
      <c r="BJ106" s="1">
        <v>45657</v>
      </c>
      <c r="BK106" s="1">
        <v>45292</v>
      </c>
      <c r="BL106" s="1">
        <v>45657</v>
      </c>
      <c r="BM106">
        <v>35</v>
      </c>
      <c r="BN106">
        <v>0</v>
      </c>
      <c r="BO106">
        <v>7</v>
      </c>
      <c r="BP106">
        <v>7</v>
      </c>
      <c r="BQ106">
        <v>7</v>
      </c>
      <c r="BR106">
        <v>7</v>
      </c>
      <c r="BS106">
        <v>7</v>
      </c>
      <c r="BT106">
        <v>0</v>
      </c>
      <c r="BU106" t="str">
        <f>"8:00 AM"</f>
        <v>8:00 AM</v>
      </c>
      <c r="BV106" t="str">
        <f>"4:00 PM"</f>
        <v>4:00 PM</v>
      </c>
      <c r="BW106" t="s">
        <v>131</v>
      </c>
      <c r="BX106">
        <v>0</v>
      </c>
      <c r="BY106">
        <v>24</v>
      </c>
      <c r="BZ106" t="s">
        <v>115</v>
      </c>
      <c r="CB106" t="s">
        <v>1189</v>
      </c>
      <c r="CC106" t="s">
        <v>553</v>
      </c>
      <c r="CD106" t="s">
        <v>545</v>
      </c>
      <c r="CE106" t="s">
        <v>119</v>
      </c>
      <c r="CF106" t="s">
        <v>120</v>
      </c>
      <c r="CG106" s="8">
        <v>96950</v>
      </c>
      <c r="CH106" s="2">
        <v>9.5399999999999991</v>
      </c>
      <c r="CI106" s="2">
        <v>9.5399999999999991</v>
      </c>
      <c r="CJ106" s="2">
        <v>14.31</v>
      </c>
      <c r="CK106" s="2">
        <v>14.31</v>
      </c>
      <c r="CL106" t="s">
        <v>134</v>
      </c>
      <c r="CM106" t="s">
        <v>1190</v>
      </c>
      <c r="CN106" t="s">
        <v>135</v>
      </c>
      <c r="CP106" t="s">
        <v>115</v>
      </c>
      <c r="CQ106" t="s">
        <v>114</v>
      </c>
      <c r="CR106" t="s">
        <v>115</v>
      </c>
      <c r="CS106" t="s">
        <v>114</v>
      </c>
      <c r="CT106" t="s">
        <v>136</v>
      </c>
      <c r="CU106" t="s">
        <v>114</v>
      </c>
      <c r="CV106" t="s">
        <v>136</v>
      </c>
      <c r="CW106" t="s">
        <v>1191</v>
      </c>
      <c r="CX106" s="10">
        <v>16702355009</v>
      </c>
      <c r="CY106" t="s">
        <v>549</v>
      </c>
      <c r="CZ106" t="s">
        <v>136</v>
      </c>
      <c r="DA106" t="s">
        <v>114</v>
      </c>
      <c r="DB106" t="s">
        <v>115</v>
      </c>
    </row>
    <row r="107" spans="1:111" ht="14.45" customHeight="1" x14ac:dyDescent="0.25">
      <c r="A107" t="s">
        <v>1192</v>
      </c>
      <c r="B107" t="s">
        <v>209</v>
      </c>
      <c r="C107" s="1">
        <v>45154.93340671296</v>
      </c>
      <c r="D107" s="1">
        <v>45210</v>
      </c>
      <c r="E107" t="s">
        <v>113</v>
      </c>
      <c r="F107" s="1">
        <v>45198.833333333336</v>
      </c>
      <c r="G107" t="s">
        <v>115</v>
      </c>
      <c r="H107" t="s">
        <v>115</v>
      </c>
      <c r="I107" t="s">
        <v>115</v>
      </c>
      <c r="J107" t="s">
        <v>1193</v>
      </c>
      <c r="K107" t="s">
        <v>1194</v>
      </c>
      <c r="L107" t="s">
        <v>1195</v>
      </c>
      <c r="N107" t="s">
        <v>119</v>
      </c>
      <c r="O107" t="s">
        <v>120</v>
      </c>
      <c r="P107" s="8">
        <v>96950</v>
      </c>
      <c r="Q107" t="s">
        <v>121</v>
      </c>
      <c r="S107" s="10">
        <v>16702851621</v>
      </c>
      <c r="U107">
        <v>4451</v>
      </c>
      <c r="V107" t="s">
        <v>122</v>
      </c>
      <c r="X107" t="s">
        <v>1046</v>
      </c>
      <c r="Y107" t="s">
        <v>1196</v>
      </c>
      <c r="AA107" t="s">
        <v>321</v>
      </c>
      <c r="AB107" t="s">
        <v>1195</v>
      </c>
      <c r="AD107" t="s">
        <v>119</v>
      </c>
      <c r="AE107" t="s">
        <v>120</v>
      </c>
      <c r="AF107" s="8">
        <v>96950</v>
      </c>
      <c r="AG107" t="s">
        <v>121</v>
      </c>
      <c r="AI107" s="10">
        <v>16702851621</v>
      </c>
      <c r="AK107" t="s">
        <v>1197</v>
      </c>
      <c r="BC107" t="str">
        <f>"51-3021.00"</f>
        <v>51-3021.00</v>
      </c>
      <c r="BD107" t="s">
        <v>1198</v>
      </c>
      <c r="BE107" t="s">
        <v>1199</v>
      </c>
      <c r="BF107" t="s">
        <v>1200</v>
      </c>
      <c r="BG107">
        <v>2</v>
      </c>
      <c r="BH107">
        <v>2</v>
      </c>
      <c r="BI107" s="1">
        <v>45200</v>
      </c>
      <c r="BJ107" s="1">
        <v>45565</v>
      </c>
      <c r="BK107" s="1">
        <v>45210</v>
      </c>
      <c r="BL107" s="1">
        <v>45565</v>
      </c>
      <c r="BM107">
        <v>40</v>
      </c>
      <c r="BN107">
        <v>0</v>
      </c>
      <c r="BO107">
        <v>8</v>
      </c>
      <c r="BP107">
        <v>8</v>
      </c>
      <c r="BQ107">
        <v>8</v>
      </c>
      <c r="BR107">
        <v>8</v>
      </c>
      <c r="BS107">
        <v>8</v>
      </c>
      <c r="BT107">
        <v>0</v>
      </c>
      <c r="BU107" t="str">
        <f>"8:00 AM"</f>
        <v>8:00 AM</v>
      </c>
      <c r="BV107" t="str">
        <f>"5:00 PM"</f>
        <v>5:00 PM</v>
      </c>
      <c r="BW107" t="s">
        <v>131</v>
      </c>
      <c r="BX107">
        <v>0</v>
      </c>
      <c r="BY107">
        <v>3</v>
      </c>
      <c r="BZ107" t="s">
        <v>115</v>
      </c>
      <c r="CB107" t="s">
        <v>1201</v>
      </c>
      <c r="CC107" t="s">
        <v>1195</v>
      </c>
      <c r="CD107" t="s">
        <v>1194</v>
      </c>
      <c r="CE107" t="s">
        <v>119</v>
      </c>
      <c r="CF107" t="s">
        <v>120</v>
      </c>
      <c r="CG107" s="8">
        <v>96950</v>
      </c>
      <c r="CH107" s="2">
        <v>8.3800000000000008</v>
      </c>
      <c r="CI107" s="2">
        <v>8.3800000000000008</v>
      </c>
      <c r="CJ107" s="2">
        <v>12.57</v>
      </c>
      <c r="CK107" s="2">
        <v>12.57</v>
      </c>
      <c r="CL107" t="s">
        <v>134</v>
      </c>
      <c r="CM107" t="s">
        <v>136</v>
      </c>
      <c r="CN107" t="s">
        <v>135</v>
      </c>
      <c r="CP107" t="s">
        <v>115</v>
      </c>
      <c r="CQ107" t="s">
        <v>114</v>
      </c>
      <c r="CR107" t="s">
        <v>115</v>
      </c>
      <c r="CS107" t="s">
        <v>114</v>
      </c>
      <c r="CT107" t="s">
        <v>136</v>
      </c>
      <c r="CU107" t="s">
        <v>114</v>
      </c>
      <c r="CV107" t="s">
        <v>136</v>
      </c>
      <c r="CW107" t="s">
        <v>1202</v>
      </c>
      <c r="CX107" s="10">
        <v>16702851621</v>
      </c>
      <c r="CY107" t="s">
        <v>1197</v>
      </c>
      <c r="CZ107" t="s">
        <v>136</v>
      </c>
      <c r="DA107" t="s">
        <v>114</v>
      </c>
      <c r="DB107" t="s">
        <v>115</v>
      </c>
    </row>
    <row r="108" spans="1:111" ht="14.45" customHeight="1" x14ac:dyDescent="0.25">
      <c r="A108" t="s">
        <v>1203</v>
      </c>
      <c r="B108" t="s">
        <v>209</v>
      </c>
      <c r="C108" s="1">
        <v>45135.080032754631</v>
      </c>
      <c r="D108" s="1">
        <v>45210</v>
      </c>
      <c r="E108" t="s">
        <v>113</v>
      </c>
      <c r="F108" s="1">
        <v>45290.791666666664</v>
      </c>
      <c r="G108" t="s">
        <v>115</v>
      </c>
      <c r="H108" t="s">
        <v>115</v>
      </c>
      <c r="I108" t="s">
        <v>115</v>
      </c>
      <c r="J108" t="s">
        <v>1204</v>
      </c>
      <c r="K108" t="s">
        <v>1205</v>
      </c>
      <c r="L108" t="s">
        <v>1206</v>
      </c>
      <c r="N108" t="s">
        <v>1207</v>
      </c>
      <c r="O108" t="s">
        <v>120</v>
      </c>
      <c r="P108" s="8">
        <v>96951</v>
      </c>
      <c r="Q108" t="s">
        <v>121</v>
      </c>
      <c r="S108" s="10">
        <v>16705324745</v>
      </c>
      <c r="U108">
        <v>72251</v>
      </c>
      <c r="V108" t="s">
        <v>122</v>
      </c>
      <c r="X108" t="s">
        <v>1208</v>
      </c>
      <c r="Y108" t="s">
        <v>1209</v>
      </c>
      <c r="Z108" t="s">
        <v>390</v>
      </c>
      <c r="AA108" t="s">
        <v>1210</v>
      </c>
      <c r="AB108" t="s">
        <v>1206</v>
      </c>
      <c r="AD108" t="s">
        <v>205</v>
      </c>
      <c r="AE108" t="s">
        <v>120</v>
      </c>
      <c r="AF108" s="8">
        <v>96951</v>
      </c>
      <c r="AG108" t="s">
        <v>121</v>
      </c>
      <c r="AI108" s="10">
        <v>16705324745</v>
      </c>
      <c r="AK108" t="s">
        <v>1211</v>
      </c>
      <c r="BC108" t="str">
        <f>"35-2014.00"</f>
        <v>35-2014.00</v>
      </c>
      <c r="BD108" t="s">
        <v>222</v>
      </c>
      <c r="BE108" t="s">
        <v>1212</v>
      </c>
      <c r="BF108" t="s">
        <v>224</v>
      </c>
      <c r="BG108">
        <v>2</v>
      </c>
      <c r="BH108">
        <v>2</v>
      </c>
      <c r="BI108" s="1">
        <v>45292</v>
      </c>
      <c r="BJ108" s="1">
        <v>45657</v>
      </c>
      <c r="BK108" s="1">
        <v>45292</v>
      </c>
      <c r="BL108" s="1">
        <v>45657</v>
      </c>
      <c r="BM108">
        <v>35</v>
      </c>
      <c r="BN108">
        <v>0</v>
      </c>
      <c r="BO108">
        <v>7</v>
      </c>
      <c r="BP108">
        <v>7</v>
      </c>
      <c r="BQ108">
        <v>7</v>
      </c>
      <c r="BR108">
        <v>7</v>
      </c>
      <c r="BS108">
        <v>7</v>
      </c>
      <c r="BT108">
        <v>0</v>
      </c>
      <c r="BU108" t="str">
        <f>"6:00 AM"</f>
        <v>6:00 AM</v>
      </c>
      <c r="BV108" t="str">
        <f>"3:00 PM"</f>
        <v>3:00 PM</v>
      </c>
      <c r="BW108" t="s">
        <v>131</v>
      </c>
      <c r="BX108">
        <v>0</v>
      </c>
      <c r="BY108">
        <v>12</v>
      </c>
      <c r="BZ108" t="s">
        <v>115</v>
      </c>
      <c r="CB108" t="s">
        <v>1213</v>
      </c>
      <c r="CC108" t="s">
        <v>1214</v>
      </c>
      <c r="CE108" t="s">
        <v>1207</v>
      </c>
      <c r="CF108" t="s">
        <v>120</v>
      </c>
      <c r="CG108" s="8">
        <v>96951</v>
      </c>
      <c r="CH108" s="2">
        <v>8.69</v>
      </c>
      <c r="CI108" s="2">
        <v>8.69</v>
      </c>
      <c r="CJ108" s="2">
        <v>13.03</v>
      </c>
      <c r="CK108" s="2">
        <v>13.03</v>
      </c>
      <c r="CL108" t="s">
        <v>134</v>
      </c>
      <c r="CM108" t="s">
        <v>184</v>
      </c>
      <c r="CN108" t="s">
        <v>135</v>
      </c>
      <c r="CP108" t="s">
        <v>115</v>
      </c>
      <c r="CQ108" t="s">
        <v>114</v>
      </c>
      <c r="CR108" t="s">
        <v>115</v>
      </c>
      <c r="CS108" t="s">
        <v>114</v>
      </c>
      <c r="CT108" t="s">
        <v>136</v>
      </c>
      <c r="CU108" t="s">
        <v>114</v>
      </c>
      <c r="CV108" t="s">
        <v>136</v>
      </c>
      <c r="CW108" t="s">
        <v>1215</v>
      </c>
      <c r="CX108" s="10">
        <v>16705324745</v>
      </c>
      <c r="CY108" t="s">
        <v>1211</v>
      </c>
      <c r="CZ108" t="s">
        <v>136</v>
      </c>
      <c r="DA108" t="s">
        <v>114</v>
      </c>
      <c r="DB108" t="s">
        <v>115</v>
      </c>
      <c r="DC108" t="s">
        <v>1216</v>
      </c>
      <c r="DD108" t="s">
        <v>1217</v>
      </c>
      <c r="DF108" t="s">
        <v>1204</v>
      </c>
      <c r="DG108" t="s">
        <v>1211</v>
      </c>
    </row>
    <row r="109" spans="1:111" ht="14.45" customHeight="1" x14ac:dyDescent="0.25">
      <c r="A109" t="s">
        <v>1218</v>
      </c>
      <c r="B109" t="s">
        <v>209</v>
      </c>
      <c r="C109" s="1">
        <v>45166.336142939814</v>
      </c>
      <c r="D109" s="1">
        <v>45210</v>
      </c>
      <c r="E109" t="s">
        <v>139</v>
      </c>
      <c r="G109" t="s">
        <v>115</v>
      </c>
      <c r="H109" t="s">
        <v>115</v>
      </c>
      <c r="I109" t="s">
        <v>115</v>
      </c>
      <c r="J109" t="s">
        <v>1219</v>
      </c>
      <c r="K109" t="s">
        <v>1220</v>
      </c>
      <c r="L109" t="s">
        <v>1221</v>
      </c>
      <c r="M109" t="s">
        <v>326</v>
      </c>
      <c r="N109" t="s">
        <v>119</v>
      </c>
      <c r="O109" t="s">
        <v>120</v>
      </c>
      <c r="P109" s="8">
        <v>96950</v>
      </c>
      <c r="Q109" t="s">
        <v>121</v>
      </c>
      <c r="R109" t="s">
        <v>120</v>
      </c>
      <c r="S109" s="10">
        <v>16702351096</v>
      </c>
      <c r="U109">
        <v>722515</v>
      </c>
      <c r="V109" t="s">
        <v>122</v>
      </c>
      <c r="X109" t="s">
        <v>1222</v>
      </c>
      <c r="Y109" t="s">
        <v>1223</v>
      </c>
      <c r="Z109" t="s">
        <v>1224</v>
      </c>
      <c r="AA109" t="s">
        <v>1225</v>
      </c>
      <c r="AB109" t="s">
        <v>1221</v>
      </c>
      <c r="AC109" t="s">
        <v>326</v>
      </c>
      <c r="AD109" t="s">
        <v>119</v>
      </c>
      <c r="AE109" t="s">
        <v>120</v>
      </c>
      <c r="AF109" s="8">
        <v>96950</v>
      </c>
      <c r="AG109" t="s">
        <v>121</v>
      </c>
      <c r="AH109" t="s">
        <v>175</v>
      </c>
      <c r="AI109" s="10">
        <v>16702351096</v>
      </c>
      <c r="AK109" t="s">
        <v>1226</v>
      </c>
      <c r="BC109" t="str">
        <f>"51-3011.00"</f>
        <v>51-3011.00</v>
      </c>
      <c r="BD109" t="s">
        <v>574</v>
      </c>
      <c r="BE109" t="s">
        <v>1227</v>
      </c>
      <c r="BF109" t="s">
        <v>1228</v>
      </c>
      <c r="BG109">
        <v>2</v>
      </c>
      <c r="BH109">
        <v>2</v>
      </c>
      <c r="BI109" s="1">
        <v>45200</v>
      </c>
      <c r="BJ109" s="1">
        <v>45565</v>
      </c>
      <c r="BK109" s="1">
        <v>45210</v>
      </c>
      <c r="BL109" s="1">
        <v>45565</v>
      </c>
      <c r="BM109">
        <v>35</v>
      </c>
      <c r="BN109">
        <v>5</v>
      </c>
      <c r="BO109">
        <v>5</v>
      </c>
      <c r="BP109">
        <v>5</v>
      </c>
      <c r="BQ109">
        <v>5</v>
      </c>
      <c r="BR109">
        <v>5</v>
      </c>
      <c r="BS109">
        <v>5</v>
      </c>
      <c r="BT109">
        <v>5</v>
      </c>
      <c r="BU109" t="str">
        <f>"3:00 PM"</f>
        <v>3:00 PM</v>
      </c>
      <c r="BV109" t="str">
        <f>"8:00 PM"</f>
        <v>8:00 PM</v>
      </c>
      <c r="BW109" t="s">
        <v>184</v>
      </c>
      <c r="BX109">
        <v>0</v>
      </c>
      <c r="BY109">
        <v>12</v>
      </c>
      <c r="BZ109" t="s">
        <v>115</v>
      </c>
      <c r="CB109" t="s">
        <v>1229</v>
      </c>
      <c r="CC109" t="s">
        <v>1230</v>
      </c>
      <c r="CD109" t="s">
        <v>326</v>
      </c>
      <c r="CE109" t="s">
        <v>119</v>
      </c>
      <c r="CF109" t="s">
        <v>120</v>
      </c>
      <c r="CG109" s="8">
        <v>96950</v>
      </c>
      <c r="CH109" s="2">
        <v>8.36</v>
      </c>
      <c r="CI109" s="2">
        <v>9</v>
      </c>
      <c r="CJ109" s="2">
        <v>0</v>
      </c>
      <c r="CK109" s="2">
        <v>0</v>
      </c>
      <c r="CL109" t="s">
        <v>134</v>
      </c>
      <c r="CM109" t="s">
        <v>136</v>
      </c>
      <c r="CN109" t="s">
        <v>187</v>
      </c>
      <c r="CP109" t="s">
        <v>115</v>
      </c>
      <c r="CQ109" t="s">
        <v>114</v>
      </c>
      <c r="CR109" t="s">
        <v>114</v>
      </c>
      <c r="CS109" t="s">
        <v>115</v>
      </c>
      <c r="CT109" t="s">
        <v>136</v>
      </c>
      <c r="CU109" t="s">
        <v>114</v>
      </c>
      <c r="CV109" t="s">
        <v>136</v>
      </c>
      <c r="CW109" t="s">
        <v>188</v>
      </c>
      <c r="CX109" s="10">
        <v>16702351096</v>
      </c>
      <c r="CY109" t="s">
        <v>1226</v>
      </c>
      <c r="CZ109" t="s">
        <v>136</v>
      </c>
      <c r="DA109" t="s">
        <v>114</v>
      </c>
      <c r="DB109" t="s">
        <v>115</v>
      </c>
    </row>
    <row r="110" spans="1:111" ht="14.45" customHeight="1" x14ac:dyDescent="0.25">
      <c r="A110" t="s">
        <v>1231</v>
      </c>
      <c r="B110" t="s">
        <v>209</v>
      </c>
      <c r="C110" s="1">
        <v>45143.008593981482</v>
      </c>
      <c r="D110" s="1">
        <v>45210</v>
      </c>
      <c r="E110" t="s">
        <v>113</v>
      </c>
      <c r="F110" s="1">
        <v>45290.791666666664</v>
      </c>
      <c r="G110" t="s">
        <v>115</v>
      </c>
      <c r="H110" t="s">
        <v>115</v>
      </c>
      <c r="I110" t="s">
        <v>115</v>
      </c>
      <c r="J110" t="s">
        <v>543</v>
      </c>
      <c r="L110" t="s">
        <v>1232</v>
      </c>
      <c r="M110" t="s">
        <v>1185</v>
      </c>
      <c r="N110" t="s">
        <v>119</v>
      </c>
      <c r="O110" t="s">
        <v>120</v>
      </c>
      <c r="P110" s="8">
        <v>96950</v>
      </c>
      <c r="Q110" t="s">
        <v>121</v>
      </c>
      <c r="S110" s="10">
        <v>16702355009</v>
      </c>
      <c r="U110">
        <v>561311</v>
      </c>
      <c r="V110" t="s">
        <v>122</v>
      </c>
      <c r="X110" t="s">
        <v>1186</v>
      </c>
      <c r="Y110" t="s">
        <v>547</v>
      </c>
      <c r="Z110" t="s">
        <v>548</v>
      </c>
      <c r="AA110" t="s">
        <v>126</v>
      </c>
      <c r="AB110" t="s">
        <v>1184</v>
      </c>
      <c r="AC110" t="s">
        <v>1185</v>
      </c>
      <c r="AD110" t="s">
        <v>119</v>
      </c>
      <c r="AE110" t="s">
        <v>120</v>
      </c>
      <c r="AF110" s="8">
        <v>96950</v>
      </c>
      <c r="AG110" t="s">
        <v>121</v>
      </c>
      <c r="AI110" s="10">
        <v>16702355009</v>
      </c>
      <c r="AK110" t="s">
        <v>549</v>
      </c>
      <c r="BC110" t="str">
        <f>"43-3031.00"</f>
        <v>43-3031.00</v>
      </c>
      <c r="BD110" t="s">
        <v>310</v>
      </c>
      <c r="BE110" t="s">
        <v>1233</v>
      </c>
      <c r="BF110" t="s">
        <v>1234</v>
      </c>
      <c r="BG110">
        <v>20</v>
      </c>
      <c r="BH110">
        <v>20</v>
      </c>
      <c r="BI110" s="1">
        <v>45292</v>
      </c>
      <c r="BJ110" s="1">
        <v>45657</v>
      </c>
      <c r="BK110" s="1">
        <v>45292</v>
      </c>
      <c r="BL110" s="1">
        <v>45657</v>
      </c>
      <c r="BM110">
        <v>35</v>
      </c>
      <c r="BN110">
        <v>0</v>
      </c>
      <c r="BO110">
        <v>7</v>
      </c>
      <c r="BP110">
        <v>7</v>
      </c>
      <c r="BQ110">
        <v>7</v>
      </c>
      <c r="BR110">
        <v>7</v>
      </c>
      <c r="BS110">
        <v>7</v>
      </c>
      <c r="BT110">
        <v>0</v>
      </c>
      <c r="BU110" t="str">
        <f>"9:00 AM"</f>
        <v>9:00 AM</v>
      </c>
      <c r="BV110" t="str">
        <f>"5:00 PM"</f>
        <v>5:00 PM</v>
      </c>
      <c r="BW110" t="s">
        <v>160</v>
      </c>
      <c r="BX110">
        <v>0</v>
      </c>
      <c r="BY110">
        <v>24</v>
      </c>
      <c r="BZ110" t="s">
        <v>115</v>
      </c>
      <c r="CB110" t="s">
        <v>1235</v>
      </c>
      <c r="CC110" t="s">
        <v>553</v>
      </c>
      <c r="CD110" t="s">
        <v>545</v>
      </c>
      <c r="CE110" t="s">
        <v>119</v>
      </c>
      <c r="CF110" t="s">
        <v>120</v>
      </c>
      <c r="CG110" s="8">
        <v>96950</v>
      </c>
      <c r="CH110" s="2">
        <v>11.43</v>
      </c>
      <c r="CI110" s="2">
        <v>11.43</v>
      </c>
      <c r="CJ110" s="2">
        <v>17.149999999999999</v>
      </c>
      <c r="CK110" s="2">
        <v>17.149999999999999</v>
      </c>
      <c r="CL110" t="s">
        <v>134</v>
      </c>
      <c r="CM110" t="s">
        <v>1190</v>
      </c>
      <c r="CN110" t="s">
        <v>135</v>
      </c>
      <c r="CP110" t="s">
        <v>115</v>
      </c>
      <c r="CQ110" t="s">
        <v>114</v>
      </c>
      <c r="CR110" t="s">
        <v>115</v>
      </c>
      <c r="CS110" t="s">
        <v>114</v>
      </c>
      <c r="CT110" t="s">
        <v>136</v>
      </c>
      <c r="CU110" t="s">
        <v>114</v>
      </c>
      <c r="CV110" t="s">
        <v>136</v>
      </c>
      <c r="CW110" t="s">
        <v>1236</v>
      </c>
      <c r="CX110" s="10">
        <v>16702355009</v>
      </c>
      <c r="CY110" t="s">
        <v>549</v>
      </c>
      <c r="CZ110" t="s">
        <v>136</v>
      </c>
      <c r="DA110" t="s">
        <v>114</v>
      </c>
      <c r="DB110" t="s">
        <v>115</v>
      </c>
    </row>
    <row r="111" spans="1:111" ht="14.45" customHeight="1" x14ac:dyDescent="0.25">
      <c r="A111" t="s">
        <v>1237</v>
      </c>
      <c r="B111" t="s">
        <v>209</v>
      </c>
      <c r="C111" s="1">
        <v>45149.018487037036</v>
      </c>
      <c r="D111" s="1">
        <v>45210</v>
      </c>
      <c r="E111" t="s">
        <v>139</v>
      </c>
      <c r="G111" t="s">
        <v>115</v>
      </c>
      <c r="H111" t="s">
        <v>115</v>
      </c>
      <c r="I111" t="s">
        <v>115</v>
      </c>
      <c r="J111" t="s">
        <v>1238</v>
      </c>
      <c r="K111" t="s">
        <v>1239</v>
      </c>
      <c r="L111" t="s">
        <v>1240</v>
      </c>
      <c r="N111" t="s">
        <v>214</v>
      </c>
      <c r="O111" t="s">
        <v>120</v>
      </c>
      <c r="P111" s="8">
        <v>96950</v>
      </c>
      <c r="Q111" t="s">
        <v>121</v>
      </c>
      <c r="S111" s="10">
        <v>16703221234</v>
      </c>
      <c r="U111">
        <v>72111</v>
      </c>
      <c r="V111" t="s">
        <v>122</v>
      </c>
      <c r="X111" t="s">
        <v>1241</v>
      </c>
      <c r="Y111" t="s">
        <v>1242</v>
      </c>
      <c r="Z111" t="s">
        <v>1243</v>
      </c>
      <c r="AA111" t="s">
        <v>1244</v>
      </c>
      <c r="AB111" t="s">
        <v>1240</v>
      </c>
      <c r="AD111" t="s">
        <v>214</v>
      </c>
      <c r="AE111" t="s">
        <v>120</v>
      </c>
      <c r="AF111" s="8">
        <v>96950</v>
      </c>
      <c r="AG111" t="s">
        <v>121</v>
      </c>
      <c r="AI111" s="10">
        <v>16703221234</v>
      </c>
      <c r="AK111" t="s">
        <v>1245</v>
      </c>
      <c r="BC111" t="str">
        <f>"43-4181.00"</f>
        <v>43-4181.00</v>
      </c>
      <c r="BD111" t="s">
        <v>1246</v>
      </c>
      <c r="BE111" t="s">
        <v>1247</v>
      </c>
      <c r="BF111" t="s">
        <v>1248</v>
      </c>
      <c r="BG111">
        <v>2</v>
      </c>
      <c r="BH111">
        <v>2</v>
      </c>
      <c r="BI111" s="1">
        <v>45200</v>
      </c>
      <c r="BJ111" s="1">
        <v>45565</v>
      </c>
      <c r="BK111" s="1">
        <v>45210</v>
      </c>
      <c r="BL111" s="1">
        <v>45565</v>
      </c>
      <c r="BM111">
        <v>40</v>
      </c>
      <c r="BN111">
        <v>0</v>
      </c>
      <c r="BO111">
        <v>8</v>
      </c>
      <c r="BP111">
        <v>8</v>
      </c>
      <c r="BQ111">
        <v>8</v>
      </c>
      <c r="BR111">
        <v>8</v>
      </c>
      <c r="BS111">
        <v>8</v>
      </c>
      <c r="BT111">
        <v>0</v>
      </c>
      <c r="BU111" t="str">
        <f>"11:00 PM"</f>
        <v>11:00 PM</v>
      </c>
      <c r="BV111" t="str">
        <f>"6:00 AM"</f>
        <v>6:00 AM</v>
      </c>
      <c r="BW111" t="s">
        <v>131</v>
      </c>
      <c r="BX111">
        <v>0</v>
      </c>
      <c r="BY111">
        <v>6</v>
      </c>
      <c r="BZ111" t="s">
        <v>115</v>
      </c>
      <c r="CB111" t="s">
        <v>1249</v>
      </c>
      <c r="CC111" t="s">
        <v>1240</v>
      </c>
      <c r="CE111" t="s">
        <v>214</v>
      </c>
      <c r="CF111" t="s">
        <v>120</v>
      </c>
      <c r="CG111" s="8">
        <v>96950</v>
      </c>
      <c r="CH111" s="2">
        <v>8.8699999999999992</v>
      </c>
      <c r="CI111" s="2">
        <v>8.8699999999999992</v>
      </c>
      <c r="CJ111" s="2">
        <v>13.31</v>
      </c>
      <c r="CK111" s="2">
        <v>13.31</v>
      </c>
      <c r="CL111" t="s">
        <v>134</v>
      </c>
      <c r="CM111" t="s">
        <v>1250</v>
      </c>
      <c r="CN111" t="s">
        <v>135</v>
      </c>
      <c r="CP111" t="s">
        <v>115</v>
      </c>
      <c r="CQ111" t="s">
        <v>114</v>
      </c>
      <c r="CR111" t="s">
        <v>115</v>
      </c>
      <c r="CS111" t="s">
        <v>114</v>
      </c>
      <c r="CT111" t="s">
        <v>136</v>
      </c>
      <c r="CU111" t="s">
        <v>114</v>
      </c>
      <c r="CV111" t="s">
        <v>136</v>
      </c>
      <c r="CW111" t="s">
        <v>1251</v>
      </c>
      <c r="CX111" s="10">
        <v>16703221234</v>
      </c>
      <c r="CY111" t="s">
        <v>1245</v>
      </c>
      <c r="CZ111" t="s">
        <v>136</v>
      </c>
      <c r="DA111" t="s">
        <v>114</v>
      </c>
      <c r="DB111" t="s">
        <v>115</v>
      </c>
    </row>
    <row r="112" spans="1:111" ht="14.45" customHeight="1" x14ac:dyDescent="0.25">
      <c r="A112" t="s">
        <v>1252</v>
      </c>
      <c r="B112" t="s">
        <v>209</v>
      </c>
      <c r="C112" s="1">
        <v>45147.832915624997</v>
      </c>
      <c r="D112" s="1">
        <v>45210</v>
      </c>
      <c r="E112" t="s">
        <v>113</v>
      </c>
      <c r="F112" s="1">
        <v>45196.833333333336</v>
      </c>
      <c r="G112" t="s">
        <v>114</v>
      </c>
      <c r="H112" t="s">
        <v>115</v>
      </c>
      <c r="I112" t="s">
        <v>115</v>
      </c>
      <c r="J112" t="s">
        <v>1253</v>
      </c>
      <c r="L112" t="s">
        <v>1120</v>
      </c>
      <c r="M112" t="s">
        <v>1120</v>
      </c>
      <c r="N112" t="s">
        <v>214</v>
      </c>
      <c r="O112" t="s">
        <v>120</v>
      </c>
      <c r="P112" s="8">
        <v>96950</v>
      </c>
      <c r="Q112" t="s">
        <v>121</v>
      </c>
      <c r="S112" s="10">
        <v>16702346445</v>
      </c>
      <c r="T112">
        <v>2263</v>
      </c>
      <c r="U112">
        <v>4411</v>
      </c>
      <c r="V112" t="s">
        <v>122</v>
      </c>
      <c r="X112" t="s">
        <v>239</v>
      </c>
      <c r="Y112" t="s">
        <v>240</v>
      </c>
      <c r="AA112" t="s">
        <v>241</v>
      </c>
      <c r="AB112" t="s">
        <v>242</v>
      </c>
      <c r="AC112" t="s">
        <v>242</v>
      </c>
      <c r="AD112" t="s">
        <v>214</v>
      </c>
      <c r="AE112" t="s">
        <v>120</v>
      </c>
      <c r="AF112" s="8">
        <v>96950</v>
      </c>
      <c r="AG112" t="s">
        <v>121</v>
      </c>
      <c r="AI112" s="10">
        <v>16702346445</v>
      </c>
      <c r="AJ112">
        <v>2263</v>
      </c>
      <c r="AK112" t="s">
        <v>243</v>
      </c>
      <c r="BC112" t="str">
        <f>"49-3031.00"</f>
        <v>49-3031.00</v>
      </c>
      <c r="BD112" t="s">
        <v>1254</v>
      </c>
      <c r="BE112" t="s">
        <v>1255</v>
      </c>
      <c r="BF112" t="s">
        <v>1256</v>
      </c>
      <c r="BG112">
        <v>1</v>
      </c>
      <c r="BH112">
        <v>1</v>
      </c>
      <c r="BI112" s="1">
        <v>45198</v>
      </c>
      <c r="BJ112" s="1">
        <v>45563</v>
      </c>
      <c r="BK112" s="1">
        <v>45210</v>
      </c>
      <c r="BL112" s="1">
        <v>45563</v>
      </c>
      <c r="BM112">
        <v>40</v>
      </c>
      <c r="BN112">
        <v>0</v>
      </c>
      <c r="BO112">
        <v>8</v>
      </c>
      <c r="BP112">
        <v>8</v>
      </c>
      <c r="BQ112">
        <v>8</v>
      </c>
      <c r="BR112">
        <v>8</v>
      </c>
      <c r="BS112">
        <v>8</v>
      </c>
      <c r="BT112">
        <v>0</v>
      </c>
      <c r="BU112" t="str">
        <f>"8:00 AM"</f>
        <v>8:00 AM</v>
      </c>
      <c r="BV112" t="str">
        <f>"5:00 PM"</f>
        <v>5:00 PM</v>
      </c>
      <c r="BW112" t="s">
        <v>131</v>
      </c>
      <c r="BX112">
        <v>0</v>
      </c>
      <c r="BY112">
        <v>12</v>
      </c>
      <c r="BZ112" t="s">
        <v>115</v>
      </c>
      <c r="CB112" t="s">
        <v>1257</v>
      </c>
      <c r="CC112" t="s">
        <v>1120</v>
      </c>
      <c r="CD112" t="s">
        <v>1120</v>
      </c>
      <c r="CE112" t="s">
        <v>214</v>
      </c>
      <c r="CF112" t="s">
        <v>120</v>
      </c>
      <c r="CG112" s="8">
        <v>96950</v>
      </c>
      <c r="CH112" s="2">
        <v>11.08</v>
      </c>
      <c r="CI112" s="2">
        <v>13</v>
      </c>
      <c r="CJ112" s="2">
        <v>16.62</v>
      </c>
      <c r="CK112" s="2">
        <v>19.5</v>
      </c>
      <c r="CL112" t="s">
        <v>134</v>
      </c>
      <c r="CM112" t="s">
        <v>248</v>
      </c>
      <c r="CN112" t="s">
        <v>135</v>
      </c>
      <c r="CP112" t="s">
        <v>115</v>
      </c>
      <c r="CQ112" t="s">
        <v>114</v>
      </c>
      <c r="CR112" t="s">
        <v>115</v>
      </c>
      <c r="CS112" t="s">
        <v>114</v>
      </c>
      <c r="CT112" t="s">
        <v>136</v>
      </c>
      <c r="CU112" t="s">
        <v>114</v>
      </c>
      <c r="CV112" t="s">
        <v>136</v>
      </c>
      <c r="CW112" t="s">
        <v>184</v>
      </c>
      <c r="CX112" s="10">
        <v>16702346445</v>
      </c>
      <c r="CY112" t="s">
        <v>243</v>
      </c>
      <c r="CZ112" t="s">
        <v>136</v>
      </c>
      <c r="DA112" t="s">
        <v>114</v>
      </c>
      <c r="DB112" t="s">
        <v>115</v>
      </c>
      <c r="DC112" t="s">
        <v>239</v>
      </c>
      <c r="DD112" t="s">
        <v>1258</v>
      </c>
      <c r="DF112" t="s">
        <v>237</v>
      </c>
      <c r="DG112" t="s">
        <v>243</v>
      </c>
    </row>
    <row r="113" spans="1:111" ht="14.45" customHeight="1" x14ac:dyDescent="0.25">
      <c r="A113" t="s">
        <v>1259</v>
      </c>
      <c r="B113" t="s">
        <v>209</v>
      </c>
      <c r="C113" s="1">
        <v>45118.390384027778</v>
      </c>
      <c r="D113" s="1">
        <v>45210</v>
      </c>
      <c r="E113" t="s">
        <v>139</v>
      </c>
      <c r="G113" t="s">
        <v>115</v>
      </c>
      <c r="H113" t="s">
        <v>115</v>
      </c>
      <c r="I113" t="s">
        <v>115</v>
      </c>
      <c r="J113" t="s">
        <v>1060</v>
      </c>
      <c r="L113" t="s">
        <v>1065</v>
      </c>
      <c r="M113" t="s">
        <v>1062</v>
      </c>
      <c r="N113" t="s">
        <v>119</v>
      </c>
      <c r="O113" t="s">
        <v>120</v>
      </c>
      <c r="P113" s="8">
        <v>96950</v>
      </c>
      <c r="Q113" t="s">
        <v>121</v>
      </c>
      <c r="S113" s="10">
        <v>16702348106</v>
      </c>
      <c r="U113">
        <v>23622</v>
      </c>
      <c r="V113" t="s">
        <v>122</v>
      </c>
      <c r="X113" t="s">
        <v>1063</v>
      </c>
      <c r="Y113" t="s">
        <v>1064</v>
      </c>
      <c r="AA113" t="s">
        <v>179</v>
      </c>
      <c r="AB113" t="s">
        <v>1260</v>
      </c>
      <c r="AC113" t="s">
        <v>1062</v>
      </c>
      <c r="AD113" t="s">
        <v>119</v>
      </c>
      <c r="AE113" t="s">
        <v>120</v>
      </c>
      <c r="AF113" s="8">
        <v>96950</v>
      </c>
      <c r="AG113" t="s">
        <v>121</v>
      </c>
      <c r="AI113" s="10">
        <v>16702348106</v>
      </c>
      <c r="AK113" t="s">
        <v>1066</v>
      </c>
      <c r="BC113" t="str">
        <f>"17-3022.00"</f>
        <v>17-3022.00</v>
      </c>
      <c r="BD113" t="s">
        <v>1261</v>
      </c>
      <c r="BE113" t="s">
        <v>1262</v>
      </c>
      <c r="BF113" t="s">
        <v>1263</v>
      </c>
      <c r="BG113">
        <v>1</v>
      </c>
      <c r="BH113">
        <v>1</v>
      </c>
      <c r="BI113" s="1">
        <v>45231</v>
      </c>
      <c r="BJ113" s="1">
        <v>45565</v>
      </c>
      <c r="BK113" s="1">
        <v>45231</v>
      </c>
      <c r="BL113" s="1">
        <v>45565</v>
      </c>
      <c r="BM113">
        <v>40</v>
      </c>
      <c r="BN113">
        <v>0</v>
      </c>
      <c r="BO113">
        <v>8</v>
      </c>
      <c r="BP113">
        <v>8</v>
      </c>
      <c r="BQ113">
        <v>8</v>
      </c>
      <c r="BR113">
        <v>8</v>
      </c>
      <c r="BS113">
        <v>8</v>
      </c>
      <c r="BT113">
        <v>0</v>
      </c>
      <c r="BU113" t="str">
        <f>"8:00 AM"</f>
        <v>8:00 AM</v>
      </c>
      <c r="BV113" t="str">
        <f>"5:00 PM"</f>
        <v>5:00 PM</v>
      </c>
      <c r="BW113" t="s">
        <v>160</v>
      </c>
      <c r="BX113">
        <v>0</v>
      </c>
      <c r="BY113">
        <v>24</v>
      </c>
      <c r="BZ113" t="s">
        <v>114</v>
      </c>
      <c r="CA113">
        <v>4</v>
      </c>
      <c r="CB113" t="s">
        <v>1264</v>
      </c>
      <c r="CC113" t="s">
        <v>1065</v>
      </c>
      <c r="CD113" t="s">
        <v>1062</v>
      </c>
      <c r="CE113" t="s">
        <v>214</v>
      </c>
      <c r="CF113" t="s">
        <v>120</v>
      </c>
      <c r="CG113" s="8">
        <v>96950</v>
      </c>
      <c r="CH113" s="2">
        <v>16.75</v>
      </c>
      <c r="CI113" s="2">
        <v>16.75</v>
      </c>
      <c r="CJ113" s="2">
        <v>25.13</v>
      </c>
      <c r="CK113" s="2">
        <v>25.13</v>
      </c>
      <c r="CL113" t="s">
        <v>134</v>
      </c>
      <c r="CN113" t="s">
        <v>135</v>
      </c>
      <c r="CP113" t="s">
        <v>115</v>
      </c>
      <c r="CQ113" t="s">
        <v>114</v>
      </c>
      <c r="CR113" t="s">
        <v>114</v>
      </c>
      <c r="CS113" t="s">
        <v>114</v>
      </c>
      <c r="CT113" t="s">
        <v>136</v>
      </c>
      <c r="CU113" t="s">
        <v>114</v>
      </c>
      <c r="CV113" t="s">
        <v>136</v>
      </c>
      <c r="CW113" t="s">
        <v>1069</v>
      </c>
      <c r="CX113" s="10">
        <v>16702348106</v>
      </c>
      <c r="CY113" t="s">
        <v>1066</v>
      </c>
      <c r="CZ113" t="s">
        <v>136</v>
      </c>
      <c r="DA113" t="s">
        <v>114</v>
      </c>
      <c r="DB113" t="s">
        <v>115</v>
      </c>
    </row>
    <row r="114" spans="1:111" ht="14.45" customHeight="1" x14ac:dyDescent="0.25">
      <c r="A114" t="s">
        <v>1290</v>
      </c>
      <c r="B114" t="s">
        <v>209</v>
      </c>
      <c r="C114" s="1">
        <v>45168.00499814815</v>
      </c>
      <c r="D114" s="1">
        <v>45210</v>
      </c>
      <c r="E114" t="s">
        <v>139</v>
      </c>
      <c r="G114" t="s">
        <v>115</v>
      </c>
      <c r="H114" t="s">
        <v>115</v>
      </c>
      <c r="I114" t="s">
        <v>115</v>
      </c>
      <c r="J114" t="s">
        <v>687</v>
      </c>
      <c r="K114" t="s">
        <v>688</v>
      </c>
      <c r="L114" t="s">
        <v>689</v>
      </c>
      <c r="M114" t="s">
        <v>612</v>
      </c>
      <c r="N114" t="s">
        <v>214</v>
      </c>
      <c r="O114" t="s">
        <v>120</v>
      </c>
      <c r="P114" s="8">
        <v>96950</v>
      </c>
      <c r="Q114" t="s">
        <v>121</v>
      </c>
      <c r="S114" s="10">
        <v>16702331530</v>
      </c>
      <c r="U114">
        <v>31181</v>
      </c>
      <c r="V114" t="s">
        <v>122</v>
      </c>
      <c r="X114" t="s">
        <v>690</v>
      </c>
      <c r="Y114" t="s">
        <v>691</v>
      </c>
      <c r="Z114" t="s">
        <v>206</v>
      </c>
      <c r="AA114" t="s">
        <v>259</v>
      </c>
      <c r="AB114" t="s">
        <v>689</v>
      </c>
      <c r="AC114" t="s">
        <v>612</v>
      </c>
      <c r="AD114" t="s">
        <v>214</v>
      </c>
      <c r="AE114" t="s">
        <v>120</v>
      </c>
      <c r="AF114" s="8">
        <v>96950</v>
      </c>
      <c r="AG114" t="s">
        <v>121</v>
      </c>
      <c r="AI114" s="10">
        <v>16702331530</v>
      </c>
      <c r="AK114" t="s">
        <v>692</v>
      </c>
      <c r="BC114" t="str">
        <f>"35-2014.00"</f>
        <v>35-2014.00</v>
      </c>
      <c r="BD114" t="s">
        <v>222</v>
      </c>
      <c r="BE114" t="s">
        <v>1291</v>
      </c>
      <c r="BF114" t="s">
        <v>224</v>
      </c>
      <c r="BG114">
        <v>2</v>
      </c>
      <c r="BH114">
        <v>2</v>
      </c>
      <c r="BI114" s="1">
        <v>45200</v>
      </c>
      <c r="BJ114" s="1">
        <v>45565</v>
      </c>
      <c r="BK114" s="1">
        <v>45210</v>
      </c>
      <c r="BL114" s="1">
        <v>45565</v>
      </c>
      <c r="BM114">
        <v>35</v>
      </c>
      <c r="BN114">
        <v>6</v>
      </c>
      <c r="BO114">
        <v>6</v>
      </c>
      <c r="BP114">
        <v>6</v>
      </c>
      <c r="BQ114">
        <v>0</v>
      </c>
      <c r="BR114">
        <v>6</v>
      </c>
      <c r="BS114">
        <v>5</v>
      </c>
      <c r="BT114">
        <v>6</v>
      </c>
      <c r="BU114" t="str">
        <f>"5:30 AM"</f>
        <v>5:30 AM</v>
      </c>
      <c r="BV114" t="str">
        <f>"9:00 PM"</f>
        <v>9:00 PM</v>
      </c>
      <c r="BW114" t="s">
        <v>131</v>
      </c>
      <c r="BX114">
        <v>0</v>
      </c>
      <c r="BY114">
        <v>12</v>
      </c>
      <c r="BZ114" t="s">
        <v>115</v>
      </c>
      <c r="CB114" s="3" t="s">
        <v>1292</v>
      </c>
      <c r="CC114" t="s">
        <v>689</v>
      </c>
      <c r="CD114" t="s">
        <v>612</v>
      </c>
      <c r="CE114" t="s">
        <v>214</v>
      </c>
      <c r="CF114" t="s">
        <v>120</v>
      </c>
      <c r="CG114" s="8">
        <v>96950</v>
      </c>
      <c r="CH114" s="2">
        <v>8.69</v>
      </c>
      <c r="CI114" s="2">
        <v>8.69</v>
      </c>
      <c r="CJ114" s="2">
        <v>13.04</v>
      </c>
      <c r="CK114" s="2">
        <v>13.04</v>
      </c>
      <c r="CL114" t="s">
        <v>134</v>
      </c>
      <c r="CM114" t="s">
        <v>206</v>
      </c>
      <c r="CN114" t="s">
        <v>135</v>
      </c>
      <c r="CP114" t="s">
        <v>115</v>
      </c>
      <c r="CQ114" t="s">
        <v>114</v>
      </c>
      <c r="CR114" t="s">
        <v>115</v>
      </c>
      <c r="CS114" t="s">
        <v>114</v>
      </c>
      <c r="CT114" t="s">
        <v>136</v>
      </c>
      <c r="CU114" t="s">
        <v>114</v>
      </c>
      <c r="CV114" t="s">
        <v>136</v>
      </c>
      <c r="CW114" t="s">
        <v>1293</v>
      </c>
      <c r="CX114" s="10">
        <v>16702331530</v>
      </c>
      <c r="CY114" t="s">
        <v>692</v>
      </c>
      <c r="CZ114" t="s">
        <v>697</v>
      </c>
      <c r="DA114" t="s">
        <v>114</v>
      </c>
      <c r="DB114" t="s">
        <v>115</v>
      </c>
      <c r="DC114" t="s">
        <v>690</v>
      </c>
      <c r="DD114" t="s">
        <v>691</v>
      </c>
      <c r="DE114" t="s">
        <v>206</v>
      </c>
      <c r="DF114" t="s">
        <v>687</v>
      </c>
      <c r="DG114" t="s">
        <v>692</v>
      </c>
    </row>
    <row r="115" spans="1:111" ht="14.45" customHeight="1" x14ac:dyDescent="0.25">
      <c r="A115" t="s">
        <v>1294</v>
      </c>
      <c r="B115" t="s">
        <v>209</v>
      </c>
      <c r="C115" s="1">
        <v>45145.866131828705</v>
      </c>
      <c r="D115" s="1">
        <v>45210</v>
      </c>
      <c r="E115" t="s">
        <v>139</v>
      </c>
      <c r="G115" t="s">
        <v>115</v>
      </c>
      <c r="H115" t="s">
        <v>115</v>
      </c>
      <c r="I115" t="s">
        <v>115</v>
      </c>
      <c r="J115" t="s">
        <v>1295</v>
      </c>
      <c r="L115" t="s">
        <v>1296</v>
      </c>
      <c r="M115" t="s">
        <v>1296</v>
      </c>
      <c r="N115" t="s">
        <v>214</v>
      </c>
      <c r="O115" t="s">
        <v>120</v>
      </c>
      <c r="P115" s="8">
        <v>96950</v>
      </c>
      <c r="Q115" t="s">
        <v>121</v>
      </c>
      <c r="S115" s="10">
        <v>16702346445</v>
      </c>
      <c r="T115">
        <v>2263</v>
      </c>
      <c r="U115">
        <v>45111</v>
      </c>
      <c r="V115" t="s">
        <v>122</v>
      </c>
      <c r="X115" t="s">
        <v>239</v>
      </c>
      <c r="Y115" t="s">
        <v>240</v>
      </c>
      <c r="AA115" t="s">
        <v>241</v>
      </c>
      <c r="AB115" t="s">
        <v>242</v>
      </c>
      <c r="AC115" t="s">
        <v>242</v>
      </c>
      <c r="AD115" t="s">
        <v>214</v>
      </c>
      <c r="AE115" t="s">
        <v>120</v>
      </c>
      <c r="AF115" s="8">
        <v>96950</v>
      </c>
      <c r="AG115" t="s">
        <v>121</v>
      </c>
      <c r="AI115" s="10">
        <v>16702346445</v>
      </c>
      <c r="AJ115">
        <v>2263</v>
      </c>
      <c r="AK115" t="s">
        <v>243</v>
      </c>
      <c r="BC115" t="str">
        <f>"41-1011.00"</f>
        <v>41-1011.00</v>
      </c>
      <c r="BD115" t="s">
        <v>1297</v>
      </c>
      <c r="BE115" t="s">
        <v>1298</v>
      </c>
      <c r="BF115" t="s">
        <v>1299</v>
      </c>
      <c r="BG115">
        <v>1</v>
      </c>
      <c r="BH115">
        <v>1</v>
      </c>
      <c r="BI115" s="1">
        <v>45231</v>
      </c>
      <c r="BJ115" s="1">
        <v>45596</v>
      </c>
      <c r="BK115" s="1">
        <v>45231</v>
      </c>
      <c r="BL115" s="1">
        <v>45596</v>
      </c>
      <c r="BM115">
        <v>40</v>
      </c>
      <c r="BN115">
        <v>0</v>
      </c>
      <c r="BO115">
        <v>8</v>
      </c>
      <c r="BP115">
        <v>8</v>
      </c>
      <c r="BQ115">
        <v>8</v>
      </c>
      <c r="BR115">
        <v>8</v>
      </c>
      <c r="BS115">
        <v>8</v>
      </c>
      <c r="BT115">
        <v>0</v>
      </c>
      <c r="BU115" t="str">
        <f>"8:00 AM"</f>
        <v>8:00 AM</v>
      </c>
      <c r="BV115" t="str">
        <f>"5:00 PM"</f>
        <v>5:00 PM</v>
      </c>
      <c r="BW115" t="s">
        <v>131</v>
      </c>
      <c r="BX115">
        <v>0</v>
      </c>
      <c r="BY115">
        <v>12</v>
      </c>
      <c r="BZ115" t="s">
        <v>114</v>
      </c>
      <c r="CA115">
        <v>11</v>
      </c>
      <c r="CB115" t="s">
        <v>1300</v>
      </c>
      <c r="CC115" t="s">
        <v>1296</v>
      </c>
      <c r="CD115" t="s">
        <v>1296</v>
      </c>
      <c r="CE115" t="s">
        <v>214</v>
      </c>
      <c r="CF115" t="s">
        <v>120</v>
      </c>
      <c r="CG115" s="8">
        <v>96950</v>
      </c>
      <c r="CH115" s="2">
        <v>10.17</v>
      </c>
      <c r="CI115" s="2">
        <v>10.57</v>
      </c>
      <c r="CJ115" s="2">
        <v>15.25</v>
      </c>
      <c r="CK115" s="2">
        <v>15.85</v>
      </c>
      <c r="CL115" t="s">
        <v>134</v>
      </c>
      <c r="CM115" t="s">
        <v>248</v>
      </c>
      <c r="CN115" t="s">
        <v>135</v>
      </c>
      <c r="CP115" t="s">
        <v>115</v>
      </c>
      <c r="CQ115" t="s">
        <v>114</v>
      </c>
      <c r="CR115" t="s">
        <v>115</v>
      </c>
      <c r="CS115" t="s">
        <v>114</v>
      </c>
      <c r="CT115" t="s">
        <v>136</v>
      </c>
      <c r="CU115" t="s">
        <v>114</v>
      </c>
      <c r="CV115" t="s">
        <v>136</v>
      </c>
      <c r="CW115" t="s">
        <v>184</v>
      </c>
      <c r="CX115" s="10">
        <v>16702346445</v>
      </c>
      <c r="CY115" t="s">
        <v>243</v>
      </c>
      <c r="CZ115" t="s">
        <v>136</v>
      </c>
      <c r="DA115" t="s">
        <v>114</v>
      </c>
      <c r="DB115" t="s">
        <v>115</v>
      </c>
      <c r="DC115" t="s">
        <v>1301</v>
      </c>
      <c r="DD115" t="s">
        <v>240</v>
      </c>
      <c r="DF115" t="s">
        <v>1302</v>
      </c>
      <c r="DG115" t="s">
        <v>243</v>
      </c>
    </row>
    <row r="116" spans="1:111" ht="14.45" customHeight="1" x14ac:dyDescent="0.25">
      <c r="A116" t="s">
        <v>1303</v>
      </c>
      <c r="B116" t="s">
        <v>209</v>
      </c>
      <c r="C116" s="1">
        <v>45151.892562962959</v>
      </c>
      <c r="D116" s="1">
        <v>45210</v>
      </c>
      <c r="E116" t="s">
        <v>139</v>
      </c>
      <c r="G116" t="s">
        <v>115</v>
      </c>
      <c r="H116" t="s">
        <v>115</v>
      </c>
      <c r="I116" t="s">
        <v>115</v>
      </c>
      <c r="J116" t="s">
        <v>1304</v>
      </c>
      <c r="K116" t="s">
        <v>1305</v>
      </c>
      <c r="L116" t="s">
        <v>1306</v>
      </c>
      <c r="M116" t="s">
        <v>430</v>
      </c>
      <c r="N116" t="s">
        <v>119</v>
      </c>
      <c r="O116" t="s">
        <v>120</v>
      </c>
      <c r="P116" s="8">
        <v>96950</v>
      </c>
      <c r="Q116" t="s">
        <v>121</v>
      </c>
      <c r="S116" s="10">
        <v>16704833702</v>
      </c>
      <c r="T116">
        <v>0</v>
      </c>
      <c r="U116">
        <v>531110</v>
      </c>
      <c r="V116" t="s">
        <v>122</v>
      </c>
      <c r="X116" t="s">
        <v>431</v>
      </c>
      <c r="Y116" t="s">
        <v>432</v>
      </c>
      <c r="AA116" t="s">
        <v>126</v>
      </c>
      <c r="AB116" t="s">
        <v>1306</v>
      </c>
      <c r="AC116" t="s">
        <v>430</v>
      </c>
      <c r="AD116" t="s">
        <v>119</v>
      </c>
      <c r="AE116" t="s">
        <v>120</v>
      </c>
      <c r="AF116" s="8">
        <v>96950</v>
      </c>
      <c r="AG116" t="s">
        <v>121</v>
      </c>
      <c r="AI116" s="10">
        <v>16704833702</v>
      </c>
      <c r="AJ116">
        <v>0</v>
      </c>
      <c r="AK116" t="s">
        <v>1307</v>
      </c>
      <c r="BC116" t="str">
        <f>"37-2011.00"</f>
        <v>37-2011.00</v>
      </c>
      <c r="BD116" t="s">
        <v>144</v>
      </c>
      <c r="BE116" t="s">
        <v>1308</v>
      </c>
      <c r="BF116" t="s">
        <v>1309</v>
      </c>
      <c r="BG116">
        <v>2</v>
      </c>
      <c r="BH116">
        <v>2</v>
      </c>
      <c r="BI116" s="1">
        <v>45200</v>
      </c>
      <c r="BJ116" s="1">
        <v>45565</v>
      </c>
      <c r="BK116" s="1">
        <v>45210</v>
      </c>
      <c r="BL116" s="1">
        <v>45565</v>
      </c>
      <c r="BM116">
        <v>40</v>
      </c>
      <c r="BN116">
        <v>0</v>
      </c>
      <c r="BO116">
        <v>8</v>
      </c>
      <c r="BP116">
        <v>8</v>
      </c>
      <c r="BQ116">
        <v>8</v>
      </c>
      <c r="BR116">
        <v>8</v>
      </c>
      <c r="BS116">
        <v>8</v>
      </c>
      <c r="BT116">
        <v>0</v>
      </c>
      <c r="BU116" t="str">
        <f>"8:00 AM"</f>
        <v>8:00 AM</v>
      </c>
      <c r="BV116" t="str">
        <f>"5:00 PM"</f>
        <v>5:00 PM</v>
      </c>
      <c r="BW116" t="s">
        <v>131</v>
      </c>
      <c r="BX116">
        <v>0</v>
      </c>
      <c r="BY116">
        <v>12</v>
      </c>
      <c r="BZ116" t="s">
        <v>115</v>
      </c>
      <c r="CB116" t="s">
        <v>1310</v>
      </c>
      <c r="CC116" t="s">
        <v>1306</v>
      </c>
      <c r="CD116" t="s">
        <v>430</v>
      </c>
      <c r="CE116" t="s">
        <v>119</v>
      </c>
      <c r="CF116" t="s">
        <v>120</v>
      </c>
      <c r="CG116" s="8">
        <v>96950</v>
      </c>
      <c r="CH116" s="2">
        <v>8.15</v>
      </c>
      <c r="CI116" s="2">
        <v>8.15</v>
      </c>
      <c r="CJ116" s="2">
        <v>12.23</v>
      </c>
      <c r="CK116" s="2">
        <v>12.23</v>
      </c>
      <c r="CL116" t="s">
        <v>134</v>
      </c>
      <c r="CM116" t="s">
        <v>136</v>
      </c>
      <c r="CN116" t="s">
        <v>135</v>
      </c>
      <c r="CP116" t="s">
        <v>115</v>
      </c>
      <c r="CQ116" t="s">
        <v>114</v>
      </c>
      <c r="CR116" t="s">
        <v>115</v>
      </c>
      <c r="CS116" t="s">
        <v>114</v>
      </c>
      <c r="CT116" t="s">
        <v>136</v>
      </c>
      <c r="CU116" t="s">
        <v>114</v>
      </c>
      <c r="CV116" t="s">
        <v>136</v>
      </c>
      <c r="CW116" t="s">
        <v>437</v>
      </c>
      <c r="CX116" s="10">
        <v>16702333702</v>
      </c>
      <c r="CY116" t="s">
        <v>1307</v>
      </c>
      <c r="CZ116" t="s">
        <v>136</v>
      </c>
      <c r="DA116" t="s">
        <v>114</v>
      </c>
      <c r="DB116" t="s">
        <v>115</v>
      </c>
      <c r="DC116" t="s">
        <v>431</v>
      </c>
      <c r="DD116" t="s">
        <v>432</v>
      </c>
      <c r="DF116" t="s">
        <v>1304</v>
      </c>
      <c r="DG116" t="s">
        <v>1307</v>
      </c>
    </row>
    <row r="117" spans="1:111" ht="14.45" customHeight="1" x14ac:dyDescent="0.25">
      <c r="A117" t="s">
        <v>1311</v>
      </c>
      <c r="B117" t="s">
        <v>209</v>
      </c>
      <c r="C117" s="1">
        <v>45118.385400810184</v>
      </c>
      <c r="D117" s="1">
        <v>45210</v>
      </c>
      <c r="E117" t="s">
        <v>139</v>
      </c>
      <c r="G117" t="s">
        <v>115</v>
      </c>
      <c r="H117" t="s">
        <v>115</v>
      </c>
      <c r="I117" t="s">
        <v>115</v>
      </c>
      <c r="J117" t="s">
        <v>1060</v>
      </c>
      <c r="L117" t="s">
        <v>1065</v>
      </c>
      <c r="M117" t="s">
        <v>1062</v>
      </c>
      <c r="N117" t="s">
        <v>119</v>
      </c>
      <c r="O117" t="s">
        <v>120</v>
      </c>
      <c r="P117" s="8">
        <v>96950</v>
      </c>
      <c r="Q117" t="s">
        <v>121</v>
      </c>
      <c r="S117" s="10">
        <v>16702348106</v>
      </c>
      <c r="U117">
        <v>23622</v>
      </c>
      <c r="V117" t="s">
        <v>122</v>
      </c>
      <c r="X117" t="s">
        <v>1063</v>
      </c>
      <c r="Y117" t="s">
        <v>1064</v>
      </c>
      <c r="AA117" t="s">
        <v>179</v>
      </c>
      <c r="AB117" t="s">
        <v>1312</v>
      </c>
      <c r="AC117" t="s">
        <v>1062</v>
      </c>
      <c r="AD117" t="s">
        <v>119</v>
      </c>
      <c r="AE117" t="s">
        <v>120</v>
      </c>
      <c r="AF117" s="8">
        <v>96950</v>
      </c>
      <c r="AG117" t="s">
        <v>121</v>
      </c>
      <c r="AI117" s="10">
        <v>16702348106</v>
      </c>
      <c r="AK117" t="s">
        <v>1066</v>
      </c>
      <c r="BC117" t="str">
        <f>"37-2011.00"</f>
        <v>37-2011.00</v>
      </c>
      <c r="BD117" t="s">
        <v>144</v>
      </c>
      <c r="BE117" t="s">
        <v>1313</v>
      </c>
      <c r="BF117" t="s">
        <v>1314</v>
      </c>
      <c r="BG117">
        <v>1</v>
      </c>
      <c r="BH117">
        <v>1</v>
      </c>
      <c r="BI117" s="1">
        <v>45231</v>
      </c>
      <c r="BJ117" s="1">
        <v>45565</v>
      </c>
      <c r="BK117" s="1">
        <v>45231</v>
      </c>
      <c r="BL117" s="1">
        <v>45565</v>
      </c>
      <c r="BM117">
        <v>40</v>
      </c>
      <c r="BN117">
        <v>0</v>
      </c>
      <c r="BO117">
        <v>8</v>
      </c>
      <c r="BP117">
        <v>8</v>
      </c>
      <c r="BQ117">
        <v>8</v>
      </c>
      <c r="BR117">
        <v>8</v>
      </c>
      <c r="BS117">
        <v>8</v>
      </c>
      <c r="BT117">
        <v>0</v>
      </c>
      <c r="BU117" t="str">
        <f>"7:30 AM"</f>
        <v>7:30 AM</v>
      </c>
      <c r="BV117" t="str">
        <f>"4:30 PM"</f>
        <v>4:30 PM</v>
      </c>
      <c r="BW117" t="s">
        <v>184</v>
      </c>
      <c r="BX117">
        <v>0</v>
      </c>
      <c r="BY117">
        <v>12</v>
      </c>
      <c r="BZ117" t="s">
        <v>115</v>
      </c>
      <c r="CB117" s="3" t="s">
        <v>1315</v>
      </c>
      <c r="CC117" t="s">
        <v>1065</v>
      </c>
      <c r="CD117" t="s">
        <v>1062</v>
      </c>
      <c r="CE117" t="s">
        <v>119</v>
      </c>
      <c r="CF117" t="s">
        <v>120</v>
      </c>
      <c r="CG117" s="8">
        <v>96950</v>
      </c>
      <c r="CH117" s="2">
        <v>7.99</v>
      </c>
      <c r="CI117" s="2">
        <v>7.99</v>
      </c>
      <c r="CJ117" s="2">
        <v>11.99</v>
      </c>
      <c r="CK117" s="2">
        <v>11.99</v>
      </c>
      <c r="CL117" t="s">
        <v>134</v>
      </c>
      <c r="CN117" t="s">
        <v>135</v>
      </c>
      <c r="CP117" t="s">
        <v>115</v>
      </c>
      <c r="CQ117" t="s">
        <v>114</v>
      </c>
      <c r="CR117" t="s">
        <v>114</v>
      </c>
      <c r="CS117" t="s">
        <v>114</v>
      </c>
      <c r="CT117" t="s">
        <v>136</v>
      </c>
      <c r="CU117" t="s">
        <v>114</v>
      </c>
      <c r="CV117" t="s">
        <v>136</v>
      </c>
      <c r="CW117" t="s">
        <v>1069</v>
      </c>
      <c r="CX117" s="10">
        <v>16702348106</v>
      </c>
      <c r="CY117" t="s">
        <v>1066</v>
      </c>
      <c r="CZ117" t="s">
        <v>136</v>
      </c>
      <c r="DA117" t="s">
        <v>114</v>
      </c>
      <c r="DB117" t="s">
        <v>115</v>
      </c>
    </row>
    <row r="118" spans="1:111" ht="14.45" customHeight="1" x14ac:dyDescent="0.25">
      <c r="A118" t="s">
        <v>1316</v>
      </c>
      <c r="B118" t="s">
        <v>209</v>
      </c>
      <c r="C118" s="1">
        <v>45154.920421296294</v>
      </c>
      <c r="D118" s="1">
        <v>45210</v>
      </c>
      <c r="E118" t="s">
        <v>113</v>
      </c>
      <c r="F118" s="1">
        <v>45198.833333333336</v>
      </c>
      <c r="G118" t="s">
        <v>115</v>
      </c>
      <c r="H118" t="s">
        <v>115</v>
      </c>
      <c r="I118" t="s">
        <v>115</v>
      </c>
      <c r="J118" t="s">
        <v>1317</v>
      </c>
      <c r="K118" t="s">
        <v>1194</v>
      </c>
      <c r="L118" t="s">
        <v>1195</v>
      </c>
      <c r="N118" t="s">
        <v>119</v>
      </c>
      <c r="O118" t="s">
        <v>120</v>
      </c>
      <c r="P118" s="8">
        <v>96950</v>
      </c>
      <c r="Q118" t="s">
        <v>121</v>
      </c>
      <c r="S118" s="10">
        <v>16702851621</v>
      </c>
      <c r="U118">
        <v>4451</v>
      </c>
      <c r="V118" t="s">
        <v>122</v>
      </c>
      <c r="X118" t="s">
        <v>1046</v>
      </c>
      <c r="Y118" t="s">
        <v>1196</v>
      </c>
      <c r="AA118" t="s">
        <v>321</v>
      </c>
      <c r="AB118" t="s">
        <v>1195</v>
      </c>
      <c r="AD118" t="s">
        <v>119</v>
      </c>
      <c r="AE118" t="s">
        <v>120</v>
      </c>
      <c r="AF118" s="8">
        <v>96950</v>
      </c>
      <c r="AG118" t="s">
        <v>121</v>
      </c>
      <c r="AI118" s="10">
        <v>16702851621</v>
      </c>
      <c r="AK118" t="s">
        <v>1197</v>
      </c>
      <c r="BC118" t="str">
        <f>"49-9071.00"</f>
        <v>49-9071.00</v>
      </c>
      <c r="BD118" t="s">
        <v>200</v>
      </c>
      <c r="BE118" t="s">
        <v>1318</v>
      </c>
      <c r="BF118" t="s">
        <v>1319</v>
      </c>
      <c r="BG118">
        <v>3</v>
      </c>
      <c r="BH118">
        <v>3</v>
      </c>
      <c r="BI118" s="1">
        <v>45200</v>
      </c>
      <c r="BJ118" s="1">
        <v>45565</v>
      </c>
      <c r="BK118" s="1">
        <v>45210</v>
      </c>
      <c r="BL118" s="1">
        <v>45565</v>
      </c>
      <c r="BM118">
        <v>40</v>
      </c>
      <c r="BN118">
        <v>0</v>
      </c>
      <c r="BO118">
        <v>8</v>
      </c>
      <c r="BP118">
        <v>8</v>
      </c>
      <c r="BQ118">
        <v>8</v>
      </c>
      <c r="BR118">
        <v>8</v>
      </c>
      <c r="BS118">
        <v>8</v>
      </c>
      <c r="BT118">
        <v>0</v>
      </c>
      <c r="BU118" t="str">
        <f>"8:00 AM"</f>
        <v>8:00 AM</v>
      </c>
      <c r="BV118" t="str">
        <f>"5:00 PM"</f>
        <v>5:00 PM</v>
      </c>
      <c r="BW118" t="s">
        <v>131</v>
      </c>
      <c r="BX118">
        <v>0</v>
      </c>
      <c r="BY118">
        <v>24</v>
      </c>
      <c r="BZ118" t="s">
        <v>115</v>
      </c>
      <c r="CB118" t="s">
        <v>1320</v>
      </c>
      <c r="CC118" t="s">
        <v>1195</v>
      </c>
      <c r="CE118" t="s">
        <v>119</v>
      </c>
      <c r="CF118" t="s">
        <v>120</v>
      </c>
      <c r="CG118" s="8">
        <v>96950</v>
      </c>
      <c r="CH118" s="2">
        <v>9.5399999999999991</v>
      </c>
      <c r="CI118" s="2">
        <v>9.5399999999999991</v>
      </c>
      <c r="CJ118" s="2">
        <v>14.31</v>
      </c>
      <c r="CK118" s="2">
        <v>14.31</v>
      </c>
      <c r="CL118" t="s">
        <v>134</v>
      </c>
      <c r="CM118" t="s">
        <v>136</v>
      </c>
      <c r="CN118" t="s">
        <v>135</v>
      </c>
      <c r="CP118" t="s">
        <v>115</v>
      </c>
      <c r="CQ118" t="s">
        <v>114</v>
      </c>
      <c r="CR118" t="s">
        <v>115</v>
      </c>
      <c r="CS118" t="s">
        <v>114</v>
      </c>
      <c r="CT118" t="s">
        <v>136</v>
      </c>
      <c r="CU118" t="s">
        <v>114</v>
      </c>
      <c r="CV118" t="s">
        <v>136</v>
      </c>
      <c r="CW118" t="s">
        <v>1202</v>
      </c>
      <c r="CX118" s="10">
        <v>16702851621</v>
      </c>
      <c r="CY118" t="s">
        <v>1197</v>
      </c>
      <c r="CZ118" t="s">
        <v>136</v>
      </c>
      <c r="DA118" t="s">
        <v>114</v>
      </c>
      <c r="DB118" t="s">
        <v>115</v>
      </c>
    </row>
    <row r="119" spans="1:111" ht="14.45" customHeight="1" x14ac:dyDescent="0.25">
      <c r="A119" t="s">
        <v>1321</v>
      </c>
      <c r="B119" t="s">
        <v>209</v>
      </c>
      <c r="C119" s="1">
        <v>45154.999281597222</v>
      </c>
      <c r="D119" s="1">
        <v>45210</v>
      </c>
      <c r="E119" t="s">
        <v>113</v>
      </c>
      <c r="F119" s="1">
        <v>45198.833333333336</v>
      </c>
      <c r="G119" t="s">
        <v>115</v>
      </c>
      <c r="H119" t="s">
        <v>115</v>
      </c>
      <c r="I119" t="s">
        <v>115</v>
      </c>
      <c r="J119" t="s">
        <v>1322</v>
      </c>
      <c r="K119" t="s">
        <v>1323</v>
      </c>
      <c r="L119" t="s">
        <v>1324</v>
      </c>
      <c r="N119" t="s">
        <v>119</v>
      </c>
      <c r="O119" t="s">
        <v>120</v>
      </c>
      <c r="P119" s="8">
        <v>96950</v>
      </c>
      <c r="Q119" t="s">
        <v>121</v>
      </c>
      <c r="S119" s="10">
        <v>16709899368</v>
      </c>
      <c r="U119">
        <v>722511</v>
      </c>
      <c r="V119" t="s">
        <v>122</v>
      </c>
      <c r="X119" t="s">
        <v>1325</v>
      </c>
      <c r="Y119" t="s">
        <v>1326</v>
      </c>
      <c r="Z119" t="s">
        <v>136</v>
      </c>
      <c r="AA119" t="s">
        <v>321</v>
      </c>
      <c r="AB119" t="s">
        <v>1324</v>
      </c>
      <c r="AD119" t="s">
        <v>119</v>
      </c>
      <c r="AE119" t="s">
        <v>120</v>
      </c>
      <c r="AF119" s="8">
        <v>96950</v>
      </c>
      <c r="AG119" t="s">
        <v>121</v>
      </c>
      <c r="AI119" s="10">
        <v>16709899368</v>
      </c>
      <c r="AK119" t="s">
        <v>1327</v>
      </c>
      <c r="BC119" t="str">
        <f>"35-2014.00"</f>
        <v>35-2014.00</v>
      </c>
      <c r="BD119" t="s">
        <v>222</v>
      </c>
      <c r="BE119" t="s">
        <v>1328</v>
      </c>
      <c r="BF119" t="s">
        <v>1329</v>
      </c>
      <c r="BG119">
        <v>5</v>
      </c>
      <c r="BH119">
        <v>5</v>
      </c>
      <c r="BI119" s="1">
        <v>45200</v>
      </c>
      <c r="BJ119" s="1">
        <v>45565</v>
      </c>
      <c r="BK119" s="1">
        <v>45210</v>
      </c>
      <c r="BL119" s="1">
        <v>45565</v>
      </c>
      <c r="BM119">
        <v>40</v>
      </c>
      <c r="BN119">
        <v>0</v>
      </c>
      <c r="BO119">
        <v>8</v>
      </c>
      <c r="BP119">
        <v>8</v>
      </c>
      <c r="BQ119">
        <v>8</v>
      </c>
      <c r="BR119">
        <v>8</v>
      </c>
      <c r="BS119">
        <v>8</v>
      </c>
      <c r="BT119">
        <v>0</v>
      </c>
      <c r="BU119" t="str">
        <f>"10:00 AM"</f>
        <v>10:00 AM</v>
      </c>
      <c r="BV119" t="str">
        <f>"7:00 PM"</f>
        <v>7:00 PM</v>
      </c>
      <c r="BW119" t="s">
        <v>184</v>
      </c>
      <c r="BX119">
        <v>0</v>
      </c>
      <c r="BY119">
        <v>12</v>
      </c>
      <c r="BZ119" t="s">
        <v>115</v>
      </c>
      <c r="CB119" t="s">
        <v>1330</v>
      </c>
      <c r="CC119" t="s">
        <v>1324</v>
      </c>
      <c r="CE119" t="s">
        <v>119</v>
      </c>
      <c r="CF119" t="s">
        <v>120</v>
      </c>
      <c r="CG119" s="8">
        <v>96950</v>
      </c>
      <c r="CH119" s="2">
        <v>8.69</v>
      </c>
      <c r="CI119" s="2">
        <v>8.69</v>
      </c>
      <c r="CJ119" s="2">
        <v>13.04</v>
      </c>
      <c r="CK119" s="2">
        <v>13.04</v>
      </c>
      <c r="CL119" t="s">
        <v>134</v>
      </c>
      <c r="CM119" t="s">
        <v>136</v>
      </c>
      <c r="CN119" t="s">
        <v>135</v>
      </c>
      <c r="CP119" t="s">
        <v>115</v>
      </c>
      <c r="CQ119" t="s">
        <v>114</v>
      </c>
      <c r="CR119" t="s">
        <v>115</v>
      </c>
      <c r="CS119" t="s">
        <v>114</v>
      </c>
      <c r="CT119" t="s">
        <v>136</v>
      </c>
      <c r="CU119" t="s">
        <v>114</v>
      </c>
      <c r="CV119" t="s">
        <v>136</v>
      </c>
      <c r="CW119" t="s">
        <v>327</v>
      </c>
      <c r="CX119" s="10">
        <v>16709899368</v>
      </c>
      <c r="CY119" t="s">
        <v>1327</v>
      </c>
      <c r="CZ119" t="s">
        <v>136</v>
      </c>
      <c r="DA119" t="s">
        <v>114</v>
      </c>
      <c r="DB119" t="s">
        <v>115</v>
      </c>
    </row>
    <row r="120" spans="1:111" ht="14.45" customHeight="1" x14ac:dyDescent="0.25">
      <c r="A120" t="s">
        <v>1331</v>
      </c>
      <c r="B120" t="s">
        <v>209</v>
      </c>
      <c r="C120" s="1">
        <v>45163.327264120373</v>
      </c>
      <c r="D120" s="1">
        <v>45210</v>
      </c>
      <c r="E120" t="s">
        <v>139</v>
      </c>
      <c r="G120" t="s">
        <v>115</v>
      </c>
      <c r="H120" t="s">
        <v>115</v>
      </c>
      <c r="I120" t="s">
        <v>115</v>
      </c>
      <c r="J120" t="s">
        <v>1332</v>
      </c>
      <c r="L120" t="s">
        <v>581</v>
      </c>
      <c r="M120" t="s">
        <v>582</v>
      </c>
      <c r="N120" t="s">
        <v>214</v>
      </c>
      <c r="O120" t="s">
        <v>120</v>
      </c>
      <c r="P120" s="8">
        <v>96950</v>
      </c>
      <c r="Q120" t="s">
        <v>121</v>
      </c>
      <c r="S120" s="10">
        <v>16702350561</v>
      </c>
      <c r="T120">
        <v>100</v>
      </c>
      <c r="U120">
        <v>511110</v>
      </c>
      <c r="V120" t="s">
        <v>122</v>
      </c>
      <c r="X120" t="s">
        <v>583</v>
      </c>
      <c r="Y120" t="s">
        <v>584</v>
      </c>
      <c r="Z120" t="s">
        <v>585</v>
      </c>
      <c r="AA120" t="s">
        <v>219</v>
      </c>
      <c r="AB120" t="s">
        <v>581</v>
      </c>
      <c r="AC120" t="s">
        <v>582</v>
      </c>
      <c r="AD120" t="s">
        <v>214</v>
      </c>
      <c r="AE120" t="s">
        <v>120</v>
      </c>
      <c r="AF120" s="8">
        <v>96950</v>
      </c>
      <c r="AG120" t="s">
        <v>121</v>
      </c>
      <c r="AI120" s="10">
        <v>16702350561</v>
      </c>
      <c r="AJ120">
        <v>100</v>
      </c>
      <c r="AK120" t="s">
        <v>1333</v>
      </c>
      <c r="BC120" t="str">
        <f>"27-1024.00"</f>
        <v>27-1024.00</v>
      </c>
      <c r="BD120" t="s">
        <v>680</v>
      </c>
      <c r="BE120" t="s">
        <v>1334</v>
      </c>
      <c r="BF120" t="s">
        <v>1335</v>
      </c>
      <c r="BG120">
        <v>1</v>
      </c>
      <c r="BH120">
        <v>1</v>
      </c>
      <c r="BI120" s="1">
        <v>45231</v>
      </c>
      <c r="BJ120" s="1">
        <v>45596</v>
      </c>
      <c r="BK120" s="1">
        <v>45231</v>
      </c>
      <c r="BL120" s="1">
        <v>45596</v>
      </c>
      <c r="BM120">
        <v>35</v>
      </c>
      <c r="BN120">
        <v>0</v>
      </c>
      <c r="BO120">
        <v>7</v>
      </c>
      <c r="BP120">
        <v>7</v>
      </c>
      <c r="BQ120">
        <v>7</v>
      </c>
      <c r="BR120">
        <v>7</v>
      </c>
      <c r="BS120">
        <v>7</v>
      </c>
      <c r="BT120">
        <v>0</v>
      </c>
      <c r="BU120" t="str">
        <f>"1:30 PM"</f>
        <v>1:30 PM</v>
      </c>
      <c r="BV120" t="str">
        <f>"8:30 PM"</f>
        <v>8:30 PM</v>
      </c>
      <c r="BW120" t="s">
        <v>131</v>
      </c>
      <c r="BX120">
        <v>0</v>
      </c>
      <c r="BY120">
        <v>24</v>
      </c>
      <c r="BZ120" t="s">
        <v>115</v>
      </c>
      <c r="CB120" t="s">
        <v>1336</v>
      </c>
      <c r="CC120" t="s">
        <v>581</v>
      </c>
      <c r="CD120" t="s">
        <v>582</v>
      </c>
      <c r="CE120" t="s">
        <v>214</v>
      </c>
      <c r="CF120" t="s">
        <v>120</v>
      </c>
      <c r="CG120" s="8">
        <v>96950</v>
      </c>
      <c r="CH120" s="2">
        <v>9.7200000000000006</v>
      </c>
      <c r="CI120" s="2">
        <v>10.18</v>
      </c>
      <c r="CJ120" s="2">
        <v>14.58</v>
      </c>
      <c r="CK120" s="2">
        <v>15.27</v>
      </c>
      <c r="CL120" t="s">
        <v>134</v>
      </c>
      <c r="CM120" t="s">
        <v>593</v>
      </c>
      <c r="CN120" t="s">
        <v>135</v>
      </c>
      <c r="CP120" t="s">
        <v>115</v>
      </c>
      <c r="CQ120" t="s">
        <v>114</v>
      </c>
      <c r="CR120" t="s">
        <v>115</v>
      </c>
      <c r="CS120" t="s">
        <v>114</v>
      </c>
      <c r="CT120" t="s">
        <v>114</v>
      </c>
      <c r="CU120" t="s">
        <v>114</v>
      </c>
      <c r="CV120" t="s">
        <v>136</v>
      </c>
      <c r="CW120" t="s">
        <v>594</v>
      </c>
      <c r="CX120" s="10">
        <v>16702350561</v>
      </c>
      <c r="CY120" t="s">
        <v>1333</v>
      </c>
      <c r="CZ120" t="s">
        <v>596</v>
      </c>
      <c r="DA120" t="s">
        <v>114</v>
      </c>
      <c r="DB120" t="s">
        <v>115</v>
      </c>
    </row>
    <row r="121" spans="1:111" ht="14.45" customHeight="1" x14ac:dyDescent="0.25">
      <c r="A121" t="s">
        <v>1337</v>
      </c>
      <c r="B121" t="s">
        <v>285</v>
      </c>
      <c r="C121" s="1">
        <v>45134.083869444446</v>
      </c>
      <c r="D121" s="1">
        <v>45210</v>
      </c>
      <c r="E121" t="s">
        <v>139</v>
      </c>
      <c r="G121" t="s">
        <v>114</v>
      </c>
      <c r="H121" t="s">
        <v>115</v>
      </c>
      <c r="I121" t="s">
        <v>115</v>
      </c>
      <c r="J121" t="s">
        <v>1338</v>
      </c>
      <c r="L121" t="s">
        <v>1339</v>
      </c>
      <c r="N121" t="s">
        <v>119</v>
      </c>
      <c r="O121" t="s">
        <v>120</v>
      </c>
      <c r="P121" s="8">
        <v>96950</v>
      </c>
      <c r="Q121" t="s">
        <v>121</v>
      </c>
      <c r="S121" s="10">
        <v>16702334140</v>
      </c>
      <c r="U121">
        <v>45399</v>
      </c>
      <c r="V121" t="s">
        <v>122</v>
      </c>
      <c r="X121" t="s">
        <v>1340</v>
      </c>
      <c r="Y121" t="s">
        <v>1341</v>
      </c>
      <c r="Z121" t="s">
        <v>1342</v>
      </c>
      <c r="AA121" t="s">
        <v>1343</v>
      </c>
      <c r="AB121" t="s">
        <v>1339</v>
      </c>
      <c r="AD121" t="s">
        <v>119</v>
      </c>
      <c r="AE121" t="s">
        <v>120</v>
      </c>
      <c r="AF121" s="8">
        <v>96950</v>
      </c>
      <c r="AG121" t="s">
        <v>121</v>
      </c>
      <c r="AI121" s="10">
        <v>16702334140</v>
      </c>
      <c r="AK121" t="s">
        <v>1344</v>
      </c>
      <c r="BC121" t="str">
        <f>"15-1232.00"</f>
        <v>15-1232.00</v>
      </c>
      <c r="BD121" t="s">
        <v>659</v>
      </c>
      <c r="BE121" t="s">
        <v>1345</v>
      </c>
      <c r="BF121" t="s">
        <v>1346</v>
      </c>
      <c r="BG121">
        <v>1</v>
      </c>
      <c r="BI121" s="1">
        <v>45200</v>
      </c>
      <c r="BJ121" s="1">
        <v>46295</v>
      </c>
      <c r="BM121">
        <v>40</v>
      </c>
      <c r="BN121">
        <v>0</v>
      </c>
      <c r="BO121">
        <v>8</v>
      </c>
      <c r="BP121">
        <v>8</v>
      </c>
      <c r="BQ121">
        <v>8</v>
      </c>
      <c r="BR121">
        <v>8</v>
      </c>
      <c r="BS121">
        <v>8</v>
      </c>
      <c r="BT121">
        <v>0</v>
      </c>
      <c r="BU121" t="str">
        <f>"8:00 AM"</f>
        <v>8:00 AM</v>
      </c>
      <c r="BV121" t="str">
        <f>"5:00 PM"</f>
        <v>5:00 PM</v>
      </c>
      <c r="BW121" t="s">
        <v>160</v>
      </c>
      <c r="BX121">
        <v>0</v>
      </c>
      <c r="BY121">
        <v>36</v>
      </c>
      <c r="BZ121" t="s">
        <v>115</v>
      </c>
      <c r="CB121" t="s">
        <v>1347</v>
      </c>
      <c r="CC121" t="s">
        <v>1348</v>
      </c>
      <c r="CE121" t="s">
        <v>119</v>
      </c>
      <c r="CF121" t="s">
        <v>120</v>
      </c>
      <c r="CG121" s="8">
        <v>96950</v>
      </c>
      <c r="CH121" s="2">
        <v>14.14</v>
      </c>
      <c r="CI121" s="2">
        <v>15</v>
      </c>
      <c r="CJ121" s="2">
        <v>21.21</v>
      </c>
      <c r="CK121" s="2">
        <v>22.5</v>
      </c>
      <c r="CL121" t="s">
        <v>134</v>
      </c>
      <c r="CN121" t="s">
        <v>135</v>
      </c>
      <c r="CP121" t="s">
        <v>115</v>
      </c>
      <c r="CQ121" t="s">
        <v>114</v>
      </c>
      <c r="CR121" t="s">
        <v>115</v>
      </c>
      <c r="CS121" t="s">
        <v>114</v>
      </c>
      <c r="CT121" t="s">
        <v>114</v>
      </c>
      <c r="CU121" t="s">
        <v>114</v>
      </c>
      <c r="CV121" t="s">
        <v>136</v>
      </c>
      <c r="CW121" t="s">
        <v>1349</v>
      </c>
      <c r="CX121" s="10">
        <v>16702334140</v>
      </c>
      <c r="CY121" t="s">
        <v>1350</v>
      </c>
      <c r="CZ121" t="s">
        <v>1351</v>
      </c>
      <c r="DA121" t="s">
        <v>114</v>
      </c>
      <c r="DB121" t="s">
        <v>115</v>
      </c>
    </row>
    <row r="122" spans="1:111" ht="14.45" customHeight="1" x14ac:dyDescent="0.25">
      <c r="A122" t="s">
        <v>1162</v>
      </c>
      <c r="B122" t="s">
        <v>112</v>
      </c>
      <c r="C122" s="1">
        <v>45116.826179166666</v>
      </c>
      <c r="D122" s="1">
        <v>45210</v>
      </c>
      <c r="E122" t="s">
        <v>139</v>
      </c>
      <c r="G122" t="s">
        <v>114</v>
      </c>
      <c r="H122" t="s">
        <v>115</v>
      </c>
      <c r="I122" t="s">
        <v>115</v>
      </c>
      <c r="J122" t="s">
        <v>1163</v>
      </c>
      <c r="K122" t="s">
        <v>1164</v>
      </c>
      <c r="L122" t="s">
        <v>1165</v>
      </c>
      <c r="M122" t="s">
        <v>1166</v>
      </c>
      <c r="N122" t="s">
        <v>119</v>
      </c>
      <c r="O122" t="s">
        <v>120</v>
      </c>
      <c r="P122" s="8">
        <v>96950</v>
      </c>
      <c r="Q122" t="s">
        <v>121</v>
      </c>
      <c r="S122" s="10">
        <v>16702880407</v>
      </c>
      <c r="T122">
        <v>33</v>
      </c>
      <c r="U122">
        <v>2123</v>
      </c>
      <c r="V122" t="s">
        <v>122</v>
      </c>
      <c r="X122" t="s">
        <v>1167</v>
      </c>
      <c r="Y122" t="s">
        <v>1168</v>
      </c>
      <c r="Z122" t="s">
        <v>1169</v>
      </c>
      <c r="AA122" t="s">
        <v>533</v>
      </c>
      <c r="AB122" t="s">
        <v>1170</v>
      </c>
      <c r="AC122" t="s">
        <v>1166</v>
      </c>
      <c r="AD122" t="s">
        <v>119</v>
      </c>
      <c r="AE122" t="s">
        <v>120</v>
      </c>
      <c r="AF122" s="8">
        <v>96950</v>
      </c>
      <c r="AG122" t="s">
        <v>121</v>
      </c>
      <c r="AI122" s="10">
        <v>16702880407</v>
      </c>
      <c r="AJ122">
        <v>33</v>
      </c>
      <c r="AK122" t="s">
        <v>1171</v>
      </c>
      <c r="BC122" t="str">
        <f>"53-3032.00"</f>
        <v>53-3032.00</v>
      </c>
      <c r="BD122" t="s">
        <v>1078</v>
      </c>
      <c r="BE122" t="s">
        <v>1172</v>
      </c>
      <c r="BF122" t="s">
        <v>1173</v>
      </c>
      <c r="BG122">
        <v>2</v>
      </c>
      <c r="BI122" s="1">
        <v>45199</v>
      </c>
      <c r="BJ122" s="1">
        <v>46294</v>
      </c>
      <c r="BM122">
        <v>40</v>
      </c>
      <c r="BN122">
        <v>0</v>
      </c>
      <c r="BO122">
        <v>8</v>
      </c>
      <c r="BP122">
        <v>8</v>
      </c>
      <c r="BQ122">
        <v>8</v>
      </c>
      <c r="BR122">
        <v>8</v>
      </c>
      <c r="BS122">
        <v>8</v>
      </c>
      <c r="BT122">
        <v>0</v>
      </c>
      <c r="BU122" t="str">
        <f>"7:00 AM"</f>
        <v>7:00 AM</v>
      </c>
      <c r="BV122" t="str">
        <f>"3:30 PM"</f>
        <v>3:30 PM</v>
      </c>
      <c r="BW122" t="s">
        <v>131</v>
      </c>
      <c r="BX122">
        <v>0</v>
      </c>
      <c r="BY122">
        <v>12</v>
      </c>
      <c r="BZ122" t="s">
        <v>115</v>
      </c>
      <c r="CB122" t="s">
        <v>1174</v>
      </c>
      <c r="CC122" t="s">
        <v>1165</v>
      </c>
      <c r="CE122" t="s">
        <v>119</v>
      </c>
      <c r="CF122" t="s">
        <v>120</v>
      </c>
      <c r="CG122" s="8">
        <v>96950</v>
      </c>
      <c r="CH122" s="2">
        <v>10.09</v>
      </c>
      <c r="CI122" s="2">
        <v>16</v>
      </c>
      <c r="CJ122" s="2">
        <v>15.14</v>
      </c>
      <c r="CK122" s="2">
        <v>24</v>
      </c>
      <c r="CL122" t="s">
        <v>134</v>
      </c>
      <c r="CM122" t="s">
        <v>1175</v>
      </c>
      <c r="CN122" t="s">
        <v>187</v>
      </c>
      <c r="CP122" t="s">
        <v>115</v>
      </c>
      <c r="CQ122" t="s">
        <v>114</v>
      </c>
      <c r="CR122" t="s">
        <v>115</v>
      </c>
      <c r="CS122" t="s">
        <v>114</v>
      </c>
      <c r="CT122" t="s">
        <v>136</v>
      </c>
      <c r="CU122" t="s">
        <v>114</v>
      </c>
      <c r="CV122" t="s">
        <v>136</v>
      </c>
      <c r="CW122" t="s">
        <v>1176</v>
      </c>
      <c r="CX122" s="10">
        <v>16702880407</v>
      </c>
      <c r="CY122" t="s">
        <v>1171</v>
      </c>
      <c r="CZ122" t="s">
        <v>136</v>
      </c>
      <c r="DA122" t="s">
        <v>114</v>
      </c>
      <c r="DB122" t="s">
        <v>115</v>
      </c>
    </row>
    <row r="123" spans="1:111" ht="14.45" customHeight="1" x14ac:dyDescent="0.25">
      <c r="A123" t="s">
        <v>1177</v>
      </c>
      <c r="B123" t="s">
        <v>112</v>
      </c>
      <c r="C123" s="1">
        <v>45148.911638194448</v>
      </c>
      <c r="D123" s="1">
        <v>45210</v>
      </c>
      <c r="E123" t="s">
        <v>113</v>
      </c>
      <c r="F123" s="1">
        <v>45198.833333333336</v>
      </c>
      <c r="G123" t="s">
        <v>114</v>
      </c>
      <c r="H123" t="s">
        <v>115</v>
      </c>
      <c r="I123" t="s">
        <v>115</v>
      </c>
      <c r="J123" t="s">
        <v>580</v>
      </c>
      <c r="L123" t="s">
        <v>581</v>
      </c>
      <c r="M123" t="s">
        <v>582</v>
      </c>
      <c r="N123" t="s">
        <v>214</v>
      </c>
      <c r="O123" t="s">
        <v>120</v>
      </c>
      <c r="P123" s="8">
        <v>96950</v>
      </c>
      <c r="Q123" t="s">
        <v>121</v>
      </c>
      <c r="S123" s="10">
        <v>16702350561</v>
      </c>
      <c r="T123">
        <v>100</v>
      </c>
      <c r="U123">
        <v>531110</v>
      </c>
      <c r="V123" t="s">
        <v>122</v>
      </c>
      <c r="X123" t="s">
        <v>583</v>
      </c>
      <c r="Y123" t="s">
        <v>584</v>
      </c>
      <c r="Z123" t="s">
        <v>585</v>
      </c>
      <c r="AA123" t="s">
        <v>586</v>
      </c>
      <c r="AB123" t="s">
        <v>581</v>
      </c>
      <c r="AC123" t="s">
        <v>582</v>
      </c>
      <c r="AD123" t="s">
        <v>214</v>
      </c>
      <c r="AE123" t="s">
        <v>120</v>
      </c>
      <c r="AF123" s="8">
        <v>96950</v>
      </c>
      <c r="AG123" t="s">
        <v>121</v>
      </c>
      <c r="AI123" s="10">
        <v>16702350561</v>
      </c>
      <c r="AJ123">
        <v>100</v>
      </c>
      <c r="AK123" t="s">
        <v>587</v>
      </c>
      <c r="BC123" t="str">
        <f>"11-3021.00"</f>
        <v>11-3021.00</v>
      </c>
      <c r="BD123" t="s">
        <v>1178</v>
      </c>
      <c r="BE123" t="s">
        <v>1179</v>
      </c>
      <c r="BF123" t="s">
        <v>1180</v>
      </c>
      <c r="BG123">
        <v>1</v>
      </c>
      <c r="BI123" s="1">
        <v>45200</v>
      </c>
      <c r="BJ123" s="1">
        <v>46295</v>
      </c>
      <c r="BM123">
        <v>35</v>
      </c>
      <c r="BN123">
        <v>0</v>
      </c>
      <c r="BO123">
        <v>7</v>
      </c>
      <c r="BP123">
        <v>7</v>
      </c>
      <c r="BQ123">
        <v>7</v>
      </c>
      <c r="BR123">
        <v>7</v>
      </c>
      <c r="BS123">
        <v>7</v>
      </c>
      <c r="BT123">
        <v>0</v>
      </c>
      <c r="BU123" t="str">
        <f>"8:30 AM"</f>
        <v>8:30 AM</v>
      </c>
      <c r="BV123" t="str">
        <f>"4:30 PM"</f>
        <v>4:30 PM</v>
      </c>
      <c r="BW123" t="s">
        <v>683</v>
      </c>
      <c r="BX123">
        <v>0</v>
      </c>
      <c r="BY123">
        <v>48</v>
      </c>
      <c r="BZ123" t="s">
        <v>114</v>
      </c>
      <c r="CA123">
        <v>5</v>
      </c>
      <c r="CB123" t="s">
        <v>1181</v>
      </c>
      <c r="CC123" t="s">
        <v>581</v>
      </c>
      <c r="CD123" t="s">
        <v>582</v>
      </c>
      <c r="CE123" t="s">
        <v>214</v>
      </c>
      <c r="CF123" t="s">
        <v>120</v>
      </c>
      <c r="CG123" s="8">
        <v>96950</v>
      </c>
      <c r="CH123" s="2">
        <v>24</v>
      </c>
      <c r="CI123" s="2">
        <v>32</v>
      </c>
      <c r="CJ123" s="2">
        <v>36</v>
      </c>
      <c r="CK123" s="2">
        <v>48</v>
      </c>
      <c r="CL123" t="s">
        <v>134</v>
      </c>
      <c r="CM123" t="s">
        <v>593</v>
      </c>
      <c r="CN123" t="s">
        <v>135</v>
      </c>
      <c r="CP123" t="s">
        <v>115</v>
      </c>
      <c r="CQ123" t="s">
        <v>114</v>
      </c>
      <c r="CR123" t="s">
        <v>115</v>
      </c>
      <c r="CS123" t="s">
        <v>114</v>
      </c>
      <c r="CT123" t="s">
        <v>114</v>
      </c>
      <c r="CU123" t="s">
        <v>114</v>
      </c>
      <c r="CV123" t="s">
        <v>136</v>
      </c>
      <c r="CW123" t="s">
        <v>1182</v>
      </c>
      <c r="CX123" s="10">
        <v>16702350561</v>
      </c>
      <c r="CY123" t="s">
        <v>595</v>
      </c>
      <c r="CZ123" t="s">
        <v>596</v>
      </c>
      <c r="DA123" t="s">
        <v>114</v>
      </c>
      <c r="DB123" t="s">
        <v>115</v>
      </c>
    </row>
    <row r="124" spans="1:111" ht="14.45" customHeight="1" x14ac:dyDescent="0.25">
      <c r="A124" t="s">
        <v>1265</v>
      </c>
      <c r="B124" t="s">
        <v>112</v>
      </c>
      <c r="C124" s="1">
        <v>45162.546831828702</v>
      </c>
      <c r="D124" s="1">
        <v>45210</v>
      </c>
      <c r="E124" t="s">
        <v>113</v>
      </c>
      <c r="F124" s="1">
        <v>45198.833333333336</v>
      </c>
      <c r="G124" t="s">
        <v>115</v>
      </c>
      <c r="H124" t="s">
        <v>115</v>
      </c>
      <c r="I124" t="s">
        <v>115</v>
      </c>
      <c r="J124" t="s">
        <v>580</v>
      </c>
      <c r="K124" t="s">
        <v>1266</v>
      </c>
      <c r="L124" t="s">
        <v>581</v>
      </c>
      <c r="M124" t="s">
        <v>582</v>
      </c>
      <c r="N124" t="s">
        <v>214</v>
      </c>
      <c r="O124" t="s">
        <v>120</v>
      </c>
      <c r="P124" s="8">
        <v>96950</v>
      </c>
      <c r="Q124" t="s">
        <v>121</v>
      </c>
      <c r="S124" s="10">
        <v>16702350561</v>
      </c>
      <c r="T124">
        <v>131</v>
      </c>
      <c r="U124">
        <v>721110</v>
      </c>
      <c r="V124" t="s">
        <v>122</v>
      </c>
      <c r="X124" t="s">
        <v>745</v>
      </c>
      <c r="Y124" t="s">
        <v>1267</v>
      </c>
      <c r="Z124" t="s">
        <v>1268</v>
      </c>
      <c r="AA124" t="s">
        <v>356</v>
      </c>
      <c r="AB124" t="s">
        <v>581</v>
      </c>
      <c r="AC124" t="s">
        <v>582</v>
      </c>
      <c r="AD124" t="s">
        <v>214</v>
      </c>
      <c r="AE124" t="s">
        <v>120</v>
      </c>
      <c r="AF124" s="8">
        <v>96950</v>
      </c>
      <c r="AG124" t="s">
        <v>121</v>
      </c>
      <c r="AI124" s="10">
        <v>16702350561</v>
      </c>
      <c r="AJ124">
        <v>131</v>
      </c>
      <c r="AK124" t="s">
        <v>587</v>
      </c>
      <c r="BC124" t="str">
        <f>"43-4081.00"</f>
        <v>43-4081.00</v>
      </c>
      <c r="BD124" t="s">
        <v>1269</v>
      </c>
      <c r="BE124" t="s">
        <v>1270</v>
      </c>
      <c r="BF124" t="s">
        <v>1271</v>
      </c>
      <c r="BG124">
        <v>1</v>
      </c>
      <c r="BI124" s="1">
        <v>45200</v>
      </c>
      <c r="BJ124" s="1">
        <v>45565</v>
      </c>
      <c r="BM124">
        <v>35</v>
      </c>
      <c r="BN124">
        <v>5</v>
      </c>
      <c r="BO124">
        <v>5</v>
      </c>
      <c r="BP124">
        <v>5</v>
      </c>
      <c r="BQ124">
        <v>5</v>
      </c>
      <c r="BR124">
        <v>5</v>
      </c>
      <c r="BS124">
        <v>5</v>
      </c>
      <c r="BT124">
        <v>5</v>
      </c>
      <c r="BU124" t="str">
        <f>"8:00 AM"</f>
        <v>8:00 AM</v>
      </c>
      <c r="BV124" t="str">
        <f>"1:00 PM"</f>
        <v>1:00 PM</v>
      </c>
      <c r="BW124" t="s">
        <v>131</v>
      </c>
      <c r="BX124">
        <v>0</v>
      </c>
      <c r="BY124">
        <v>3</v>
      </c>
      <c r="BZ124" t="s">
        <v>115</v>
      </c>
      <c r="CB124" t="s">
        <v>1272</v>
      </c>
      <c r="CC124" t="s">
        <v>1273</v>
      </c>
      <c r="CD124" t="s">
        <v>1274</v>
      </c>
      <c r="CE124" t="s">
        <v>1207</v>
      </c>
      <c r="CF124" t="s">
        <v>120</v>
      </c>
      <c r="CG124" s="8">
        <v>96951</v>
      </c>
      <c r="CH124" s="2">
        <v>8.7200000000000006</v>
      </c>
      <c r="CI124" s="2">
        <v>8.7200000000000006</v>
      </c>
      <c r="CJ124" s="2">
        <v>13.08</v>
      </c>
      <c r="CK124" s="2">
        <v>13.08</v>
      </c>
      <c r="CL124" t="s">
        <v>134</v>
      </c>
      <c r="CM124" t="s">
        <v>593</v>
      </c>
      <c r="CN124" t="s">
        <v>135</v>
      </c>
      <c r="CP124" t="s">
        <v>115</v>
      </c>
      <c r="CQ124" t="s">
        <v>114</v>
      </c>
      <c r="CR124" t="s">
        <v>115</v>
      </c>
      <c r="CS124" t="s">
        <v>114</v>
      </c>
      <c r="CT124" t="s">
        <v>114</v>
      </c>
      <c r="CU124" t="s">
        <v>114</v>
      </c>
      <c r="CV124" t="s">
        <v>136</v>
      </c>
      <c r="CW124" t="s">
        <v>594</v>
      </c>
      <c r="CX124" s="10">
        <v>16702350561</v>
      </c>
      <c r="CY124" t="s">
        <v>595</v>
      </c>
      <c r="CZ124" t="s">
        <v>596</v>
      </c>
      <c r="DA124" t="s">
        <v>114</v>
      </c>
      <c r="DB124" t="s">
        <v>115</v>
      </c>
    </row>
    <row r="125" spans="1:111" ht="14.45" customHeight="1" x14ac:dyDescent="0.25">
      <c r="A125" t="s">
        <v>1275</v>
      </c>
      <c r="B125" t="s">
        <v>112</v>
      </c>
      <c r="C125" s="1">
        <v>45196.889792592592</v>
      </c>
      <c r="D125" s="1">
        <v>45210</v>
      </c>
      <c r="E125" t="s">
        <v>139</v>
      </c>
      <c r="G125" t="s">
        <v>115</v>
      </c>
      <c r="H125" t="s">
        <v>115</v>
      </c>
      <c r="I125" t="s">
        <v>115</v>
      </c>
      <c r="J125" t="s">
        <v>1276</v>
      </c>
      <c r="L125" t="s">
        <v>1277</v>
      </c>
      <c r="M125" t="s">
        <v>1278</v>
      </c>
      <c r="N125" t="s">
        <v>214</v>
      </c>
      <c r="O125" t="s">
        <v>120</v>
      </c>
      <c r="P125" s="8">
        <v>96950</v>
      </c>
      <c r="Q125" t="s">
        <v>121</v>
      </c>
      <c r="S125" s="10">
        <v>16707885235</v>
      </c>
      <c r="U125">
        <v>236116</v>
      </c>
      <c r="V125" t="s">
        <v>122</v>
      </c>
      <c r="X125" t="s">
        <v>1279</v>
      </c>
      <c r="Y125" t="s">
        <v>1280</v>
      </c>
      <c r="Z125" t="s">
        <v>1281</v>
      </c>
      <c r="AA125" t="s">
        <v>356</v>
      </c>
      <c r="AB125" t="s">
        <v>1282</v>
      </c>
      <c r="AC125" t="s">
        <v>1283</v>
      </c>
      <c r="AD125" t="s">
        <v>214</v>
      </c>
      <c r="AE125" t="s">
        <v>120</v>
      </c>
      <c r="AF125" s="8">
        <v>96950</v>
      </c>
      <c r="AG125" t="s">
        <v>121</v>
      </c>
      <c r="AI125" s="10">
        <v>16707885235</v>
      </c>
      <c r="AK125" t="s">
        <v>1284</v>
      </c>
      <c r="BC125" t="str">
        <f>"49-9071.00"</f>
        <v>49-9071.00</v>
      </c>
      <c r="BD125" t="s">
        <v>200</v>
      </c>
      <c r="BE125" t="s">
        <v>1285</v>
      </c>
      <c r="BF125" t="s">
        <v>1286</v>
      </c>
      <c r="BG125">
        <v>2</v>
      </c>
      <c r="BI125" s="1">
        <v>45200</v>
      </c>
      <c r="BJ125" s="1">
        <v>45565</v>
      </c>
      <c r="BM125">
        <v>35</v>
      </c>
      <c r="BN125">
        <v>0</v>
      </c>
      <c r="BO125">
        <v>7</v>
      </c>
      <c r="BP125">
        <v>7</v>
      </c>
      <c r="BQ125">
        <v>7</v>
      </c>
      <c r="BR125">
        <v>7</v>
      </c>
      <c r="BS125">
        <v>7</v>
      </c>
      <c r="BT125">
        <v>0</v>
      </c>
      <c r="BU125" t="str">
        <f>"8:00 AM"</f>
        <v>8:00 AM</v>
      </c>
      <c r="BV125" t="str">
        <f>"4:00 PM"</f>
        <v>4:00 PM</v>
      </c>
      <c r="BW125" t="s">
        <v>131</v>
      </c>
      <c r="BX125">
        <v>0</v>
      </c>
      <c r="BY125">
        <v>24</v>
      </c>
      <c r="BZ125" t="s">
        <v>115</v>
      </c>
      <c r="CB125" t="s">
        <v>1287</v>
      </c>
      <c r="CC125" t="s">
        <v>1282</v>
      </c>
      <c r="CD125" t="s">
        <v>1283</v>
      </c>
      <c r="CE125" t="s">
        <v>214</v>
      </c>
      <c r="CF125" t="s">
        <v>120</v>
      </c>
      <c r="CG125" s="8">
        <v>96950</v>
      </c>
      <c r="CH125" s="2">
        <v>9.5399999999999991</v>
      </c>
      <c r="CI125" s="2">
        <v>9.5399999999999991</v>
      </c>
      <c r="CJ125" s="2">
        <v>14.31</v>
      </c>
      <c r="CK125" s="2">
        <v>14.31</v>
      </c>
      <c r="CL125" t="s">
        <v>134</v>
      </c>
      <c r="CM125" t="s">
        <v>1288</v>
      </c>
      <c r="CN125" t="s">
        <v>135</v>
      </c>
      <c r="CP125" t="s">
        <v>115</v>
      </c>
      <c r="CQ125" t="s">
        <v>114</v>
      </c>
      <c r="CR125" t="s">
        <v>114</v>
      </c>
      <c r="CS125" t="s">
        <v>114</v>
      </c>
      <c r="CT125" t="s">
        <v>136</v>
      </c>
      <c r="CU125" t="s">
        <v>114</v>
      </c>
      <c r="CV125" t="s">
        <v>114</v>
      </c>
      <c r="CW125" t="s">
        <v>1289</v>
      </c>
      <c r="CX125" s="10">
        <v>16707885235</v>
      </c>
      <c r="CY125" t="s">
        <v>1284</v>
      </c>
      <c r="CZ125" t="s">
        <v>136</v>
      </c>
      <c r="DA125" t="s">
        <v>114</v>
      </c>
      <c r="DB125" t="s">
        <v>115</v>
      </c>
    </row>
    <row r="126" spans="1:111" ht="14.45" customHeight="1" x14ac:dyDescent="0.25">
      <c r="A126" t="s">
        <v>1352</v>
      </c>
      <c r="B126" t="s">
        <v>209</v>
      </c>
      <c r="C126" s="1">
        <v>45147.064917476855</v>
      </c>
      <c r="D126" s="1">
        <v>45211</v>
      </c>
      <c r="E126" t="s">
        <v>139</v>
      </c>
      <c r="G126" t="s">
        <v>115</v>
      </c>
      <c r="H126" t="s">
        <v>115</v>
      </c>
      <c r="I126" t="s">
        <v>115</v>
      </c>
      <c r="J126" t="s">
        <v>1353</v>
      </c>
      <c r="K126" t="s">
        <v>1354</v>
      </c>
      <c r="L126" t="s">
        <v>1355</v>
      </c>
      <c r="M126" t="s">
        <v>1356</v>
      </c>
      <c r="N126" t="s">
        <v>214</v>
      </c>
      <c r="O126" t="s">
        <v>120</v>
      </c>
      <c r="P126" s="8">
        <v>96950</v>
      </c>
      <c r="Q126" t="s">
        <v>121</v>
      </c>
      <c r="S126" s="10">
        <v>16702346089</v>
      </c>
      <c r="U126">
        <v>5613</v>
      </c>
      <c r="V126" t="s">
        <v>448</v>
      </c>
      <c r="W126" t="s">
        <v>114</v>
      </c>
      <c r="X126" t="s">
        <v>1357</v>
      </c>
      <c r="Y126" t="s">
        <v>1358</v>
      </c>
      <c r="Z126" t="s">
        <v>1359</v>
      </c>
      <c r="AA126" t="s">
        <v>1360</v>
      </c>
      <c r="AB126" t="s">
        <v>1355</v>
      </c>
      <c r="AC126" t="s">
        <v>1356</v>
      </c>
      <c r="AD126" t="s">
        <v>214</v>
      </c>
      <c r="AE126" t="s">
        <v>120</v>
      </c>
      <c r="AF126" s="8">
        <v>96950</v>
      </c>
      <c r="AG126" t="s">
        <v>121</v>
      </c>
      <c r="AI126" s="10">
        <v>16702346089</v>
      </c>
      <c r="AK126" t="s">
        <v>1361</v>
      </c>
      <c r="BC126" t="str">
        <f>"49-9071.00"</f>
        <v>49-9071.00</v>
      </c>
      <c r="BD126" t="s">
        <v>200</v>
      </c>
      <c r="BE126" t="s">
        <v>1362</v>
      </c>
      <c r="BF126" t="s">
        <v>1363</v>
      </c>
      <c r="BG126">
        <v>3</v>
      </c>
      <c r="BH126">
        <v>3</v>
      </c>
      <c r="BI126" s="1">
        <v>45261</v>
      </c>
      <c r="BJ126" s="1">
        <v>45626</v>
      </c>
      <c r="BK126" s="1">
        <v>45261</v>
      </c>
      <c r="BL126" s="1">
        <v>45626</v>
      </c>
      <c r="BM126">
        <v>40</v>
      </c>
      <c r="BN126">
        <v>0</v>
      </c>
      <c r="BO126">
        <v>8</v>
      </c>
      <c r="BP126">
        <v>8</v>
      </c>
      <c r="BQ126">
        <v>8</v>
      </c>
      <c r="BR126">
        <v>8</v>
      </c>
      <c r="BS126">
        <v>8</v>
      </c>
      <c r="BT126">
        <v>0</v>
      </c>
      <c r="BU126" t="str">
        <f>"7:30 AM"</f>
        <v>7:30 AM</v>
      </c>
      <c r="BV126" t="str">
        <f>"4:30 PM"</f>
        <v>4:30 PM</v>
      </c>
      <c r="BW126" t="s">
        <v>131</v>
      </c>
      <c r="BX126">
        <v>0</v>
      </c>
      <c r="BY126">
        <v>12</v>
      </c>
      <c r="BZ126" t="s">
        <v>115</v>
      </c>
      <c r="CB126" t="s">
        <v>1364</v>
      </c>
      <c r="CC126" t="s">
        <v>1365</v>
      </c>
      <c r="CE126" t="s">
        <v>214</v>
      </c>
      <c r="CF126" t="s">
        <v>120</v>
      </c>
      <c r="CG126" s="8">
        <v>96950</v>
      </c>
      <c r="CH126" s="2">
        <v>9.19</v>
      </c>
      <c r="CI126" s="2">
        <v>9.19</v>
      </c>
      <c r="CJ126" s="2">
        <v>0</v>
      </c>
      <c r="CK126" s="2">
        <v>0</v>
      </c>
      <c r="CL126" t="s">
        <v>134</v>
      </c>
      <c r="CN126" t="s">
        <v>135</v>
      </c>
      <c r="CP126" t="s">
        <v>115</v>
      </c>
      <c r="CQ126" t="s">
        <v>114</v>
      </c>
      <c r="CR126" t="s">
        <v>115</v>
      </c>
      <c r="CS126" t="s">
        <v>115</v>
      </c>
      <c r="CT126" t="s">
        <v>136</v>
      </c>
      <c r="CU126" t="s">
        <v>114</v>
      </c>
      <c r="CV126" t="s">
        <v>136</v>
      </c>
      <c r="CW126" t="s">
        <v>1366</v>
      </c>
      <c r="CX126" s="10">
        <v>16702346089</v>
      </c>
      <c r="CY126" t="s">
        <v>1361</v>
      </c>
      <c r="CZ126" t="s">
        <v>136</v>
      </c>
      <c r="DA126" t="s">
        <v>114</v>
      </c>
      <c r="DB126" t="s">
        <v>114</v>
      </c>
    </row>
    <row r="127" spans="1:111" ht="14.45" customHeight="1" x14ac:dyDescent="0.25">
      <c r="A127" t="s">
        <v>1367</v>
      </c>
      <c r="B127" t="s">
        <v>209</v>
      </c>
      <c r="C127" s="1">
        <v>45143.008746180552</v>
      </c>
      <c r="D127" s="1">
        <v>45211</v>
      </c>
      <c r="E127" t="s">
        <v>139</v>
      </c>
      <c r="G127" t="s">
        <v>115</v>
      </c>
      <c r="H127" t="s">
        <v>115</v>
      </c>
      <c r="I127" t="s">
        <v>115</v>
      </c>
      <c r="J127" t="s">
        <v>286</v>
      </c>
      <c r="K127" t="s">
        <v>1368</v>
      </c>
      <c r="L127" t="s">
        <v>288</v>
      </c>
      <c r="M127" t="s">
        <v>289</v>
      </c>
      <c r="N127" t="s">
        <v>119</v>
      </c>
      <c r="O127" t="s">
        <v>120</v>
      </c>
      <c r="P127" s="8">
        <v>96950</v>
      </c>
      <c r="Q127" t="s">
        <v>121</v>
      </c>
      <c r="R127" t="s">
        <v>215</v>
      </c>
      <c r="S127" s="10">
        <v>16702353481</v>
      </c>
      <c r="U127">
        <v>811111</v>
      </c>
      <c r="V127" t="s">
        <v>122</v>
      </c>
      <c r="X127" t="s">
        <v>290</v>
      </c>
      <c r="Y127" t="s">
        <v>291</v>
      </c>
      <c r="Z127" t="s">
        <v>292</v>
      </c>
      <c r="AA127" t="s">
        <v>293</v>
      </c>
      <c r="AB127" t="s">
        <v>288</v>
      </c>
      <c r="AC127" t="s">
        <v>289</v>
      </c>
      <c r="AD127" t="s">
        <v>119</v>
      </c>
      <c r="AE127" t="s">
        <v>120</v>
      </c>
      <c r="AF127" s="8">
        <v>96950</v>
      </c>
      <c r="AG127" t="s">
        <v>121</v>
      </c>
      <c r="AH127" t="s">
        <v>119</v>
      </c>
      <c r="AI127" s="10">
        <v>16702353481</v>
      </c>
      <c r="AK127" t="s">
        <v>294</v>
      </c>
      <c r="BC127" t="str">
        <f>"49-3021.00"</f>
        <v>49-3021.00</v>
      </c>
      <c r="BD127" t="s">
        <v>1369</v>
      </c>
      <c r="BE127" t="s">
        <v>1370</v>
      </c>
      <c r="BF127" t="s">
        <v>1371</v>
      </c>
      <c r="BG127">
        <v>2</v>
      </c>
      <c r="BH127">
        <v>2</v>
      </c>
      <c r="BI127" s="1">
        <v>45231</v>
      </c>
      <c r="BJ127" s="1">
        <v>45596</v>
      </c>
      <c r="BK127" s="1">
        <v>45231</v>
      </c>
      <c r="BL127" s="1">
        <v>45596</v>
      </c>
      <c r="BM127">
        <v>35</v>
      </c>
      <c r="BN127">
        <v>0</v>
      </c>
      <c r="BO127">
        <v>7</v>
      </c>
      <c r="BP127">
        <v>7</v>
      </c>
      <c r="BQ127">
        <v>7</v>
      </c>
      <c r="BR127">
        <v>7</v>
      </c>
      <c r="BS127">
        <v>7</v>
      </c>
      <c r="BT127">
        <v>0</v>
      </c>
      <c r="BU127" t="str">
        <f>"8:00 AM"</f>
        <v>8:00 AM</v>
      </c>
      <c r="BV127" t="str">
        <f>"4:00 PM"</f>
        <v>4:00 PM</v>
      </c>
      <c r="BW127" t="s">
        <v>184</v>
      </c>
      <c r="BX127">
        <v>0</v>
      </c>
      <c r="BY127">
        <v>12</v>
      </c>
      <c r="BZ127" t="s">
        <v>115</v>
      </c>
      <c r="CB127" t="s">
        <v>1372</v>
      </c>
      <c r="CC127" t="s">
        <v>288</v>
      </c>
      <c r="CD127" t="s">
        <v>289</v>
      </c>
      <c r="CE127" t="s">
        <v>119</v>
      </c>
      <c r="CF127" t="s">
        <v>120</v>
      </c>
      <c r="CG127" s="8">
        <v>96950</v>
      </c>
      <c r="CH127" s="2">
        <v>10.15</v>
      </c>
      <c r="CI127" s="2">
        <v>10.15</v>
      </c>
      <c r="CJ127" s="2">
        <v>15.23</v>
      </c>
      <c r="CK127" s="2">
        <v>15.23</v>
      </c>
      <c r="CL127" t="s">
        <v>134</v>
      </c>
      <c r="CM127" t="s">
        <v>136</v>
      </c>
      <c r="CN127" t="s">
        <v>135</v>
      </c>
      <c r="CP127" t="s">
        <v>115</v>
      </c>
      <c r="CQ127" t="s">
        <v>114</v>
      </c>
      <c r="CR127" t="s">
        <v>115</v>
      </c>
      <c r="CS127" t="s">
        <v>114</v>
      </c>
      <c r="CT127" t="s">
        <v>136</v>
      </c>
      <c r="CU127" t="s">
        <v>114</v>
      </c>
      <c r="CV127" t="s">
        <v>114</v>
      </c>
      <c r="CW127" t="s">
        <v>442</v>
      </c>
      <c r="CX127" s="10">
        <v>16702353481</v>
      </c>
      <c r="CY127" t="s">
        <v>294</v>
      </c>
      <c r="CZ127" t="s">
        <v>136</v>
      </c>
      <c r="DA127" t="s">
        <v>114</v>
      </c>
      <c r="DB127" t="s">
        <v>115</v>
      </c>
      <c r="DC127" t="s">
        <v>300</v>
      </c>
      <c r="DD127" t="s">
        <v>301</v>
      </c>
      <c r="DE127" t="s">
        <v>302</v>
      </c>
      <c r="DF127" t="s">
        <v>286</v>
      </c>
      <c r="DG127" t="s">
        <v>294</v>
      </c>
    </row>
    <row r="128" spans="1:111" ht="14.45" customHeight="1" x14ac:dyDescent="0.25">
      <c r="A128" t="s">
        <v>1373</v>
      </c>
      <c r="B128" t="s">
        <v>209</v>
      </c>
      <c r="C128" s="1">
        <v>45148.064485300929</v>
      </c>
      <c r="D128" s="1">
        <v>45211</v>
      </c>
      <c r="E128" t="s">
        <v>113</v>
      </c>
      <c r="F128" s="1">
        <v>45228.833333333336</v>
      </c>
      <c r="G128" t="s">
        <v>115</v>
      </c>
      <c r="H128" t="s">
        <v>115</v>
      </c>
      <c r="I128" t="s">
        <v>115</v>
      </c>
      <c r="J128" t="s">
        <v>1374</v>
      </c>
      <c r="K128" t="s">
        <v>1375</v>
      </c>
      <c r="L128" t="s">
        <v>1376</v>
      </c>
      <c r="M128" t="s">
        <v>1377</v>
      </c>
      <c r="N128" t="s">
        <v>205</v>
      </c>
      <c r="O128" t="s">
        <v>120</v>
      </c>
      <c r="P128" s="8">
        <v>96951</v>
      </c>
      <c r="Q128" t="s">
        <v>121</v>
      </c>
      <c r="R128" t="s">
        <v>707</v>
      </c>
      <c r="S128" s="10">
        <v>16705320363</v>
      </c>
      <c r="U128">
        <v>31181</v>
      </c>
      <c r="V128" t="s">
        <v>122</v>
      </c>
      <c r="X128" t="s">
        <v>1378</v>
      </c>
      <c r="Y128" t="s">
        <v>1379</v>
      </c>
      <c r="Z128" t="s">
        <v>1380</v>
      </c>
      <c r="AA128" t="s">
        <v>1381</v>
      </c>
      <c r="AB128" t="s">
        <v>1376</v>
      </c>
      <c r="AC128" t="s">
        <v>1377</v>
      </c>
      <c r="AD128" t="s">
        <v>205</v>
      </c>
      <c r="AE128" t="s">
        <v>120</v>
      </c>
      <c r="AF128" s="8">
        <v>96951</v>
      </c>
      <c r="AG128" t="s">
        <v>121</v>
      </c>
      <c r="AH128" t="s">
        <v>707</v>
      </c>
      <c r="AI128" s="10">
        <v>16705320363</v>
      </c>
      <c r="AK128" t="s">
        <v>1382</v>
      </c>
      <c r="BC128" t="str">
        <f>"51-3011.00"</f>
        <v>51-3011.00</v>
      </c>
      <c r="BD128" t="s">
        <v>574</v>
      </c>
      <c r="BE128" t="s">
        <v>1383</v>
      </c>
      <c r="BF128" t="s">
        <v>1228</v>
      </c>
      <c r="BG128">
        <v>1</v>
      </c>
      <c r="BH128">
        <v>1</v>
      </c>
      <c r="BI128" s="1">
        <v>45230</v>
      </c>
      <c r="BJ128" s="1">
        <v>45565</v>
      </c>
      <c r="BK128" s="1">
        <v>45230</v>
      </c>
      <c r="BL128" s="1">
        <v>45565</v>
      </c>
      <c r="BM128">
        <v>35</v>
      </c>
      <c r="BN128">
        <v>0</v>
      </c>
      <c r="BO128">
        <v>7</v>
      </c>
      <c r="BP128">
        <v>7</v>
      </c>
      <c r="BQ128">
        <v>7</v>
      </c>
      <c r="BR128">
        <v>7</v>
      </c>
      <c r="BS128">
        <v>7</v>
      </c>
      <c r="BT128">
        <v>0</v>
      </c>
      <c r="BU128" t="str">
        <f>"8:00 AM"</f>
        <v>8:00 AM</v>
      </c>
      <c r="BV128" t="str">
        <f>"4:00 PM"</f>
        <v>4:00 PM</v>
      </c>
      <c r="BW128" t="s">
        <v>131</v>
      </c>
      <c r="BX128">
        <v>0</v>
      </c>
      <c r="BY128">
        <v>12</v>
      </c>
      <c r="BZ128" t="s">
        <v>115</v>
      </c>
      <c r="CB128" t="s">
        <v>1384</v>
      </c>
      <c r="CC128" t="s">
        <v>1385</v>
      </c>
      <c r="CD128" t="s">
        <v>1377</v>
      </c>
      <c r="CE128" t="s">
        <v>205</v>
      </c>
      <c r="CF128" t="s">
        <v>120</v>
      </c>
      <c r="CG128" s="8">
        <v>96951</v>
      </c>
      <c r="CH128" s="2">
        <v>8.75</v>
      </c>
      <c r="CI128" s="2">
        <v>8.75</v>
      </c>
      <c r="CJ128" s="2">
        <v>13.13</v>
      </c>
      <c r="CK128" s="2">
        <v>13.13</v>
      </c>
      <c r="CL128" t="s">
        <v>134</v>
      </c>
      <c r="CM128" t="s">
        <v>136</v>
      </c>
      <c r="CN128" t="s">
        <v>135</v>
      </c>
      <c r="CP128" t="s">
        <v>115</v>
      </c>
      <c r="CQ128" t="s">
        <v>114</v>
      </c>
      <c r="CR128" t="s">
        <v>115</v>
      </c>
      <c r="CS128" t="s">
        <v>114</v>
      </c>
      <c r="CT128" t="s">
        <v>136</v>
      </c>
      <c r="CU128" t="s">
        <v>114</v>
      </c>
      <c r="CV128" t="s">
        <v>136</v>
      </c>
      <c r="CW128" t="s">
        <v>1386</v>
      </c>
      <c r="CX128" s="10">
        <v>16705320363</v>
      </c>
      <c r="CY128" t="s">
        <v>1382</v>
      </c>
      <c r="CZ128" t="s">
        <v>1387</v>
      </c>
      <c r="DA128" t="s">
        <v>114</v>
      </c>
      <c r="DB128" t="s">
        <v>115</v>
      </c>
    </row>
    <row r="129" spans="1:111" ht="14.45" customHeight="1" x14ac:dyDescent="0.25">
      <c r="A129" t="s">
        <v>1395</v>
      </c>
      <c r="B129" t="s">
        <v>209</v>
      </c>
      <c r="C129" s="1">
        <v>45128.128476620368</v>
      </c>
      <c r="D129" s="1">
        <v>45211</v>
      </c>
      <c r="E129" t="s">
        <v>139</v>
      </c>
      <c r="G129" t="s">
        <v>115</v>
      </c>
      <c r="H129" t="s">
        <v>115</v>
      </c>
      <c r="I129" t="s">
        <v>115</v>
      </c>
      <c r="J129" t="s">
        <v>991</v>
      </c>
      <c r="L129" t="s">
        <v>992</v>
      </c>
      <c r="N129" t="s">
        <v>119</v>
      </c>
      <c r="O129" t="s">
        <v>120</v>
      </c>
      <c r="P129" s="8">
        <v>96950</v>
      </c>
      <c r="Q129" t="s">
        <v>121</v>
      </c>
      <c r="S129" s="10">
        <v>16702850478</v>
      </c>
      <c r="U129">
        <v>561320</v>
      </c>
      <c r="V129" t="s">
        <v>122</v>
      </c>
      <c r="X129" t="s">
        <v>993</v>
      </c>
      <c r="Y129" t="s">
        <v>994</v>
      </c>
      <c r="Z129" t="s">
        <v>995</v>
      </c>
      <c r="AA129" t="s">
        <v>1396</v>
      </c>
      <c r="AB129" t="s">
        <v>992</v>
      </c>
      <c r="AD129" t="s">
        <v>119</v>
      </c>
      <c r="AE129" t="s">
        <v>120</v>
      </c>
      <c r="AF129" s="8">
        <v>96950</v>
      </c>
      <c r="AG129" t="s">
        <v>121</v>
      </c>
      <c r="AI129" s="10">
        <v>16702850478</v>
      </c>
      <c r="AK129" t="s">
        <v>996</v>
      </c>
      <c r="BC129" t="str">
        <f>"49-9071.00"</f>
        <v>49-9071.00</v>
      </c>
      <c r="BD129" t="s">
        <v>200</v>
      </c>
      <c r="BE129" t="s">
        <v>997</v>
      </c>
      <c r="BF129" t="s">
        <v>368</v>
      </c>
      <c r="BG129">
        <v>3</v>
      </c>
      <c r="BH129">
        <v>3</v>
      </c>
      <c r="BI129" s="1">
        <v>45185</v>
      </c>
      <c r="BJ129" s="1">
        <v>45550</v>
      </c>
      <c r="BK129" s="1">
        <v>45211</v>
      </c>
      <c r="BL129" s="1">
        <v>45550</v>
      </c>
      <c r="BM129">
        <v>40</v>
      </c>
      <c r="BN129">
        <v>0</v>
      </c>
      <c r="BO129">
        <v>8</v>
      </c>
      <c r="BP129">
        <v>8</v>
      </c>
      <c r="BQ129">
        <v>8</v>
      </c>
      <c r="BR129">
        <v>8</v>
      </c>
      <c r="BS129">
        <v>8</v>
      </c>
      <c r="BT129">
        <v>0</v>
      </c>
      <c r="BU129" t="str">
        <f>"7:00 AM"</f>
        <v>7:00 AM</v>
      </c>
      <c r="BV129" t="str">
        <f>"4:00 PM"</f>
        <v>4:00 PM</v>
      </c>
      <c r="BW129" t="s">
        <v>184</v>
      </c>
      <c r="BX129">
        <v>0</v>
      </c>
      <c r="BY129">
        <v>12</v>
      </c>
      <c r="BZ129" t="s">
        <v>115</v>
      </c>
      <c r="CB129" s="3" t="s">
        <v>1397</v>
      </c>
      <c r="CC129" t="s">
        <v>999</v>
      </c>
      <c r="CD129" t="s">
        <v>1000</v>
      </c>
      <c r="CE129" t="s">
        <v>214</v>
      </c>
      <c r="CF129" t="s">
        <v>120</v>
      </c>
      <c r="CG129" s="8">
        <v>96950</v>
      </c>
      <c r="CH129" s="2">
        <v>9.5399999999999991</v>
      </c>
      <c r="CI129" s="2">
        <v>9.5399999999999991</v>
      </c>
      <c r="CJ129" s="2">
        <v>0</v>
      </c>
      <c r="CK129" s="2">
        <v>0</v>
      </c>
      <c r="CL129" t="s">
        <v>134</v>
      </c>
      <c r="CM129" t="s">
        <v>184</v>
      </c>
      <c r="CN129" t="s">
        <v>135</v>
      </c>
      <c r="CP129" t="s">
        <v>115</v>
      </c>
      <c r="CQ129" t="s">
        <v>114</v>
      </c>
      <c r="CR129" t="s">
        <v>115</v>
      </c>
      <c r="CS129" t="s">
        <v>115</v>
      </c>
      <c r="CT129" t="s">
        <v>136</v>
      </c>
      <c r="CU129" t="s">
        <v>114</v>
      </c>
      <c r="CV129" t="s">
        <v>136</v>
      </c>
      <c r="CW129" t="s">
        <v>362</v>
      </c>
      <c r="CX129" s="10">
        <v>16702850478</v>
      </c>
      <c r="CY129" t="s">
        <v>996</v>
      </c>
      <c r="CZ129" t="s">
        <v>136</v>
      </c>
      <c r="DA129" t="s">
        <v>114</v>
      </c>
      <c r="DB129" t="s">
        <v>115</v>
      </c>
      <c r="DC129" t="s">
        <v>993</v>
      </c>
      <c r="DD129" t="s">
        <v>994</v>
      </c>
      <c r="DE129" t="s">
        <v>995</v>
      </c>
      <c r="DF129" t="s">
        <v>991</v>
      </c>
      <c r="DG129" t="s">
        <v>996</v>
      </c>
    </row>
    <row r="130" spans="1:111" ht="14.45" customHeight="1" x14ac:dyDescent="0.25">
      <c r="A130" t="s">
        <v>1398</v>
      </c>
      <c r="B130" t="s">
        <v>209</v>
      </c>
      <c r="C130" s="1">
        <v>45145.068693634261</v>
      </c>
      <c r="D130" s="1">
        <v>45211</v>
      </c>
      <c r="E130" t="s">
        <v>139</v>
      </c>
      <c r="G130" t="s">
        <v>115</v>
      </c>
      <c r="H130" t="s">
        <v>115</v>
      </c>
      <c r="I130" t="s">
        <v>115</v>
      </c>
      <c r="J130" t="s">
        <v>1399</v>
      </c>
      <c r="L130" t="s">
        <v>378</v>
      </c>
      <c r="M130" t="s">
        <v>378</v>
      </c>
      <c r="N130" t="s">
        <v>214</v>
      </c>
      <c r="O130" t="s">
        <v>120</v>
      </c>
      <c r="P130" s="8">
        <v>96950</v>
      </c>
      <c r="Q130" t="s">
        <v>121</v>
      </c>
      <c r="S130" s="10">
        <v>16702346445</v>
      </c>
      <c r="T130">
        <v>2263</v>
      </c>
      <c r="U130">
        <v>452210</v>
      </c>
      <c r="V130" t="s">
        <v>122</v>
      </c>
      <c r="X130" t="s">
        <v>239</v>
      </c>
      <c r="Y130" t="s">
        <v>240</v>
      </c>
      <c r="AA130" t="s">
        <v>241</v>
      </c>
      <c r="AB130" t="s">
        <v>242</v>
      </c>
      <c r="AC130" t="s">
        <v>242</v>
      </c>
      <c r="AD130" t="s">
        <v>214</v>
      </c>
      <c r="AE130" t="s">
        <v>120</v>
      </c>
      <c r="AF130" s="8">
        <v>96950</v>
      </c>
      <c r="AG130" t="s">
        <v>121</v>
      </c>
      <c r="AI130" s="10">
        <v>16702346445</v>
      </c>
      <c r="AJ130">
        <v>2263</v>
      </c>
      <c r="AK130" t="s">
        <v>243</v>
      </c>
      <c r="BC130" t="str">
        <f>"53-7065.00"</f>
        <v>53-7065.00</v>
      </c>
      <c r="BD130" t="s">
        <v>936</v>
      </c>
      <c r="BE130" t="s">
        <v>1400</v>
      </c>
      <c r="BF130" t="s">
        <v>1401</v>
      </c>
      <c r="BG130">
        <v>1</v>
      </c>
      <c r="BH130">
        <v>1</v>
      </c>
      <c r="BI130" s="1">
        <v>45231</v>
      </c>
      <c r="BJ130" s="1">
        <v>45596</v>
      </c>
      <c r="BK130" s="1">
        <v>45231</v>
      </c>
      <c r="BL130" s="1">
        <v>45596</v>
      </c>
      <c r="BM130">
        <v>40</v>
      </c>
      <c r="BN130">
        <v>0</v>
      </c>
      <c r="BO130">
        <v>8</v>
      </c>
      <c r="BP130">
        <v>8</v>
      </c>
      <c r="BQ130">
        <v>8</v>
      </c>
      <c r="BR130">
        <v>8</v>
      </c>
      <c r="BS130">
        <v>8</v>
      </c>
      <c r="BT130">
        <v>0</v>
      </c>
      <c r="BU130" t="str">
        <f>"8:00 AM"</f>
        <v>8:00 AM</v>
      </c>
      <c r="BV130" t="str">
        <f>"5:00 PM"</f>
        <v>5:00 PM</v>
      </c>
      <c r="BW130" t="s">
        <v>131</v>
      </c>
      <c r="BX130">
        <v>0</v>
      </c>
      <c r="BY130">
        <v>6</v>
      </c>
      <c r="BZ130" t="s">
        <v>115</v>
      </c>
      <c r="CB130" t="s">
        <v>1402</v>
      </c>
      <c r="CC130" t="s">
        <v>378</v>
      </c>
      <c r="CD130" t="s">
        <v>378</v>
      </c>
      <c r="CE130" t="s">
        <v>214</v>
      </c>
      <c r="CF130" t="s">
        <v>120</v>
      </c>
      <c r="CG130" s="8">
        <v>96950</v>
      </c>
      <c r="CH130" s="2">
        <v>8.56</v>
      </c>
      <c r="CI130" s="2">
        <v>9</v>
      </c>
      <c r="CJ130" s="2">
        <v>12.84</v>
      </c>
      <c r="CK130" s="2">
        <v>13.5</v>
      </c>
      <c r="CL130" t="s">
        <v>134</v>
      </c>
      <c r="CM130" t="s">
        <v>248</v>
      </c>
      <c r="CN130" t="s">
        <v>135</v>
      </c>
      <c r="CP130" t="s">
        <v>115</v>
      </c>
      <c r="CQ130" t="s">
        <v>114</v>
      </c>
      <c r="CR130" t="s">
        <v>115</v>
      </c>
      <c r="CS130" t="s">
        <v>114</v>
      </c>
      <c r="CT130" t="s">
        <v>136</v>
      </c>
      <c r="CU130" t="s">
        <v>114</v>
      </c>
      <c r="CV130" t="s">
        <v>136</v>
      </c>
      <c r="CW130" t="s">
        <v>184</v>
      </c>
      <c r="CX130" s="10">
        <v>16702346445</v>
      </c>
      <c r="CY130" t="s">
        <v>243</v>
      </c>
      <c r="CZ130" t="s">
        <v>136</v>
      </c>
      <c r="DA130" t="s">
        <v>114</v>
      </c>
      <c r="DB130" t="s">
        <v>115</v>
      </c>
      <c r="DC130" t="s">
        <v>239</v>
      </c>
      <c r="DD130" t="s">
        <v>240</v>
      </c>
      <c r="DF130" t="s">
        <v>1403</v>
      </c>
      <c r="DG130" t="s">
        <v>243</v>
      </c>
    </row>
    <row r="131" spans="1:111" ht="14.45" customHeight="1" x14ac:dyDescent="0.25">
      <c r="A131" t="s">
        <v>1404</v>
      </c>
      <c r="B131" t="s">
        <v>209</v>
      </c>
      <c r="C131" s="1">
        <v>45142.230731481483</v>
      </c>
      <c r="D131" s="1">
        <v>45211</v>
      </c>
      <c r="E131" t="s">
        <v>113</v>
      </c>
      <c r="F131" s="1">
        <v>45198.833333333336</v>
      </c>
      <c r="G131" t="s">
        <v>115</v>
      </c>
      <c r="H131" t="s">
        <v>115</v>
      </c>
      <c r="I131" t="s">
        <v>115</v>
      </c>
      <c r="J131" t="s">
        <v>991</v>
      </c>
      <c r="L131" t="s">
        <v>992</v>
      </c>
      <c r="N131" t="s">
        <v>119</v>
      </c>
      <c r="O131" t="s">
        <v>120</v>
      </c>
      <c r="P131" s="8">
        <v>96950</v>
      </c>
      <c r="Q131" t="s">
        <v>121</v>
      </c>
      <c r="S131" s="10">
        <v>16702850478</v>
      </c>
      <c r="U131">
        <v>561320</v>
      </c>
      <c r="V131" t="s">
        <v>122</v>
      </c>
      <c r="X131" t="s">
        <v>993</v>
      </c>
      <c r="Y131" t="s">
        <v>994</v>
      </c>
      <c r="Z131" t="s">
        <v>995</v>
      </c>
      <c r="AA131" t="s">
        <v>1396</v>
      </c>
      <c r="AB131" t="s">
        <v>992</v>
      </c>
      <c r="AC131" t="s">
        <v>992</v>
      </c>
      <c r="AD131" t="s">
        <v>119</v>
      </c>
      <c r="AE131" t="s">
        <v>120</v>
      </c>
      <c r="AF131" s="8">
        <v>96950</v>
      </c>
      <c r="AG131" t="s">
        <v>121</v>
      </c>
      <c r="AI131" s="10">
        <v>16702850479</v>
      </c>
      <c r="AK131" t="s">
        <v>996</v>
      </c>
      <c r="BC131" t="str">
        <f>"49-9071.00"</f>
        <v>49-9071.00</v>
      </c>
      <c r="BD131" t="s">
        <v>200</v>
      </c>
      <c r="BE131" t="s">
        <v>997</v>
      </c>
      <c r="BF131" t="s">
        <v>368</v>
      </c>
      <c r="BG131">
        <v>20</v>
      </c>
      <c r="BH131">
        <v>20</v>
      </c>
      <c r="BI131" s="1">
        <v>45185</v>
      </c>
      <c r="BJ131" s="1">
        <v>45550</v>
      </c>
      <c r="BK131" s="1">
        <v>45211</v>
      </c>
      <c r="BL131" s="1">
        <v>45550</v>
      </c>
      <c r="BM131">
        <v>40</v>
      </c>
      <c r="BN131">
        <v>0</v>
      </c>
      <c r="BO131">
        <v>8</v>
      </c>
      <c r="BP131">
        <v>8</v>
      </c>
      <c r="BQ131">
        <v>8</v>
      </c>
      <c r="BR131">
        <v>8</v>
      </c>
      <c r="BS131">
        <v>8</v>
      </c>
      <c r="BT131">
        <v>0</v>
      </c>
      <c r="BU131" t="str">
        <f>"8:00 AM"</f>
        <v>8:00 AM</v>
      </c>
      <c r="BV131" t="str">
        <f>"5:00 PM"</f>
        <v>5:00 PM</v>
      </c>
      <c r="BW131" t="s">
        <v>184</v>
      </c>
      <c r="BX131">
        <v>0</v>
      </c>
      <c r="BY131">
        <v>12</v>
      </c>
      <c r="BZ131" t="s">
        <v>115</v>
      </c>
      <c r="CB131" s="3" t="s">
        <v>1405</v>
      </c>
      <c r="CC131" t="s">
        <v>999</v>
      </c>
      <c r="CD131" t="s">
        <v>1000</v>
      </c>
      <c r="CE131" t="s">
        <v>214</v>
      </c>
      <c r="CF131" t="s">
        <v>120</v>
      </c>
      <c r="CG131" s="8">
        <v>96950</v>
      </c>
      <c r="CH131" s="2">
        <v>9.5399999999999991</v>
      </c>
      <c r="CI131" s="2">
        <v>9.5399999999999991</v>
      </c>
      <c r="CJ131" s="2">
        <v>0</v>
      </c>
      <c r="CK131" s="2">
        <v>0</v>
      </c>
      <c r="CL131" t="s">
        <v>134</v>
      </c>
      <c r="CM131" t="s">
        <v>764</v>
      </c>
      <c r="CN131" t="s">
        <v>135</v>
      </c>
      <c r="CP131" t="s">
        <v>115</v>
      </c>
      <c r="CQ131" t="s">
        <v>114</v>
      </c>
      <c r="CR131" t="s">
        <v>115</v>
      </c>
      <c r="CS131" t="s">
        <v>115</v>
      </c>
      <c r="CT131" t="s">
        <v>136</v>
      </c>
      <c r="CU131" t="s">
        <v>114</v>
      </c>
      <c r="CV131" t="s">
        <v>136</v>
      </c>
      <c r="CW131" t="s">
        <v>362</v>
      </c>
      <c r="CX131" s="10">
        <v>16702850478</v>
      </c>
      <c r="CY131" t="s">
        <v>996</v>
      </c>
      <c r="CZ131" t="s">
        <v>136</v>
      </c>
      <c r="DA131" t="s">
        <v>114</v>
      </c>
      <c r="DB131" t="s">
        <v>115</v>
      </c>
      <c r="DC131" t="s">
        <v>993</v>
      </c>
      <c r="DD131" t="s">
        <v>994</v>
      </c>
      <c r="DE131" t="s">
        <v>995</v>
      </c>
      <c r="DF131" t="s">
        <v>991</v>
      </c>
      <c r="DG131" t="s">
        <v>996</v>
      </c>
    </row>
    <row r="132" spans="1:111" ht="14.45" customHeight="1" x14ac:dyDescent="0.25">
      <c r="A132" t="s">
        <v>1411</v>
      </c>
      <c r="B132" t="s">
        <v>209</v>
      </c>
      <c r="C132" s="1">
        <v>45166.841398032404</v>
      </c>
      <c r="D132" s="1">
        <v>45211</v>
      </c>
      <c r="E132" t="s">
        <v>139</v>
      </c>
      <c r="G132" t="s">
        <v>115</v>
      </c>
      <c r="H132" t="s">
        <v>115</v>
      </c>
      <c r="I132" t="s">
        <v>115</v>
      </c>
      <c r="J132" t="s">
        <v>1412</v>
      </c>
      <c r="K132" t="s">
        <v>1413</v>
      </c>
      <c r="L132" t="s">
        <v>1414</v>
      </c>
      <c r="M132" t="s">
        <v>1415</v>
      </c>
      <c r="N132" t="s">
        <v>119</v>
      </c>
      <c r="O132" t="s">
        <v>120</v>
      </c>
      <c r="P132" s="8">
        <v>96950</v>
      </c>
      <c r="Q132" t="s">
        <v>121</v>
      </c>
      <c r="S132" s="10">
        <v>16703223311</v>
      </c>
      <c r="T132">
        <v>4504</v>
      </c>
      <c r="U132">
        <v>72111</v>
      </c>
      <c r="V132" t="s">
        <v>122</v>
      </c>
      <c r="X132" t="s">
        <v>431</v>
      </c>
      <c r="Y132" t="s">
        <v>1416</v>
      </c>
      <c r="AA132" t="s">
        <v>1417</v>
      </c>
      <c r="AB132" t="s">
        <v>1414</v>
      </c>
      <c r="AC132" t="s">
        <v>1415</v>
      </c>
      <c r="AD132" t="s">
        <v>119</v>
      </c>
      <c r="AE132" t="s">
        <v>120</v>
      </c>
      <c r="AF132" s="8">
        <v>96950</v>
      </c>
      <c r="AG132" t="s">
        <v>121</v>
      </c>
      <c r="AI132" s="10">
        <v>16703223311</v>
      </c>
      <c r="AJ132">
        <v>4504</v>
      </c>
      <c r="AK132" t="s">
        <v>1418</v>
      </c>
      <c r="BC132" t="str">
        <f>"37-1011.00"</f>
        <v>37-1011.00</v>
      </c>
      <c r="BD132" t="s">
        <v>1419</v>
      </c>
      <c r="BE132" t="s">
        <v>1420</v>
      </c>
      <c r="BF132" t="s">
        <v>1421</v>
      </c>
      <c r="BG132">
        <v>4</v>
      </c>
      <c r="BH132">
        <v>4</v>
      </c>
      <c r="BI132" s="1">
        <v>45261</v>
      </c>
      <c r="BJ132" s="1">
        <v>45626</v>
      </c>
      <c r="BK132" s="1">
        <v>45261</v>
      </c>
      <c r="BL132" s="1">
        <v>45626</v>
      </c>
      <c r="BM132">
        <v>40</v>
      </c>
      <c r="BN132">
        <v>0</v>
      </c>
      <c r="BO132">
        <v>8</v>
      </c>
      <c r="BP132">
        <v>8</v>
      </c>
      <c r="BQ132">
        <v>8</v>
      </c>
      <c r="BR132">
        <v>8</v>
      </c>
      <c r="BS132">
        <v>8</v>
      </c>
      <c r="BT132">
        <v>0</v>
      </c>
      <c r="BU132" t="str">
        <f>"8:00 AM"</f>
        <v>8:00 AM</v>
      </c>
      <c r="BV132" t="str">
        <f>"5:00 PM"</f>
        <v>5:00 PM</v>
      </c>
      <c r="BW132" t="s">
        <v>131</v>
      </c>
      <c r="BX132">
        <v>0</v>
      </c>
      <c r="BY132">
        <v>12</v>
      </c>
      <c r="BZ132" t="s">
        <v>114</v>
      </c>
      <c r="CA132">
        <v>10</v>
      </c>
      <c r="CB132" s="3" t="s">
        <v>1422</v>
      </c>
      <c r="CC132" t="s">
        <v>1414</v>
      </c>
      <c r="CD132" t="s">
        <v>1415</v>
      </c>
      <c r="CE132" t="s">
        <v>119</v>
      </c>
      <c r="CF132" t="s">
        <v>120</v>
      </c>
      <c r="CG132" s="8">
        <v>96950</v>
      </c>
      <c r="CH132" s="2">
        <v>10.38</v>
      </c>
      <c r="CI132" s="2">
        <v>11.42</v>
      </c>
      <c r="CJ132" s="2">
        <v>15.57</v>
      </c>
      <c r="CK132" s="2">
        <v>17.13</v>
      </c>
      <c r="CL132" t="s">
        <v>134</v>
      </c>
      <c r="CM132" t="s">
        <v>1423</v>
      </c>
      <c r="CN132" t="s">
        <v>135</v>
      </c>
      <c r="CP132" t="s">
        <v>115</v>
      </c>
      <c r="CQ132" t="s">
        <v>114</v>
      </c>
      <c r="CR132" t="s">
        <v>115</v>
      </c>
      <c r="CS132" t="s">
        <v>114</v>
      </c>
      <c r="CT132" t="s">
        <v>136</v>
      </c>
      <c r="CU132" t="s">
        <v>114</v>
      </c>
      <c r="CV132" t="s">
        <v>114</v>
      </c>
      <c r="CW132" t="s">
        <v>1424</v>
      </c>
      <c r="CX132" s="10">
        <v>16703223311</v>
      </c>
      <c r="CY132" t="s">
        <v>1425</v>
      </c>
      <c r="CZ132" t="s">
        <v>1426</v>
      </c>
      <c r="DA132" t="s">
        <v>114</v>
      </c>
      <c r="DB132" t="s">
        <v>115</v>
      </c>
      <c r="DC132" t="s">
        <v>1427</v>
      </c>
      <c r="DD132" t="s">
        <v>1428</v>
      </c>
      <c r="DE132" t="s">
        <v>1342</v>
      </c>
      <c r="DF132" t="s">
        <v>1429</v>
      </c>
      <c r="DG132" t="s">
        <v>1430</v>
      </c>
    </row>
    <row r="133" spans="1:111" ht="14.45" customHeight="1" x14ac:dyDescent="0.25">
      <c r="A133" t="s">
        <v>1388</v>
      </c>
      <c r="B133" t="s">
        <v>285</v>
      </c>
      <c r="C133" s="1">
        <v>45133.873825347226</v>
      </c>
      <c r="D133" s="1">
        <v>45211</v>
      </c>
      <c r="E133" t="s">
        <v>113</v>
      </c>
      <c r="F133" s="1">
        <v>45290.791666666664</v>
      </c>
      <c r="G133" t="s">
        <v>115</v>
      </c>
      <c r="H133" t="s">
        <v>115</v>
      </c>
      <c r="I133" t="s">
        <v>115</v>
      </c>
      <c r="J133" t="s">
        <v>1204</v>
      </c>
      <c r="K133" t="s">
        <v>1205</v>
      </c>
      <c r="L133" t="s">
        <v>1389</v>
      </c>
      <c r="N133" t="s">
        <v>1207</v>
      </c>
      <c r="O133" t="s">
        <v>120</v>
      </c>
      <c r="P133" s="8">
        <v>96951</v>
      </c>
      <c r="Q133" t="s">
        <v>121</v>
      </c>
      <c r="S133" s="10">
        <v>16705324745</v>
      </c>
      <c r="U133">
        <v>7225</v>
      </c>
      <c r="V133" t="s">
        <v>122</v>
      </c>
      <c r="X133" t="s">
        <v>1216</v>
      </c>
      <c r="Y133" t="s">
        <v>1217</v>
      </c>
      <c r="Z133" t="s">
        <v>390</v>
      </c>
      <c r="AA133" t="s">
        <v>1390</v>
      </c>
      <c r="AB133" t="s">
        <v>1389</v>
      </c>
      <c r="AD133" t="s">
        <v>1207</v>
      </c>
      <c r="AE133" t="s">
        <v>120</v>
      </c>
      <c r="AF133" s="8">
        <v>96951</v>
      </c>
      <c r="AG133" t="s">
        <v>121</v>
      </c>
      <c r="AI133" s="10">
        <v>16705324745</v>
      </c>
      <c r="AK133" t="s">
        <v>1211</v>
      </c>
      <c r="BC133" t="str">
        <f>"35-2021.00"</f>
        <v>35-2021.00</v>
      </c>
      <c r="BD133" t="s">
        <v>733</v>
      </c>
      <c r="BE133" t="s">
        <v>1391</v>
      </c>
      <c r="BF133" t="s">
        <v>733</v>
      </c>
      <c r="BG133">
        <v>1</v>
      </c>
      <c r="BI133" s="1">
        <v>45292</v>
      </c>
      <c r="BJ133" s="1">
        <v>45657</v>
      </c>
      <c r="BM133">
        <v>35</v>
      </c>
      <c r="BN133">
        <v>0</v>
      </c>
      <c r="BO133">
        <v>7</v>
      </c>
      <c r="BP133">
        <v>7</v>
      </c>
      <c r="BQ133">
        <v>7</v>
      </c>
      <c r="BR133">
        <v>7</v>
      </c>
      <c r="BS133">
        <v>7</v>
      </c>
      <c r="BT133">
        <v>0</v>
      </c>
      <c r="BU133" t="str">
        <f>"8:00 AM"</f>
        <v>8:00 AM</v>
      </c>
      <c r="BV133" t="str">
        <f>"5:00 PM"</f>
        <v>5:00 PM</v>
      </c>
      <c r="BW133" t="s">
        <v>131</v>
      </c>
      <c r="BX133">
        <v>0</v>
      </c>
      <c r="BY133">
        <v>0</v>
      </c>
      <c r="BZ133" t="s">
        <v>115</v>
      </c>
      <c r="CB133" t="s">
        <v>1392</v>
      </c>
      <c r="CC133" t="s">
        <v>1393</v>
      </c>
      <c r="CE133" t="s">
        <v>1207</v>
      </c>
      <c r="CF133" t="s">
        <v>120</v>
      </c>
      <c r="CG133" s="8">
        <v>96951</v>
      </c>
      <c r="CH133" s="2">
        <v>7.95</v>
      </c>
      <c r="CI133" s="2">
        <v>7.95</v>
      </c>
      <c r="CJ133" s="2">
        <v>11.92</v>
      </c>
      <c r="CK133" s="2">
        <v>11.92</v>
      </c>
      <c r="CL133" t="s">
        <v>134</v>
      </c>
      <c r="CM133" t="s">
        <v>184</v>
      </c>
      <c r="CN133" t="s">
        <v>135</v>
      </c>
      <c r="CP133" t="s">
        <v>115</v>
      </c>
      <c r="CQ133" t="s">
        <v>114</v>
      </c>
      <c r="CR133" t="s">
        <v>115</v>
      </c>
      <c r="CS133" t="s">
        <v>114</v>
      </c>
      <c r="CT133" t="s">
        <v>136</v>
      </c>
      <c r="CU133" t="s">
        <v>114</v>
      </c>
      <c r="CV133" t="s">
        <v>136</v>
      </c>
      <c r="CW133" t="s">
        <v>1394</v>
      </c>
      <c r="CX133" s="10">
        <v>16705324745</v>
      </c>
      <c r="CY133" t="s">
        <v>1211</v>
      </c>
      <c r="CZ133" t="s">
        <v>136</v>
      </c>
      <c r="DA133" t="s">
        <v>114</v>
      </c>
      <c r="DB133" t="s">
        <v>115</v>
      </c>
      <c r="DC133" t="s">
        <v>1216</v>
      </c>
      <c r="DD133" t="s">
        <v>1217</v>
      </c>
      <c r="DF133" t="s">
        <v>1204</v>
      </c>
      <c r="DG133" t="s">
        <v>1211</v>
      </c>
    </row>
    <row r="134" spans="1:111" ht="14.45" customHeight="1" x14ac:dyDescent="0.25">
      <c r="A134" t="s">
        <v>1406</v>
      </c>
      <c r="B134" t="s">
        <v>112</v>
      </c>
      <c r="C134" s="1">
        <v>45151.141388773147</v>
      </c>
      <c r="D134" s="1">
        <v>45211</v>
      </c>
      <c r="E134" t="s">
        <v>113</v>
      </c>
      <c r="F134" s="1">
        <v>45198.833333333336</v>
      </c>
      <c r="G134" t="s">
        <v>115</v>
      </c>
      <c r="H134" t="s">
        <v>115</v>
      </c>
      <c r="I134" t="s">
        <v>115</v>
      </c>
      <c r="J134" t="s">
        <v>580</v>
      </c>
      <c r="L134" t="s">
        <v>581</v>
      </c>
      <c r="M134" t="s">
        <v>582</v>
      </c>
      <c r="N134" t="s">
        <v>214</v>
      </c>
      <c r="O134" t="s">
        <v>120</v>
      </c>
      <c r="P134" s="8">
        <v>96950</v>
      </c>
      <c r="Q134" t="s">
        <v>121</v>
      </c>
      <c r="S134" s="10">
        <v>16702350561</v>
      </c>
      <c r="T134">
        <v>131</v>
      </c>
      <c r="U134">
        <v>531110</v>
      </c>
      <c r="V134" t="s">
        <v>122</v>
      </c>
      <c r="X134" t="s">
        <v>677</v>
      </c>
      <c r="Y134" t="s">
        <v>678</v>
      </c>
      <c r="Z134" t="s">
        <v>679</v>
      </c>
      <c r="AA134" t="s">
        <v>356</v>
      </c>
      <c r="AB134" t="s">
        <v>581</v>
      </c>
      <c r="AC134" t="s">
        <v>582</v>
      </c>
      <c r="AD134" t="s">
        <v>214</v>
      </c>
      <c r="AE134" t="s">
        <v>120</v>
      </c>
      <c r="AF134" s="8">
        <v>96950</v>
      </c>
      <c r="AG134" t="s">
        <v>121</v>
      </c>
      <c r="AI134" s="10">
        <v>16702350561</v>
      </c>
      <c r="AJ134">
        <v>131</v>
      </c>
      <c r="AK134" t="s">
        <v>587</v>
      </c>
      <c r="BC134" t="str">
        <f>"43-4051.00"</f>
        <v>43-4051.00</v>
      </c>
      <c r="BD134" t="s">
        <v>1407</v>
      </c>
      <c r="BE134" t="s">
        <v>1408</v>
      </c>
      <c r="BF134" t="s">
        <v>1409</v>
      </c>
      <c r="BG134">
        <v>3</v>
      </c>
      <c r="BI134" s="1">
        <v>45200</v>
      </c>
      <c r="BJ134" s="1">
        <v>45565</v>
      </c>
      <c r="BM134">
        <v>35</v>
      </c>
      <c r="BN134">
        <v>0</v>
      </c>
      <c r="BO134">
        <v>7</v>
      </c>
      <c r="BP134">
        <v>7</v>
      </c>
      <c r="BQ134">
        <v>7</v>
      </c>
      <c r="BR134">
        <v>7</v>
      </c>
      <c r="BS134">
        <v>7</v>
      </c>
      <c r="BT134">
        <v>0</v>
      </c>
      <c r="BU134" t="str">
        <f>"8:00 AM"</f>
        <v>8:00 AM</v>
      </c>
      <c r="BV134" t="str">
        <f>"4:00 PM"</f>
        <v>4:00 PM</v>
      </c>
      <c r="BW134" t="s">
        <v>131</v>
      </c>
      <c r="BX134">
        <v>0</v>
      </c>
      <c r="BY134">
        <v>12</v>
      </c>
      <c r="BZ134" t="s">
        <v>115</v>
      </c>
      <c r="CB134" t="s">
        <v>1410</v>
      </c>
      <c r="CC134" t="s">
        <v>685</v>
      </c>
      <c r="CD134" t="s">
        <v>582</v>
      </c>
      <c r="CE134" t="s">
        <v>214</v>
      </c>
      <c r="CF134" t="s">
        <v>120</v>
      </c>
      <c r="CG134" s="8">
        <v>96950</v>
      </c>
      <c r="CH134" s="2">
        <v>10.84</v>
      </c>
      <c r="CI134" s="2">
        <v>12</v>
      </c>
      <c r="CJ134" s="2">
        <v>16.260000000000002</v>
      </c>
      <c r="CK134" s="2">
        <v>18</v>
      </c>
      <c r="CL134" t="s">
        <v>134</v>
      </c>
      <c r="CM134" t="s">
        <v>593</v>
      </c>
      <c r="CN134" t="s">
        <v>135</v>
      </c>
      <c r="CP134" t="s">
        <v>115</v>
      </c>
      <c r="CQ134" t="s">
        <v>114</v>
      </c>
      <c r="CR134" t="s">
        <v>115</v>
      </c>
      <c r="CS134" t="s">
        <v>114</v>
      </c>
      <c r="CT134" t="s">
        <v>114</v>
      </c>
      <c r="CU134" t="s">
        <v>114</v>
      </c>
      <c r="CV134" t="s">
        <v>136</v>
      </c>
      <c r="CW134" t="s">
        <v>1182</v>
      </c>
      <c r="CX134" s="10">
        <v>16702350561</v>
      </c>
      <c r="CY134" t="s">
        <v>595</v>
      </c>
      <c r="CZ134" t="s">
        <v>596</v>
      </c>
      <c r="DA134" t="s">
        <v>114</v>
      </c>
      <c r="DB134" t="s">
        <v>115</v>
      </c>
    </row>
    <row r="135" spans="1:111" ht="14.45" customHeight="1" x14ac:dyDescent="0.25">
      <c r="A135" t="s">
        <v>1431</v>
      </c>
      <c r="B135" t="s">
        <v>112</v>
      </c>
      <c r="C135" s="1">
        <v>45163.330091666663</v>
      </c>
      <c r="D135" s="1">
        <v>45211</v>
      </c>
      <c r="E135" t="s">
        <v>113</v>
      </c>
      <c r="F135" s="1">
        <v>45198.833333333336</v>
      </c>
      <c r="G135" t="s">
        <v>114</v>
      </c>
      <c r="H135" t="s">
        <v>115</v>
      </c>
      <c r="I135" t="s">
        <v>115</v>
      </c>
      <c r="J135" t="s">
        <v>1332</v>
      </c>
      <c r="L135" t="s">
        <v>581</v>
      </c>
      <c r="M135" t="s">
        <v>582</v>
      </c>
      <c r="N135" t="s">
        <v>214</v>
      </c>
      <c r="O135" t="s">
        <v>120</v>
      </c>
      <c r="P135" s="8">
        <v>96950</v>
      </c>
      <c r="Q135" t="s">
        <v>121</v>
      </c>
      <c r="S135" s="10">
        <v>16702350561</v>
      </c>
      <c r="T135">
        <v>100</v>
      </c>
      <c r="U135">
        <v>511110</v>
      </c>
      <c r="V135" t="s">
        <v>122</v>
      </c>
      <c r="X135" t="s">
        <v>583</v>
      </c>
      <c r="Y135" t="s">
        <v>584</v>
      </c>
      <c r="Z135" t="s">
        <v>585</v>
      </c>
      <c r="AA135" t="s">
        <v>219</v>
      </c>
      <c r="AB135" t="s">
        <v>581</v>
      </c>
      <c r="AC135" t="s">
        <v>582</v>
      </c>
      <c r="AD135" t="s">
        <v>214</v>
      </c>
      <c r="AE135" t="s">
        <v>120</v>
      </c>
      <c r="AF135" s="8">
        <v>96950</v>
      </c>
      <c r="AG135" t="s">
        <v>121</v>
      </c>
      <c r="AI135" s="10">
        <v>16702350561</v>
      </c>
      <c r="AJ135">
        <v>100</v>
      </c>
      <c r="AK135" t="s">
        <v>1333</v>
      </c>
      <c r="BC135" t="str">
        <f>"43-4051.00"</f>
        <v>43-4051.00</v>
      </c>
      <c r="BD135" t="s">
        <v>1407</v>
      </c>
      <c r="BE135" t="s">
        <v>1432</v>
      </c>
      <c r="BF135" t="s">
        <v>1409</v>
      </c>
      <c r="BG135">
        <v>2</v>
      </c>
      <c r="BI135" s="1">
        <v>45200</v>
      </c>
      <c r="BJ135" s="1">
        <v>46295</v>
      </c>
      <c r="BM135">
        <v>35</v>
      </c>
      <c r="BN135">
        <v>0</v>
      </c>
      <c r="BO135">
        <v>7</v>
      </c>
      <c r="BP135">
        <v>7</v>
      </c>
      <c r="BQ135">
        <v>7</v>
      </c>
      <c r="BR135">
        <v>7</v>
      </c>
      <c r="BS135">
        <v>7</v>
      </c>
      <c r="BT135">
        <v>0</v>
      </c>
      <c r="BU135" t="str">
        <f>"9:00 AM"</f>
        <v>9:00 AM</v>
      </c>
      <c r="BV135" t="str">
        <f>"5:00 PM"</f>
        <v>5:00 PM</v>
      </c>
      <c r="BW135" t="s">
        <v>131</v>
      </c>
      <c r="BX135">
        <v>0</v>
      </c>
      <c r="BY135">
        <v>12</v>
      </c>
      <c r="BZ135" t="s">
        <v>115</v>
      </c>
      <c r="CB135" t="s">
        <v>1433</v>
      </c>
      <c r="CC135" t="s">
        <v>581</v>
      </c>
      <c r="CD135" t="s">
        <v>582</v>
      </c>
      <c r="CE135" t="s">
        <v>214</v>
      </c>
      <c r="CF135" t="s">
        <v>120</v>
      </c>
      <c r="CG135" s="8">
        <v>96950</v>
      </c>
      <c r="CH135" s="2">
        <v>10.84</v>
      </c>
      <c r="CI135" s="2">
        <v>14</v>
      </c>
      <c r="CJ135" s="2">
        <v>16.260000000000002</v>
      </c>
      <c r="CK135" s="2">
        <v>21</v>
      </c>
      <c r="CL135" t="s">
        <v>134</v>
      </c>
      <c r="CM135" t="s">
        <v>593</v>
      </c>
      <c r="CN135" t="s">
        <v>135</v>
      </c>
      <c r="CP135" t="s">
        <v>115</v>
      </c>
      <c r="CQ135" t="s">
        <v>114</v>
      </c>
      <c r="CR135" t="s">
        <v>115</v>
      </c>
      <c r="CS135" t="s">
        <v>114</v>
      </c>
      <c r="CT135" t="s">
        <v>114</v>
      </c>
      <c r="CU135" t="s">
        <v>114</v>
      </c>
      <c r="CV135" t="s">
        <v>136</v>
      </c>
      <c r="CW135" t="s">
        <v>594</v>
      </c>
      <c r="CX135" s="10">
        <v>16702350561</v>
      </c>
      <c r="CY135" t="s">
        <v>1333</v>
      </c>
      <c r="CZ135" t="s">
        <v>596</v>
      </c>
      <c r="DA135" t="s">
        <v>114</v>
      </c>
      <c r="DB135" t="s">
        <v>115</v>
      </c>
    </row>
    <row r="136" spans="1:111" ht="14.45" customHeight="1" x14ac:dyDescent="0.25">
      <c r="A136" t="s">
        <v>1434</v>
      </c>
      <c r="B136" t="s">
        <v>209</v>
      </c>
      <c r="C136" s="1">
        <v>45128.082837037036</v>
      </c>
      <c r="D136" s="1">
        <v>45212</v>
      </c>
      <c r="E136" t="s">
        <v>139</v>
      </c>
      <c r="G136" t="s">
        <v>115</v>
      </c>
      <c r="H136" t="s">
        <v>115</v>
      </c>
      <c r="I136" t="s">
        <v>115</v>
      </c>
      <c r="J136" t="s">
        <v>1435</v>
      </c>
      <c r="L136" t="s">
        <v>1436</v>
      </c>
      <c r="N136" t="s">
        <v>119</v>
      </c>
      <c r="O136" t="s">
        <v>120</v>
      </c>
      <c r="P136" s="8">
        <v>96950</v>
      </c>
      <c r="Q136" t="s">
        <v>121</v>
      </c>
      <c r="S136" s="10">
        <v>16707854055</v>
      </c>
      <c r="U136">
        <v>561720</v>
      </c>
      <c r="V136" t="s">
        <v>122</v>
      </c>
      <c r="X136" t="s">
        <v>1437</v>
      </c>
      <c r="Y136" t="s">
        <v>1438</v>
      </c>
      <c r="Z136" t="s">
        <v>1359</v>
      </c>
      <c r="AA136" t="s">
        <v>1439</v>
      </c>
      <c r="AB136" t="s">
        <v>1436</v>
      </c>
      <c r="AD136" t="s">
        <v>119</v>
      </c>
      <c r="AE136" t="s">
        <v>120</v>
      </c>
      <c r="AF136" s="8">
        <v>96950</v>
      </c>
      <c r="AG136" t="s">
        <v>121</v>
      </c>
      <c r="AI136" s="10">
        <v>16707854055</v>
      </c>
      <c r="AK136" t="s">
        <v>1440</v>
      </c>
      <c r="BC136" t="str">
        <f>"37-2011.00"</f>
        <v>37-2011.00</v>
      </c>
      <c r="BD136" t="s">
        <v>144</v>
      </c>
      <c r="BE136" t="s">
        <v>1441</v>
      </c>
      <c r="BF136" t="s">
        <v>1442</v>
      </c>
      <c r="BG136">
        <v>1</v>
      </c>
      <c r="BH136">
        <v>1</v>
      </c>
      <c r="BI136" s="1">
        <v>45200</v>
      </c>
      <c r="BJ136" s="1">
        <v>45565</v>
      </c>
      <c r="BK136" s="1">
        <v>45212</v>
      </c>
      <c r="BL136" s="1">
        <v>45565</v>
      </c>
      <c r="BM136">
        <v>40</v>
      </c>
      <c r="BN136">
        <v>0</v>
      </c>
      <c r="BO136">
        <v>0</v>
      </c>
      <c r="BP136">
        <v>8</v>
      </c>
      <c r="BQ136">
        <v>8</v>
      </c>
      <c r="BR136">
        <v>8</v>
      </c>
      <c r="BS136">
        <v>8</v>
      </c>
      <c r="BT136">
        <v>8</v>
      </c>
      <c r="BU136" t="str">
        <f>"6:00 AM"</f>
        <v>6:00 AM</v>
      </c>
      <c r="BV136" t="str">
        <f>"3:00 PM"</f>
        <v>3:00 PM</v>
      </c>
      <c r="BW136" t="s">
        <v>184</v>
      </c>
      <c r="BX136">
        <v>0</v>
      </c>
      <c r="BY136">
        <v>3</v>
      </c>
      <c r="BZ136" t="s">
        <v>115</v>
      </c>
      <c r="CB136" t="s">
        <v>1443</v>
      </c>
      <c r="CC136" t="s">
        <v>1444</v>
      </c>
      <c r="CE136" t="s">
        <v>214</v>
      </c>
      <c r="CF136" t="s">
        <v>120</v>
      </c>
      <c r="CG136" s="8">
        <v>96950</v>
      </c>
      <c r="CH136" s="2">
        <v>7.99</v>
      </c>
      <c r="CI136" s="2">
        <v>7.99</v>
      </c>
      <c r="CJ136" s="2">
        <v>0</v>
      </c>
      <c r="CK136" s="2">
        <v>0</v>
      </c>
      <c r="CL136" t="s">
        <v>134</v>
      </c>
      <c r="CM136" t="s">
        <v>184</v>
      </c>
      <c r="CN136" t="s">
        <v>135</v>
      </c>
      <c r="CP136" t="s">
        <v>115</v>
      </c>
      <c r="CQ136" t="s">
        <v>114</v>
      </c>
      <c r="CR136" t="s">
        <v>115</v>
      </c>
      <c r="CS136" t="s">
        <v>115</v>
      </c>
      <c r="CT136" t="s">
        <v>136</v>
      </c>
      <c r="CU136" t="s">
        <v>114</v>
      </c>
      <c r="CV136" t="s">
        <v>136</v>
      </c>
      <c r="CW136" t="s">
        <v>362</v>
      </c>
      <c r="CX136" s="10">
        <v>16707854055</v>
      </c>
      <c r="CY136" t="s">
        <v>1440</v>
      </c>
      <c r="CZ136" t="s">
        <v>136</v>
      </c>
      <c r="DA136" t="s">
        <v>114</v>
      </c>
      <c r="DB136" t="s">
        <v>115</v>
      </c>
      <c r="DC136" t="s">
        <v>1445</v>
      </c>
      <c r="DD136" t="s">
        <v>1438</v>
      </c>
      <c r="DE136" t="s">
        <v>1359</v>
      </c>
      <c r="DF136" t="s">
        <v>1435</v>
      </c>
      <c r="DG136" t="s">
        <v>1440</v>
      </c>
    </row>
    <row r="137" spans="1:111" ht="14.45" customHeight="1" x14ac:dyDescent="0.25">
      <c r="A137" t="s">
        <v>1446</v>
      </c>
      <c r="B137" t="s">
        <v>209</v>
      </c>
      <c r="C137" s="1">
        <v>45154.144432060188</v>
      </c>
      <c r="D137" s="1">
        <v>45212</v>
      </c>
      <c r="E137" t="s">
        <v>139</v>
      </c>
      <c r="G137" t="s">
        <v>115</v>
      </c>
      <c r="H137" t="s">
        <v>115</v>
      </c>
      <c r="I137" t="s">
        <v>115</v>
      </c>
      <c r="J137" t="s">
        <v>1447</v>
      </c>
      <c r="L137" t="s">
        <v>1448</v>
      </c>
      <c r="M137" t="s">
        <v>940</v>
      </c>
      <c r="N137" t="s">
        <v>214</v>
      </c>
      <c r="O137" t="s">
        <v>120</v>
      </c>
      <c r="P137" s="8">
        <v>96950</v>
      </c>
      <c r="Q137" t="s">
        <v>121</v>
      </c>
      <c r="R137" t="s">
        <v>136</v>
      </c>
      <c r="S137" s="10">
        <v>16702353027</v>
      </c>
      <c r="U137">
        <v>561210</v>
      </c>
      <c r="V137" t="s">
        <v>122</v>
      </c>
      <c r="X137" t="s">
        <v>931</v>
      </c>
      <c r="Y137" t="s">
        <v>932</v>
      </c>
      <c r="Z137" t="s">
        <v>933</v>
      </c>
      <c r="AA137" t="s">
        <v>219</v>
      </c>
      <c r="AB137" t="s">
        <v>1449</v>
      </c>
      <c r="AC137" t="s">
        <v>940</v>
      </c>
      <c r="AD137" t="s">
        <v>214</v>
      </c>
      <c r="AE137" t="s">
        <v>120</v>
      </c>
      <c r="AF137" s="8">
        <v>96950</v>
      </c>
      <c r="AG137" t="s">
        <v>121</v>
      </c>
      <c r="AI137" s="10">
        <v>16702353027</v>
      </c>
      <c r="AK137" t="s">
        <v>1450</v>
      </c>
      <c r="BC137" t="str">
        <f>"37-2011.00"</f>
        <v>37-2011.00</v>
      </c>
      <c r="BD137" t="s">
        <v>144</v>
      </c>
      <c r="BE137" t="s">
        <v>1451</v>
      </c>
      <c r="BF137" t="s">
        <v>1452</v>
      </c>
      <c r="BG137">
        <v>3</v>
      </c>
      <c r="BH137">
        <v>3</v>
      </c>
      <c r="BI137" s="1">
        <v>45231</v>
      </c>
      <c r="BJ137" s="1">
        <v>45596</v>
      </c>
      <c r="BK137" s="1">
        <v>45231</v>
      </c>
      <c r="BL137" s="1">
        <v>45596</v>
      </c>
      <c r="BM137">
        <v>35</v>
      </c>
      <c r="BN137">
        <v>0</v>
      </c>
      <c r="BO137">
        <v>7</v>
      </c>
      <c r="BP137">
        <v>7</v>
      </c>
      <c r="BQ137">
        <v>7</v>
      </c>
      <c r="BR137">
        <v>7</v>
      </c>
      <c r="BS137">
        <v>7</v>
      </c>
      <c r="BT137">
        <v>0</v>
      </c>
      <c r="BU137" t="str">
        <f>"8:00 AM"</f>
        <v>8:00 AM</v>
      </c>
      <c r="BV137" t="str">
        <f>"3:00 PM"</f>
        <v>3:00 PM</v>
      </c>
      <c r="BW137" t="s">
        <v>131</v>
      </c>
      <c r="BX137">
        <v>0</v>
      </c>
      <c r="BY137">
        <v>6</v>
      </c>
      <c r="BZ137" t="s">
        <v>115</v>
      </c>
      <c r="CB137" t="s">
        <v>1453</v>
      </c>
      <c r="CC137" t="s">
        <v>1454</v>
      </c>
      <c r="CD137" t="s">
        <v>940</v>
      </c>
      <c r="CE137" t="s">
        <v>214</v>
      </c>
      <c r="CF137" t="s">
        <v>120</v>
      </c>
      <c r="CG137" s="8">
        <v>96950</v>
      </c>
      <c r="CH137" s="2">
        <v>8.15</v>
      </c>
      <c r="CI137" s="2">
        <v>8.15</v>
      </c>
      <c r="CJ137" s="2">
        <v>12.23</v>
      </c>
      <c r="CK137" s="2">
        <v>12.23</v>
      </c>
      <c r="CL137" t="s">
        <v>134</v>
      </c>
      <c r="CM137" t="s">
        <v>184</v>
      </c>
      <c r="CN137" t="s">
        <v>135</v>
      </c>
      <c r="CP137" t="s">
        <v>115</v>
      </c>
      <c r="CQ137" t="s">
        <v>114</v>
      </c>
      <c r="CR137" t="s">
        <v>115</v>
      </c>
      <c r="CS137" t="s">
        <v>114</v>
      </c>
      <c r="CT137" t="s">
        <v>136</v>
      </c>
      <c r="CU137" t="s">
        <v>114</v>
      </c>
      <c r="CV137" t="s">
        <v>136</v>
      </c>
      <c r="CW137" t="s">
        <v>942</v>
      </c>
      <c r="CX137" s="10">
        <v>16702353027</v>
      </c>
      <c r="CY137" t="s">
        <v>1450</v>
      </c>
      <c r="CZ137" t="s">
        <v>136</v>
      </c>
      <c r="DA137" t="s">
        <v>114</v>
      </c>
      <c r="DB137" t="s">
        <v>115</v>
      </c>
      <c r="DC137" t="s">
        <v>931</v>
      </c>
      <c r="DD137" t="s">
        <v>932</v>
      </c>
      <c r="DE137" t="s">
        <v>850</v>
      </c>
      <c r="DF137" t="s">
        <v>1447</v>
      </c>
      <c r="DG137" t="s">
        <v>1450</v>
      </c>
    </row>
    <row r="138" spans="1:111" ht="14.45" customHeight="1" x14ac:dyDescent="0.25">
      <c r="A138" t="s">
        <v>1455</v>
      </c>
      <c r="B138" t="s">
        <v>209</v>
      </c>
      <c r="C138" s="1">
        <v>45162.569013194443</v>
      </c>
      <c r="D138" s="1">
        <v>45212</v>
      </c>
      <c r="E138" t="s">
        <v>139</v>
      </c>
      <c r="G138" t="s">
        <v>115</v>
      </c>
      <c r="H138" t="s">
        <v>115</v>
      </c>
      <c r="I138" t="s">
        <v>115</v>
      </c>
      <c r="J138" t="s">
        <v>580</v>
      </c>
      <c r="K138" t="s">
        <v>1266</v>
      </c>
      <c r="L138" t="s">
        <v>581</v>
      </c>
      <c r="M138" t="s">
        <v>582</v>
      </c>
      <c r="N138" t="s">
        <v>214</v>
      </c>
      <c r="O138" t="s">
        <v>120</v>
      </c>
      <c r="P138" s="8">
        <v>96950</v>
      </c>
      <c r="Q138" t="s">
        <v>121</v>
      </c>
      <c r="S138" s="10">
        <v>16702350561</v>
      </c>
      <c r="T138">
        <v>131</v>
      </c>
      <c r="U138">
        <v>721110</v>
      </c>
      <c r="V138" t="s">
        <v>122</v>
      </c>
      <c r="X138" t="s">
        <v>745</v>
      </c>
      <c r="Y138" t="s">
        <v>1267</v>
      </c>
      <c r="Z138" t="s">
        <v>1268</v>
      </c>
      <c r="AA138" t="s">
        <v>356</v>
      </c>
      <c r="AB138" t="s">
        <v>581</v>
      </c>
      <c r="AC138" t="s">
        <v>582</v>
      </c>
      <c r="AD138" t="s">
        <v>214</v>
      </c>
      <c r="AE138" t="s">
        <v>120</v>
      </c>
      <c r="AF138" s="8">
        <v>96950</v>
      </c>
      <c r="AG138" t="s">
        <v>121</v>
      </c>
      <c r="AI138" s="10">
        <v>16702350561</v>
      </c>
      <c r="AJ138">
        <v>131</v>
      </c>
      <c r="AK138" t="s">
        <v>587</v>
      </c>
      <c r="BC138" t="str">
        <f>"43-4081.00"</f>
        <v>43-4081.00</v>
      </c>
      <c r="BD138" t="s">
        <v>1269</v>
      </c>
      <c r="BE138" t="s">
        <v>1270</v>
      </c>
      <c r="BF138" t="s">
        <v>1271</v>
      </c>
      <c r="BG138">
        <v>1</v>
      </c>
      <c r="BH138">
        <v>1</v>
      </c>
      <c r="BI138" s="1">
        <v>45261</v>
      </c>
      <c r="BJ138" s="1">
        <v>45626</v>
      </c>
      <c r="BK138" s="1">
        <v>45261</v>
      </c>
      <c r="BL138" s="1">
        <v>45626</v>
      </c>
      <c r="BM138">
        <v>35</v>
      </c>
      <c r="BN138">
        <v>5</v>
      </c>
      <c r="BO138">
        <v>5</v>
      </c>
      <c r="BP138">
        <v>5</v>
      </c>
      <c r="BQ138">
        <v>5</v>
      </c>
      <c r="BR138">
        <v>5</v>
      </c>
      <c r="BS138">
        <v>5</v>
      </c>
      <c r="BT138">
        <v>5</v>
      </c>
      <c r="BU138" t="str">
        <f>"8:00 AM"</f>
        <v>8:00 AM</v>
      </c>
      <c r="BV138" t="str">
        <f>"1:00 PM"</f>
        <v>1:00 PM</v>
      </c>
      <c r="BW138" t="s">
        <v>131</v>
      </c>
      <c r="BX138">
        <v>0</v>
      </c>
      <c r="BY138">
        <v>3</v>
      </c>
      <c r="BZ138" t="s">
        <v>115</v>
      </c>
      <c r="CB138" t="s">
        <v>1456</v>
      </c>
      <c r="CC138" t="s">
        <v>1273</v>
      </c>
      <c r="CD138" t="s">
        <v>1274</v>
      </c>
      <c r="CE138" t="s">
        <v>1207</v>
      </c>
      <c r="CF138" t="s">
        <v>120</v>
      </c>
      <c r="CG138" s="8">
        <v>96951</v>
      </c>
      <c r="CH138" s="2">
        <v>8.7200000000000006</v>
      </c>
      <c r="CI138" s="2">
        <v>8.7200000000000006</v>
      </c>
      <c r="CJ138" s="2">
        <v>13.08</v>
      </c>
      <c r="CK138" s="2">
        <v>13.08</v>
      </c>
      <c r="CL138" t="s">
        <v>134</v>
      </c>
      <c r="CM138" t="s">
        <v>593</v>
      </c>
      <c r="CN138" t="s">
        <v>135</v>
      </c>
      <c r="CP138" t="s">
        <v>115</v>
      </c>
      <c r="CQ138" t="s">
        <v>114</v>
      </c>
      <c r="CR138" t="s">
        <v>115</v>
      </c>
      <c r="CS138" t="s">
        <v>114</v>
      </c>
      <c r="CT138" t="s">
        <v>114</v>
      </c>
      <c r="CU138" t="s">
        <v>114</v>
      </c>
      <c r="CV138" t="s">
        <v>136</v>
      </c>
      <c r="CW138" t="s">
        <v>594</v>
      </c>
      <c r="CX138" s="10">
        <v>16702350561</v>
      </c>
      <c r="CY138" t="s">
        <v>595</v>
      </c>
      <c r="CZ138" t="s">
        <v>596</v>
      </c>
      <c r="DA138" t="s">
        <v>114</v>
      </c>
      <c r="DB138" t="s">
        <v>115</v>
      </c>
    </row>
    <row r="139" spans="1:111" ht="14.45" customHeight="1" x14ac:dyDescent="0.25">
      <c r="A139" t="s">
        <v>1457</v>
      </c>
      <c r="B139" t="s">
        <v>209</v>
      </c>
      <c r="C139" s="1">
        <v>45148.083237152779</v>
      </c>
      <c r="D139" s="1">
        <v>45212</v>
      </c>
      <c r="E139" t="s">
        <v>113</v>
      </c>
      <c r="F139" s="1">
        <v>45228.833333333336</v>
      </c>
      <c r="G139" t="s">
        <v>115</v>
      </c>
      <c r="H139" t="s">
        <v>115</v>
      </c>
      <c r="I139" t="s">
        <v>115</v>
      </c>
      <c r="J139" t="s">
        <v>1374</v>
      </c>
      <c r="K139" t="s">
        <v>1458</v>
      </c>
      <c r="L139" t="s">
        <v>1459</v>
      </c>
      <c r="M139" t="s">
        <v>1377</v>
      </c>
      <c r="N139" t="s">
        <v>205</v>
      </c>
      <c r="O139" t="s">
        <v>120</v>
      </c>
      <c r="P139" s="8">
        <v>96951</v>
      </c>
      <c r="Q139" t="s">
        <v>121</v>
      </c>
      <c r="R139" t="s">
        <v>707</v>
      </c>
      <c r="S139" s="10">
        <v>16705320363</v>
      </c>
      <c r="U139">
        <v>44511</v>
      </c>
      <c r="V139" t="s">
        <v>122</v>
      </c>
      <c r="X139" t="s">
        <v>1378</v>
      </c>
      <c r="Y139" t="s">
        <v>1379</v>
      </c>
      <c r="Z139" t="s">
        <v>1380</v>
      </c>
      <c r="AA139" t="s">
        <v>1381</v>
      </c>
      <c r="AB139" t="s">
        <v>1376</v>
      </c>
      <c r="AC139" t="s">
        <v>1377</v>
      </c>
      <c r="AD139" t="s">
        <v>205</v>
      </c>
      <c r="AE139" t="s">
        <v>120</v>
      </c>
      <c r="AF139" s="8">
        <v>96951</v>
      </c>
      <c r="AG139" t="s">
        <v>121</v>
      </c>
      <c r="AH139" t="s">
        <v>707</v>
      </c>
      <c r="AI139" s="10">
        <v>16705320363</v>
      </c>
      <c r="AK139" t="s">
        <v>1382</v>
      </c>
      <c r="BC139" t="str">
        <f>"41-1011.00"</f>
        <v>41-1011.00</v>
      </c>
      <c r="BD139" t="s">
        <v>1297</v>
      </c>
      <c r="BE139" t="s">
        <v>1460</v>
      </c>
      <c r="BF139" t="s">
        <v>1461</v>
      </c>
      <c r="BG139">
        <v>1</v>
      </c>
      <c r="BH139">
        <v>1</v>
      </c>
      <c r="BI139" s="1">
        <v>45229</v>
      </c>
      <c r="BJ139" s="1">
        <v>45565</v>
      </c>
      <c r="BK139" s="1">
        <v>45229</v>
      </c>
      <c r="BL139" s="1">
        <v>45565</v>
      </c>
      <c r="BM139">
        <v>35</v>
      </c>
      <c r="BN139">
        <v>0</v>
      </c>
      <c r="BO139">
        <v>7</v>
      </c>
      <c r="BP139">
        <v>7</v>
      </c>
      <c r="BQ139">
        <v>7</v>
      </c>
      <c r="BR139">
        <v>7</v>
      </c>
      <c r="BS139">
        <v>7</v>
      </c>
      <c r="BT139">
        <v>0</v>
      </c>
      <c r="BU139" t="str">
        <f>"8:00 AM"</f>
        <v>8:00 AM</v>
      </c>
      <c r="BV139" t="str">
        <f>"4:00 PM"</f>
        <v>4:00 PM</v>
      </c>
      <c r="BW139" t="s">
        <v>131</v>
      </c>
      <c r="BX139">
        <v>0</v>
      </c>
      <c r="BY139">
        <v>12</v>
      </c>
      <c r="BZ139" t="s">
        <v>114</v>
      </c>
      <c r="CA139">
        <v>9</v>
      </c>
      <c r="CB139" t="s">
        <v>1462</v>
      </c>
      <c r="CC139" t="s">
        <v>1463</v>
      </c>
      <c r="CD139" t="s">
        <v>1377</v>
      </c>
      <c r="CE139" t="s">
        <v>205</v>
      </c>
      <c r="CF139" t="s">
        <v>120</v>
      </c>
      <c r="CG139" s="8">
        <v>96951</v>
      </c>
      <c r="CH139" s="2">
        <v>10.5</v>
      </c>
      <c r="CI139" s="2">
        <v>10.5</v>
      </c>
      <c r="CJ139" s="2">
        <v>15.75</v>
      </c>
      <c r="CK139" s="2">
        <v>15.75</v>
      </c>
      <c r="CL139" t="s">
        <v>134</v>
      </c>
      <c r="CM139" t="s">
        <v>136</v>
      </c>
      <c r="CN139" t="s">
        <v>135</v>
      </c>
      <c r="CP139" t="s">
        <v>115</v>
      </c>
      <c r="CQ139" t="s">
        <v>114</v>
      </c>
      <c r="CR139" t="s">
        <v>115</v>
      </c>
      <c r="CS139" t="s">
        <v>114</v>
      </c>
      <c r="CT139" t="s">
        <v>136</v>
      </c>
      <c r="CU139" t="s">
        <v>114</v>
      </c>
      <c r="CV139" t="s">
        <v>136</v>
      </c>
      <c r="CW139" t="s">
        <v>1464</v>
      </c>
      <c r="CX139" s="10">
        <v>16705320363</v>
      </c>
      <c r="CY139" t="s">
        <v>1382</v>
      </c>
      <c r="CZ139" t="s">
        <v>1387</v>
      </c>
      <c r="DA139" t="s">
        <v>114</v>
      </c>
      <c r="DB139" t="s">
        <v>115</v>
      </c>
    </row>
    <row r="140" spans="1:111" ht="14.45" customHeight="1" x14ac:dyDescent="0.25">
      <c r="A140" t="s">
        <v>1465</v>
      </c>
      <c r="B140" t="s">
        <v>209</v>
      </c>
      <c r="C140" s="1">
        <v>45162.563020138892</v>
      </c>
      <c r="D140" s="1">
        <v>45212</v>
      </c>
      <c r="E140" t="s">
        <v>139</v>
      </c>
      <c r="G140" t="s">
        <v>115</v>
      </c>
      <c r="H140" t="s">
        <v>115</v>
      </c>
      <c r="I140" t="s">
        <v>115</v>
      </c>
      <c r="J140" t="s">
        <v>580</v>
      </c>
      <c r="K140" t="s">
        <v>1266</v>
      </c>
      <c r="L140" t="s">
        <v>581</v>
      </c>
      <c r="M140" t="s">
        <v>582</v>
      </c>
      <c r="N140" t="s">
        <v>214</v>
      </c>
      <c r="O140" t="s">
        <v>120</v>
      </c>
      <c r="P140" s="8">
        <v>96950</v>
      </c>
      <c r="Q140" t="s">
        <v>121</v>
      </c>
      <c r="S140" s="10">
        <v>16702350561</v>
      </c>
      <c r="T140">
        <v>131</v>
      </c>
      <c r="U140">
        <v>721110</v>
      </c>
      <c r="V140" t="s">
        <v>122</v>
      </c>
      <c r="X140" t="s">
        <v>745</v>
      </c>
      <c r="Y140" t="s">
        <v>1267</v>
      </c>
      <c r="Z140" t="s">
        <v>1268</v>
      </c>
      <c r="AA140" t="s">
        <v>356</v>
      </c>
      <c r="AB140" t="s">
        <v>581</v>
      </c>
      <c r="AC140" t="s">
        <v>582</v>
      </c>
      <c r="AD140" t="s">
        <v>214</v>
      </c>
      <c r="AE140" t="s">
        <v>120</v>
      </c>
      <c r="AF140" s="8">
        <v>96950</v>
      </c>
      <c r="AG140" t="s">
        <v>121</v>
      </c>
      <c r="AI140" s="10">
        <v>16702350561</v>
      </c>
      <c r="AJ140">
        <v>131</v>
      </c>
      <c r="AK140" t="s">
        <v>587</v>
      </c>
      <c r="BC140" t="str">
        <f>"37-2012.00"</f>
        <v>37-2012.00</v>
      </c>
      <c r="BD140" t="s">
        <v>263</v>
      </c>
      <c r="BE140" t="s">
        <v>1466</v>
      </c>
      <c r="BF140" t="s">
        <v>672</v>
      </c>
      <c r="BG140">
        <v>2</v>
      </c>
      <c r="BH140">
        <v>2</v>
      </c>
      <c r="BI140" s="1">
        <v>45261</v>
      </c>
      <c r="BJ140" s="1">
        <v>45626</v>
      </c>
      <c r="BK140" s="1">
        <v>45261</v>
      </c>
      <c r="BL140" s="1">
        <v>45626</v>
      </c>
      <c r="BM140">
        <v>35</v>
      </c>
      <c r="BN140">
        <v>5</v>
      </c>
      <c r="BO140">
        <v>5</v>
      </c>
      <c r="BP140">
        <v>5</v>
      </c>
      <c r="BQ140">
        <v>5</v>
      </c>
      <c r="BR140">
        <v>5</v>
      </c>
      <c r="BS140">
        <v>5</v>
      </c>
      <c r="BT140">
        <v>5</v>
      </c>
      <c r="BU140" t="str">
        <f>"8:00 AM"</f>
        <v>8:00 AM</v>
      </c>
      <c r="BV140" t="str">
        <f>"1:00 PM"</f>
        <v>1:00 PM</v>
      </c>
      <c r="BW140" t="s">
        <v>184</v>
      </c>
      <c r="BX140">
        <v>0</v>
      </c>
      <c r="BY140">
        <v>3</v>
      </c>
      <c r="BZ140" t="s">
        <v>115</v>
      </c>
      <c r="CB140" s="3" t="s">
        <v>1467</v>
      </c>
      <c r="CC140" t="s">
        <v>1273</v>
      </c>
      <c r="CD140" t="s">
        <v>1274</v>
      </c>
      <c r="CE140" t="s">
        <v>1207</v>
      </c>
      <c r="CF140" t="s">
        <v>120</v>
      </c>
      <c r="CG140" s="8">
        <v>96951</v>
      </c>
      <c r="CH140" s="2">
        <v>7.64</v>
      </c>
      <c r="CI140" s="2">
        <v>8</v>
      </c>
      <c r="CJ140" s="2">
        <v>11.46</v>
      </c>
      <c r="CK140" s="2">
        <v>12</v>
      </c>
      <c r="CL140" t="s">
        <v>134</v>
      </c>
      <c r="CM140" t="s">
        <v>593</v>
      </c>
      <c r="CN140" t="s">
        <v>135</v>
      </c>
      <c r="CP140" t="s">
        <v>115</v>
      </c>
      <c r="CQ140" t="s">
        <v>114</v>
      </c>
      <c r="CR140" t="s">
        <v>115</v>
      </c>
      <c r="CS140" t="s">
        <v>114</v>
      </c>
      <c r="CT140" t="s">
        <v>114</v>
      </c>
      <c r="CU140" t="s">
        <v>114</v>
      </c>
      <c r="CV140" t="s">
        <v>136</v>
      </c>
      <c r="CW140" t="s">
        <v>594</v>
      </c>
      <c r="CX140" s="10">
        <v>16702350561</v>
      </c>
      <c r="CY140" t="s">
        <v>595</v>
      </c>
      <c r="CZ140" t="s">
        <v>596</v>
      </c>
      <c r="DA140" t="s">
        <v>114</v>
      </c>
      <c r="DB140" t="s">
        <v>115</v>
      </c>
    </row>
    <row r="141" spans="1:111" ht="14.45" customHeight="1" x14ac:dyDescent="0.25">
      <c r="A141" t="s">
        <v>1468</v>
      </c>
      <c r="B141" t="s">
        <v>209</v>
      </c>
      <c r="C141" s="1">
        <v>45162.515149884261</v>
      </c>
      <c r="D141" s="1">
        <v>45212</v>
      </c>
      <c r="E141" t="s">
        <v>139</v>
      </c>
      <c r="G141" t="s">
        <v>115</v>
      </c>
      <c r="H141" t="s">
        <v>115</v>
      </c>
      <c r="I141" t="s">
        <v>115</v>
      </c>
      <c r="J141" t="s">
        <v>580</v>
      </c>
      <c r="L141" t="s">
        <v>1469</v>
      </c>
      <c r="M141" t="s">
        <v>582</v>
      </c>
      <c r="N141" t="s">
        <v>214</v>
      </c>
      <c r="O141" t="s">
        <v>120</v>
      </c>
      <c r="P141" s="8">
        <v>96950</v>
      </c>
      <c r="Q141" t="s">
        <v>121</v>
      </c>
      <c r="S141" s="10">
        <v>16702350561</v>
      </c>
      <c r="T141">
        <v>131</v>
      </c>
      <c r="U141">
        <v>531110</v>
      </c>
      <c r="V141" t="s">
        <v>122</v>
      </c>
      <c r="X141" t="s">
        <v>677</v>
      </c>
      <c r="Y141" t="s">
        <v>678</v>
      </c>
      <c r="Z141" t="s">
        <v>679</v>
      </c>
      <c r="AA141" t="s">
        <v>356</v>
      </c>
      <c r="AB141" t="s">
        <v>1469</v>
      </c>
      <c r="AC141" t="s">
        <v>582</v>
      </c>
      <c r="AD141" t="s">
        <v>214</v>
      </c>
      <c r="AE141" t="s">
        <v>120</v>
      </c>
      <c r="AF141" s="8">
        <v>96950</v>
      </c>
      <c r="AG141" t="s">
        <v>121</v>
      </c>
      <c r="AI141" s="10">
        <v>16702350561</v>
      </c>
      <c r="AJ141">
        <v>131</v>
      </c>
      <c r="AK141" t="s">
        <v>587</v>
      </c>
      <c r="BC141" t="str">
        <f>"49-9021.00"</f>
        <v>49-9021.00</v>
      </c>
      <c r="BD141" t="s">
        <v>372</v>
      </c>
      <c r="BE141" t="s">
        <v>1470</v>
      </c>
      <c r="BF141" t="s">
        <v>1471</v>
      </c>
      <c r="BG141">
        <v>2</v>
      </c>
      <c r="BH141">
        <v>2</v>
      </c>
      <c r="BI141" s="1">
        <v>45261</v>
      </c>
      <c r="BJ141" s="1">
        <v>45626</v>
      </c>
      <c r="BK141" s="1">
        <v>45261</v>
      </c>
      <c r="BL141" s="1">
        <v>45626</v>
      </c>
      <c r="BM141">
        <v>35</v>
      </c>
      <c r="BN141">
        <v>0</v>
      </c>
      <c r="BO141">
        <v>7</v>
      </c>
      <c r="BP141">
        <v>7</v>
      </c>
      <c r="BQ141">
        <v>7</v>
      </c>
      <c r="BR141">
        <v>7</v>
      </c>
      <c r="BS141">
        <v>7</v>
      </c>
      <c r="BT141">
        <v>0</v>
      </c>
      <c r="BU141" t="str">
        <f>"8:00 AM"</f>
        <v>8:00 AM</v>
      </c>
      <c r="BV141" t="str">
        <f>"4:00 PM"</f>
        <v>4:00 PM</v>
      </c>
      <c r="BW141" t="s">
        <v>131</v>
      </c>
      <c r="BX141">
        <v>0</v>
      </c>
      <c r="BY141">
        <v>24</v>
      </c>
      <c r="BZ141" t="s">
        <v>115</v>
      </c>
      <c r="CB141" t="s">
        <v>1472</v>
      </c>
      <c r="CC141" t="s">
        <v>685</v>
      </c>
      <c r="CD141" t="s">
        <v>582</v>
      </c>
      <c r="CE141" t="s">
        <v>214</v>
      </c>
      <c r="CF141" t="s">
        <v>120</v>
      </c>
      <c r="CG141" s="8">
        <v>96950</v>
      </c>
      <c r="CH141" s="2">
        <v>10.06</v>
      </c>
      <c r="CI141" s="2">
        <v>10.06</v>
      </c>
      <c r="CJ141" s="2">
        <v>15.09</v>
      </c>
      <c r="CK141" s="2">
        <v>15.09</v>
      </c>
      <c r="CL141" t="s">
        <v>134</v>
      </c>
      <c r="CM141" t="s">
        <v>593</v>
      </c>
      <c r="CN141" t="s">
        <v>135</v>
      </c>
      <c r="CP141" t="s">
        <v>115</v>
      </c>
      <c r="CQ141" t="s">
        <v>114</v>
      </c>
      <c r="CR141" t="s">
        <v>115</v>
      </c>
      <c r="CS141" t="s">
        <v>114</v>
      </c>
      <c r="CT141" t="s">
        <v>114</v>
      </c>
      <c r="CU141" t="s">
        <v>114</v>
      </c>
      <c r="CV141" t="s">
        <v>136</v>
      </c>
      <c r="CW141" t="s">
        <v>594</v>
      </c>
      <c r="CX141" s="10">
        <v>16702350561</v>
      </c>
      <c r="CY141" t="s">
        <v>595</v>
      </c>
      <c r="CZ141" t="s">
        <v>596</v>
      </c>
      <c r="DA141" t="s">
        <v>114</v>
      </c>
      <c r="DB141" t="s">
        <v>115</v>
      </c>
    </row>
    <row r="142" spans="1:111" ht="14.45" customHeight="1" x14ac:dyDescent="0.25">
      <c r="A142" t="s">
        <v>1473</v>
      </c>
      <c r="B142" t="s">
        <v>209</v>
      </c>
      <c r="C142" s="1">
        <v>45150.919231481479</v>
      </c>
      <c r="D142" s="1">
        <v>45212</v>
      </c>
      <c r="E142" t="s">
        <v>139</v>
      </c>
      <c r="G142" t="s">
        <v>115</v>
      </c>
      <c r="H142" t="s">
        <v>115</v>
      </c>
      <c r="I142" t="s">
        <v>115</v>
      </c>
      <c r="J142" t="s">
        <v>580</v>
      </c>
      <c r="L142" t="s">
        <v>581</v>
      </c>
      <c r="M142" t="s">
        <v>582</v>
      </c>
      <c r="N142" t="s">
        <v>214</v>
      </c>
      <c r="O142" t="s">
        <v>120</v>
      </c>
      <c r="P142" s="8">
        <v>96950</v>
      </c>
      <c r="Q142" t="s">
        <v>121</v>
      </c>
      <c r="S142" s="10">
        <v>16702350561</v>
      </c>
      <c r="T142">
        <v>100</v>
      </c>
      <c r="U142">
        <v>531110</v>
      </c>
      <c r="V142" t="s">
        <v>122</v>
      </c>
      <c r="X142" t="s">
        <v>583</v>
      </c>
      <c r="Y142" t="s">
        <v>584</v>
      </c>
      <c r="Z142" t="s">
        <v>585</v>
      </c>
      <c r="AA142" t="s">
        <v>586</v>
      </c>
      <c r="AB142" t="s">
        <v>581</v>
      </c>
      <c r="AC142" t="s">
        <v>582</v>
      </c>
      <c r="AD142" t="s">
        <v>214</v>
      </c>
      <c r="AE142" t="s">
        <v>120</v>
      </c>
      <c r="AF142" s="8">
        <v>96950</v>
      </c>
      <c r="AG142" t="s">
        <v>121</v>
      </c>
      <c r="AI142" s="10">
        <v>16702350561</v>
      </c>
      <c r="AJ142">
        <v>100</v>
      </c>
      <c r="AK142" t="s">
        <v>587</v>
      </c>
      <c r="BC142" t="str">
        <f>"11-3021.00"</f>
        <v>11-3021.00</v>
      </c>
      <c r="BD142" t="s">
        <v>1178</v>
      </c>
      <c r="BE142" t="s">
        <v>1179</v>
      </c>
      <c r="BF142" t="s">
        <v>1180</v>
      </c>
      <c r="BG142">
        <v>1</v>
      </c>
      <c r="BH142">
        <v>1</v>
      </c>
      <c r="BI142" s="1">
        <v>45231</v>
      </c>
      <c r="BJ142" s="1">
        <v>45596</v>
      </c>
      <c r="BK142" s="1">
        <v>45231</v>
      </c>
      <c r="BL142" s="1">
        <v>45596</v>
      </c>
      <c r="BM142">
        <v>35</v>
      </c>
      <c r="BN142">
        <v>0</v>
      </c>
      <c r="BO142">
        <v>7</v>
      </c>
      <c r="BP142">
        <v>7</v>
      </c>
      <c r="BQ142">
        <v>7</v>
      </c>
      <c r="BR142">
        <v>7</v>
      </c>
      <c r="BS142">
        <v>7</v>
      </c>
      <c r="BT142">
        <v>0</v>
      </c>
      <c r="BU142" t="str">
        <f>"8:30 AM"</f>
        <v>8:30 AM</v>
      </c>
      <c r="BV142" t="str">
        <f>"4:30 PM"</f>
        <v>4:30 PM</v>
      </c>
      <c r="BW142" t="s">
        <v>683</v>
      </c>
      <c r="BX142">
        <v>0</v>
      </c>
      <c r="BY142">
        <v>48</v>
      </c>
      <c r="BZ142" t="s">
        <v>114</v>
      </c>
      <c r="CA142">
        <v>5</v>
      </c>
      <c r="CB142" t="s">
        <v>1181</v>
      </c>
      <c r="CC142" t="s">
        <v>581</v>
      </c>
      <c r="CD142" t="s">
        <v>582</v>
      </c>
      <c r="CE142" t="s">
        <v>214</v>
      </c>
      <c r="CF142" t="s">
        <v>120</v>
      </c>
      <c r="CG142" s="8">
        <v>96950</v>
      </c>
      <c r="CH142" s="2">
        <v>24</v>
      </c>
      <c r="CI142" s="2">
        <v>32</v>
      </c>
      <c r="CJ142" s="2">
        <v>36</v>
      </c>
      <c r="CK142" s="2">
        <v>48</v>
      </c>
      <c r="CL142" t="s">
        <v>134</v>
      </c>
      <c r="CM142" t="s">
        <v>593</v>
      </c>
      <c r="CN142" t="s">
        <v>135</v>
      </c>
      <c r="CP142" t="s">
        <v>115</v>
      </c>
      <c r="CQ142" t="s">
        <v>114</v>
      </c>
      <c r="CR142" t="s">
        <v>115</v>
      </c>
      <c r="CS142" t="s">
        <v>114</v>
      </c>
      <c r="CT142" t="s">
        <v>114</v>
      </c>
      <c r="CU142" t="s">
        <v>114</v>
      </c>
      <c r="CV142" t="s">
        <v>136</v>
      </c>
      <c r="CW142" t="s">
        <v>1182</v>
      </c>
      <c r="CX142" s="10">
        <v>16702350561</v>
      </c>
      <c r="CY142" t="s">
        <v>595</v>
      </c>
      <c r="CZ142" t="s">
        <v>596</v>
      </c>
      <c r="DA142" t="s">
        <v>114</v>
      </c>
      <c r="DB142" t="s">
        <v>115</v>
      </c>
    </row>
    <row r="143" spans="1:111" ht="14.45" customHeight="1" x14ac:dyDescent="0.25">
      <c r="A143" t="s">
        <v>1474</v>
      </c>
      <c r="B143" t="s">
        <v>209</v>
      </c>
      <c r="C143" s="1">
        <v>45140.864165277781</v>
      </c>
      <c r="D143" s="1">
        <v>45212</v>
      </c>
      <c r="E143" t="s">
        <v>139</v>
      </c>
      <c r="G143" t="s">
        <v>115</v>
      </c>
      <c r="H143" t="s">
        <v>115</v>
      </c>
      <c r="I143" t="s">
        <v>115</v>
      </c>
      <c r="J143" t="s">
        <v>1475</v>
      </c>
      <c r="K143" t="s">
        <v>1476</v>
      </c>
      <c r="L143" t="s">
        <v>1477</v>
      </c>
      <c r="M143" t="s">
        <v>1478</v>
      </c>
      <c r="N143" t="s">
        <v>119</v>
      </c>
      <c r="O143" t="s">
        <v>120</v>
      </c>
      <c r="P143" s="8">
        <v>96950</v>
      </c>
      <c r="Q143" t="s">
        <v>121</v>
      </c>
      <c r="S143" s="10">
        <v>16702858609</v>
      </c>
      <c r="U143">
        <v>812112</v>
      </c>
      <c r="V143" t="s">
        <v>122</v>
      </c>
      <c r="X143" t="s">
        <v>1479</v>
      </c>
      <c r="Y143" t="s">
        <v>1480</v>
      </c>
      <c r="Z143" t="s">
        <v>1481</v>
      </c>
      <c r="AA143" t="s">
        <v>1396</v>
      </c>
      <c r="AB143" t="s">
        <v>1477</v>
      </c>
      <c r="AC143" t="s">
        <v>1478</v>
      </c>
      <c r="AD143" t="s">
        <v>119</v>
      </c>
      <c r="AE143" t="s">
        <v>120</v>
      </c>
      <c r="AF143" s="8">
        <v>96950</v>
      </c>
      <c r="AG143" t="s">
        <v>121</v>
      </c>
      <c r="AI143" s="10">
        <v>16702858609</v>
      </c>
      <c r="AK143" t="s">
        <v>1482</v>
      </c>
      <c r="BC143" t="str">
        <f>"39-5012.00"</f>
        <v>39-5012.00</v>
      </c>
      <c r="BD143" t="s">
        <v>921</v>
      </c>
      <c r="BE143" t="s">
        <v>1483</v>
      </c>
      <c r="BF143" t="s">
        <v>1484</v>
      </c>
      <c r="BG143">
        <v>2</v>
      </c>
      <c r="BH143">
        <v>2</v>
      </c>
      <c r="BI143" s="1">
        <v>45200</v>
      </c>
      <c r="BJ143" s="1">
        <v>45565</v>
      </c>
      <c r="BK143" s="1">
        <v>45212</v>
      </c>
      <c r="BL143" s="1">
        <v>45565</v>
      </c>
      <c r="BM143">
        <v>35</v>
      </c>
      <c r="BN143">
        <v>5</v>
      </c>
      <c r="BO143">
        <v>5</v>
      </c>
      <c r="BP143">
        <v>5</v>
      </c>
      <c r="BQ143">
        <v>5</v>
      </c>
      <c r="BR143">
        <v>5</v>
      </c>
      <c r="BS143">
        <v>5</v>
      </c>
      <c r="BT143">
        <v>5</v>
      </c>
      <c r="BU143" t="str">
        <f>"10:00 AM"</f>
        <v>10:00 AM</v>
      </c>
      <c r="BV143" t="str">
        <f>"7:00 PM"</f>
        <v>7:00 PM</v>
      </c>
      <c r="BW143" t="s">
        <v>131</v>
      </c>
      <c r="BX143">
        <v>0</v>
      </c>
      <c r="BY143">
        <v>12</v>
      </c>
      <c r="BZ143" t="s">
        <v>115</v>
      </c>
      <c r="CB143" t="s">
        <v>1485</v>
      </c>
      <c r="CC143" t="s">
        <v>1477</v>
      </c>
      <c r="CE143" t="s">
        <v>119</v>
      </c>
      <c r="CF143" t="s">
        <v>120</v>
      </c>
      <c r="CG143" s="8">
        <v>96950</v>
      </c>
      <c r="CH143" s="2">
        <v>9.77</v>
      </c>
      <c r="CI143" s="2">
        <v>9.77</v>
      </c>
      <c r="CJ143" s="2">
        <v>14.66</v>
      </c>
      <c r="CK143" s="2">
        <v>14.66</v>
      </c>
      <c r="CL143" t="s">
        <v>134</v>
      </c>
      <c r="CM143" t="s">
        <v>206</v>
      </c>
      <c r="CN143" t="s">
        <v>135</v>
      </c>
      <c r="CP143" t="s">
        <v>115</v>
      </c>
      <c r="CQ143" t="s">
        <v>114</v>
      </c>
      <c r="CR143" t="s">
        <v>115</v>
      </c>
      <c r="CS143" t="s">
        <v>114</v>
      </c>
      <c r="CT143" t="s">
        <v>136</v>
      </c>
      <c r="CU143" t="s">
        <v>114</v>
      </c>
      <c r="CV143" t="s">
        <v>136</v>
      </c>
      <c r="CW143" t="s">
        <v>1486</v>
      </c>
      <c r="CX143" s="10">
        <v>16702858609</v>
      </c>
      <c r="CY143" t="s">
        <v>1482</v>
      </c>
      <c r="CZ143" t="s">
        <v>206</v>
      </c>
      <c r="DA143" t="s">
        <v>114</v>
      </c>
      <c r="DB143" t="s">
        <v>115</v>
      </c>
    </row>
    <row r="144" spans="1:111" ht="14.45" customHeight="1" x14ac:dyDescent="0.25">
      <c r="A144" t="s">
        <v>1487</v>
      </c>
      <c r="B144" t="s">
        <v>209</v>
      </c>
      <c r="C144" s="1">
        <v>45146.113125231481</v>
      </c>
      <c r="D144" s="1">
        <v>45212</v>
      </c>
      <c r="E144" t="s">
        <v>139</v>
      </c>
      <c r="G144" t="s">
        <v>114</v>
      </c>
      <c r="H144" t="s">
        <v>115</v>
      </c>
      <c r="I144" t="s">
        <v>115</v>
      </c>
      <c r="J144" t="s">
        <v>116</v>
      </c>
      <c r="K144" t="s">
        <v>117</v>
      </c>
      <c r="L144" t="s">
        <v>142</v>
      </c>
      <c r="M144" t="s">
        <v>463</v>
      </c>
      <c r="N144" t="s">
        <v>119</v>
      </c>
      <c r="O144" t="s">
        <v>120</v>
      </c>
      <c r="P144" s="8">
        <v>96950</v>
      </c>
      <c r="Q144" t="s">
        <v>121</v>
      </c>
      <c r="S144" s="10">
        <v>16702336927</v>
      </c>
      <c r="U144">
        <v>23622</v>
      </c>
      <c r="V144" t="s">
        <v>122</v>
      </c>
      <c r="X144" t="s">
        <v>123</v>
      </c>
      <c r="Y144" t="s">
        <v>124</v>
      </c>
      <c r="Z144" t="s">
        <v>125</v>
      </c>
      <c r="AA144" t="s">
        <v>126</v>
      </c>
      <c r="AB144" t="s">
        <v>118</v>
      </c>
      <c r="AD144" t="s">
        <v>119</v>
      </c>
      <c r="AE144" t="s">
        <v>120</v>
      </c>
      <c r="AF144" s="8">
        <v>96950</v>
      </c>
      <c r="AG144" t="s">
        <v>121</v>
      </c>
      <c r="AI144" s="10">
        <v>16702336927</v>
      </c>
      <c r="AK144" t="s">
        <v>127</v>
      </c>
      <c r="BC144" t="str">
        <f>"49-9071.00"</f>
        <v>49-9071.00</v>
      </c>
      <c r="BD144" t="s">
        <v>200</v>
      </c>
      <c r="BE144" t="s">
        <v>615</v>
      </c>
      <c r="BF144" t="s">
        <v>233</v>
      </c>
      <c r="BG144">
        <v>4</v>
      </c>
      <c r="BH144">
        <v>4</v>
      </c>
      <c r="BI144" s="1">
        <v>45200</v>
      </c>
      <c r="BJ144" s="1">
        <v>46295</v>
      </c>
      <c r="BK144" s="1">
        <v>45212</v>
      </c>
      <c r="BL144" s="1">
        <v>46295</v>
      </c>
      <c r="BM144">
        <v>35</v>
      </c>
      <c r="BN144">
        <v>0</v>
      </c>
      <c r="BO144">
        <v>7</v>
      </c>
      <c r="BP144">
        <v>7</v>
      </c>
      <c r="BQ144">
        <v>7</v>
      </c>
      <c r="BR144">
        <v>7</v>
      </c>
      <c r="BS144">
        <v>7</v>
      </c>
      <c r="BT144">
        <v>0</v>
      </c>
      <c r="BU144" t="str">
        <f>"7:30 AM"</f>
        <v>7:30 AM</v>
      </c>
      <c r="BV144" t="str">
        <f>"4:30 PM"</f>
        <v>4:30 PM</v>
      </c>
      <c r="BW144" t="s">
        <v>131</v>
      </c>
      <c r="BX144">
        <v>0</v>
      </c>
      <c r="BY144">
        <v>24</v>
      </c>
      <c r="BZ144" t="s">
        <v>115</v>
      </c>
      <c r="CB144" t="s">
        <v>1488</v>
      </c>
      <c r="CC144" t="s">
        <v>148</v>
      </c>
      <c r="CD144" t="s">
        <v>118</v>
      </c>
      <c r="CE144" t="s">
        <v>119</v>
      </c>
      <c r="CF144" t="s">
        <v>120</v>
      </c>
      <c r="CG144" s="8">
        <v>96950</v>
      </c>
      <c r="CH144" s="2">
        <v>9.5399999999999991</v>
      </c>
      <c r="CI144" s="2">
        <v>9.5399999999999991</v>
      </c>
      <c r="CJ144" s="2">
        <v>14.31</v>
      </c>
      <c r="CK144" s="2">
        <v>14.31</v>
      </c>
      <c r="CL144" t="s">
        <v>134</v>
      </c>
      <c r="CN144" t="s">
        <v>135</v>
      </c>
      <c r="CP144" t="s">
        <v>115</v>
      </c>
      <c r="CQ144" t="s">
        <v>114</v>
      </c>
      <c r="CR144" t="s">
        <v>115</v>
      </c>
      <c r="CS144" t="s">
        <v>114</v>
      </c>
      <c r="CT144" t="s">
        <v>136</v>
      </c>
      <c r="CU144" t="s">
        <v>114</v>
      </c>
      <c r="CV144" t="s">
        <v>136</v>
      </c>
      <c r="CW144" t="s">
        <v>137</v>
      </c>
      <c r="CX144" s="10">
        <v>16702336927</v>
      </c>
      <c r="CY144" t="s">
        <v>127</v>
      </c>
      <c r="CZ144" t="s">
        <v>136</v>
      </c>
      <c r="DA144" t="s">
        <v>114</v>
      </c>
      <c r="DB144" t="s">
        <v>115</v>
      </c>
    </row>
    <row r="145" spans="1:111" ht="14.45" customHeight="1" x14ac:dyDescent="0.25">
      <c r="A145" t="s">
        <v>1489</v>
      </c>
      <c r="B145" t="s">
        <v>209</v>
      </c>
      <c r="C145" s="1">
        <v>45165.989365972222</v>
      </c>
      <c r="D145" s="1">
        <v>45212</v>
      </c>
      <c r="E145" t="s">
        <v>139</v>
      </c>
      <c r="G145" t="s">
        <v>115</v>
      </c>
      <c r="H145" t="s">
        <v>115</v>
      </c>
      <c r="I145" t="s">
        <v>115</v>
      </c>
      <c r="J145" t="s">
        <v>1412</v>
      </c>
      <c r="K145" t="s">
        <v>1413</v>
      </c>
      <c r="L145" t="s">
        <v>1414</v>
      </c>
      <c r="M145" t="s">
        <v>1415</v>
      </c>
      <c r="N145" t="s">
        <v>119</v>
      </c>
      <c r="O145" t="s">
        <v>120</v>
      </c>
      <c r="P145" s="8">
        <v>96950</v>
      </c>
      <c r="Q145" t="s">
        <v>121</v>
      </c>
      <c r="S145" s="10">
        <v>16703223311</v>
      </c>
      <c r="T145">
        <v>4504</v>
      </c>
      <c r="U145">
        <v>72111</v>
      </c>
      <c r="V145" t="s">
        <v>122</v>
      </c>
      <c r="X145" t="s">
        <v>431</v>
      </c>
      <c r="Y145" t="s">
        <v>1416</v>
      </c>
      <c r="AA145" t="s">
        <v>1417</v>
      </c>
      <c r="AB145" t="s">
        <v>1414</v>
      </c>
      <c r="AC145" t="s">
        <v>1415</v>
      </c>
      <c r="AD145" t="s">
        <v>119</v>
      </c>
      <c r="AE145" t="s">
        <v>120</v>
      </c>
      <c r="AF145" s="8">
        <v>96950</v>
      </c>
      <c r="AG145" t="s">
        <v>121</v>
      </c>
      <c r="AI145" s="10">
        <v>16703223311</v>
      </c>
      <c r="AJ145">
        <v>4504</v>
      </c>
      <c r="AK145" t="s">
        <v>1418</v>
      </c>
      <c r="BC145" t="str">
        <f>"35-1012.00"</f>
        <v>35-1012.00</v>
      </c>
      <c r="BD145" t="s">
        <v>1490</v>
      </c>
      <c r="BE145" t="s">
        <v>1491</v>
      </c>
      <c r="BF145" t="s">
        <v>1492</v>
      </c>
      <c r="BG145">
        <v>4</v>
      </c>
      <c r="BH145">
        <v>4</v>
      </c>
      <c r="BI145" s="1">
        <v>45200</v>
      </c>
      <c r="BJ145" s="1">
        <v>45565</v>
      </c>
      <c r="BK145" s="1">
        <v>45212</v>
      </c>
      <c r="BL145" s="1">
        <v>45565</v>
      </c>
      <c r="BM145">
        <v>40</v>
      </c>
      <c r="BN145">
        <v>0</v>
      </c>
      <c r="BO145">
        <v>8</v>
      </c>
      <c r="BP145">
        <v>8</v>
      </c>
      <c r="BQ145">
        <v>8</v>
      </c>
      <c r="BR145">
        <v>8</v>
      </c>
      <c r="BS145">
        <v>8</v>
      </c>
      <c r="BT145">
        <v>0</v>
      </c>
      <c r="BU145" t="str">
        <f>"8:00 AM"</f>
        <v>8:00 AM</v>
      </c>
      <c r="BV145" t="str">
        <f>"5:00 PM"</f>
        <v>5:00 PM</v>
      </c>
      <c r="BW145" t="s">
        <v>131</v>
      </c>
      <c r="BX145">
        <v>0</v>
      </c>
      <c r="BY145">
        <v>12</v>
      </c>
      <c r="BZ145" t="s">
        <v>114</v>
      </c>
      <c r="CA145">
        <v>10</v>
      </c>
      <c r="CB145" t="s">
        <v>1493</v>
      </c>
      <c r="CC145" t="s">
        <v>1414</v>
      </c>
      <c r="CD145" t="s">
        <v>1415</v>
      </c>
      <c r="CE145" t="s">
        <v>119</v>
      </c>
      <c r="CF145" t="s">
        <v>120</v>
      </c>
      <c r="CG145" s="8">
        <v>96950</v>
      </c>
      <c r="CH145" s="2">
        <v>10.3</v>
      </c>
      <c r="CI145" s="2">
        <v>11.3</v>
      </c>
      <c r="CJ145" s="2">
        <v>15.45</v>
      </c>
      <c r="CK145" s="2">
        <v>16.95</v>
      </c>
      <c r="CL145" t="s">
        <v>134</v>
      </c>
      <c r="CM145" t="s">
        <v>1423</v>
      </c>
      <c r="CN145" t="s">
        <v>135</v>
      </c>
      <c r="CP145" t="s">
        <v>115</v>
      </c>
      <c r="CQ145" t="s">
        <v>114</v>
      </c>
      <c r="CR145" t="s">
        <v>115</v>
      </c>
      <c r="CS145" t="s">
        <v>114</v>
      </c>
      <c r="CT145" t="s">
        <v>136</v>
      </c>
      <c r="CU145" t="s">
        <v>114</v>
      </c>
      <c r="CV145" t="s">
        <v>114</v>
      </c>
      <c r="CW145" t="s">
        <v>1424</v>
      </c>
      <c r="CX145" s="10">
        <v>16703223311</v>
      </c>
      <c r="CY145" t="s">
        <v>1425</v>
      </c>
      <c r="CZ145" t="s">
        <v>1494</v>
      </c>
      <c r="DA145" t="s">
        <v>114</v>
      </c>
      <c r="DB145" t="s">
        <v>115</v>
      </c>
      <c r="DC145" t="s">
        <v>1495</v>
      </c>
      <c r="DD145" t="s">
        <v>1428</v>
      </c>
      <c r="DE145" t="s">
        <v>1342</v>
      </c>
      <c r="DF145" t="s">
        <v>1429</v>
      </c>
      <c r="DG145" t="s">
        <v>1430</v>
      </c>
    </row>
    <row r="146" spans="1:111" ht="14.45" customHeight="1" x14ac:dyDescent="0.25">
      <c r="A146" t="s">
        <v>1496</v>
      </c>
      <c r="B146" t="s">
        <v>209</v>
      </c>
      <c r="C146" s="1">
        <v>45121.875213078703</v>
      </c>
      <c r="D146" s="1">
        <v>45212</v>
      </c>
      <c r="E146" t="s">
        <v>139</v>
      </c>
      <c r="G146" t="s">
        <v>115</v>
      </c>
      <c r="H146" t="s">
        <v>115</v>
      </c>
      <c r="I146" t="s">
        <v>115</v>
      </c>
      <c r="J146" t="s">
        <v>1497</v>
      </c>
      <c r="K146" t="s">
        <v>1498</v>
      </c>
      <c r="L146" t="s">
        <v>582</v>
      </c>
      <c r="M146" t="s">
        <v>1499</v>
      </c>
      <c r="N146" t="s">
        <v>214</v>
      </c>
      <c r="O146" t="s">
        <v>120</v>
      </c>
      <c r="P146" s="8">
        <v>96950</v>
      </c>
      <c r="Q146" t="s">
        <v>121</v>
      </c>
      <c r="R146" t="s">
        <v>136</v>
      </c>
      <c r="S146" s="10">
        <v>16702334321</v>
      </c>
      <c r="U146">
        <v>56211</v>
      </c>
      <c r="V146" t="s">
        <v>122</v>
      </c>
      <c r="X146" t="s">
        <v>1500</v>
      </c>
      <c r="Y146" t="s">
        <v>1501</v>
      </c>
      <c r="Z146" t="s">
        <v>136</v>
      </c>
      <c r="AA146" t="s">
        <v>1502</v>
      </c>
      <c r="AB146" t="s">
        <v>582</v>
      </c>
      <c r="AC146" t="s">
        <v>1499</v>
      </c>
      <c r="AD146" t="s">
        <v>214</v>
      </c>
      <c r="AE146" t="s">
        <v>120</v>
      </c>
      <c r="AF146" s="8">
        <v>96950</v>
      </c>
      <c r="AG146" t="s">
        <v>121</v>
      </c>
      <c r="AI146" s="10">
        <v>16702334321</v>
      </c>
      <c r="AK146" t="s">
        <v>1503</v>
      </c>
      <c r="BC146" t="str">
        <f>"49-3023.00"</f>
        <v>49-3023.00</v>
      </c>
      <c r="BD146" t="s">
        <v>164</v>
      </c>
      <c r="BE146" t="s">
        <v>1504</v>
      </c>
      <c r="BF146" t="s">
        <v>1256</v>
      </c>
      <c r="BG146">
        <v>2</v>
      </c>
      <c r="BH146">
        <v>2</v>
      </c>
      <c r="BI146" s="1">
        <v>45201</v>
      </c>
      <c r="BJ146" s="1">
        <v>45566</v>
      </c>
      <c r="BK146" s="1">
        <v>45212</v>
      </c>
      <c r="BL146" s="1">
        <v>45566</v>
      </c>
      <c r="BM146">
        <v>40</v>
      </c>
      <c r="BN146">
        <v>0</v>
      </c>
      <c r="BO146">
        <v>8</v>
      </c>
      <c r="BP146">
        <v>8</v>
      </c>
      <c r="BQ146">
        <v>8</v>
      </c>
      <c r="BR146">
        <v>8</v>
      </c>
      <c r="BS146">
        <v>8</v>
      </c>
      <c r="BT146">
        <v>0</v>
      </c>
      <c r="BU146" t="str">
        <f>"8:00 AM"</f>
        <v>8:00 AM</v>
      </c>
      <c r="BV146" t="str">
        <f>"5:00 PM"</f>
        <v>5:00 PM</v>
      </c>
      <c r="BW146" t="s">
        <v>131</v>
      </c>
      <c r="BX146">
        <v>0</v>
      </c>
      <c r="BY146">
        <v>24</v>
      </c>
      <c r="BZ146" t="s">
        <v>115</v>
      </c>
      <c r="CB146" s="3" t="s">
        <v>1505</v>
      </c>
      <c r="CC146" t="s">
        <v>582</v>
      </c>
      <c r="CD146" t="s">
        <v>136</v>
      </c>
      <c r="CE146" t="s">
        <v>214</v>
      </c>
      <c r="CF146" t="s">
        <v>120</v>
      </c>
      <c r="CG146" s="8">
        <v>96950</v>
      </c>
      <c r="CH146" s="2">
        <v>10.07</v>
      </c>
      <c r="CI146" s="2">
        <v>10.07</v>
      </c>
      <c r="CJ146" s="2">
        <v>15.11</v>
      </c>
      <c r="CK146" s="2">
        <v>15.11</v>
      </c>
      <c r="CL146" t="s">
        <v>134</v>
      </c>
      <c r="CM146" t="s">
        <v>136</v>
      </c>
      <c r="CN146" t="s">
        <v>135</v>
      </c>
      <c r="CP146" t="s">
        <v>115</v>
      </c>
      <c r="CQ146" t="s">
        <v>114</v>
      </c>
      <c r="CR146" t="s">
        <v>115</v>
      </c>
      <c r="CS146" t="s">
        <v>114</v>
      </c>
      <c r="CT146" t="s">
        <v>136</v>
      </c>
      <c r="CU146" t="s">
        <v>114</v>
      </c>
      <c r="CV146" t="s">
        <v>136</v>
      </c>
      <c r="CW146" t="s">
        <v>499</v>
      </c>
      <c r="CX146" s="10">
        <v>16702334321</v>
      </c>
      <c r="CY146" t="s">
        <v>1503</v>
      </c>
      <c r="CZ146" t="s">
        <v>270</v>
      </c>
      <c r="DA146" t="s">
        <v>114</v>
      </c>
      <c r="DB146" t="s">
        <v>115</v>
      </c>
      <c r="DC146" t="s">
        <v>1506</v>
      </c>
      <c r="DD146" t="s">
        <v>1507</v>
      </c>
      <c r="DE146" t="s">
        <v>1342</v>
      </c>
      <c r="DF146" t="s">
        <v>1508</v>
      </c>
      <c r="DG146" t="s">
        <v>1509</v>
      </c>
    </row>
    <row r="147" spans="1:111" ht="14.45" customHeight="1" x14ac:dyDescent="0.25">
      <c r="A147" t="s">
        <v>1510</v>
      </c>
      <c r="B147" t="s">
        <v>209</v>
      </c>
      <c r="C147" s="1">
        <v>45152.865504050926</v>
      </c>
      <c r="D147" s="1">
        <v>45212</v>
      </c>
      <c r="E147" t="s">
        <v>139</v>
      </c>
      <c r="G147" t="s">
        <v>115</v>
      </c>
      <c r="H147" t="s">
        <v>115</v>
      </c>
      <c r="I147" t="s">
        <v>115</v>
      </c>
      <c r="J147" t="s">
        <v>1511</v>
      </c>
      <c r="K147" t="s">
        <v>1512</v>
      </c>
      <c r="L147" t="s">
        <v>1513</v>
      </c>
      <c r="M147" t="s">
        <v>1514</v>
      </c>
      <c r="N147" t="s">
        <v>214</v>
      </c>
      <c r="O147" t="s">
        <v>120</v>
      </c>
      <c r="P147" s="8">
        <v>96950</v>
      </c>
      <c r="Q147" t="s">
        <v>121</v>
      </c>
      <c r="S147" s="10">
        <v>16707895665</v>
      </c>
      <c r="U147">
        <v>812112</v>
      </c>
      <c r="V147" t="s">
        <v>122</v>
      </c>
      <c r="X147" t="s">
        <v>1515</v>
      </c>
      <c r="Y147" t="s">
        <v>744</v>
      </c>
      <c r="Z147" t="s">
        <v>1516</v>
      </c>
      <c r="AA147" t="s">
        <v>1517</v>
      </c>
      <c r="AB147" t="s">
        <v>1518</v>
      </c>
      <c r="AC147" t="s">
        <v>1514</v>
      </c>
      <c r="AD147" t="s">
        <v>119</v>
      </c>
      <c r="AE147" t="s">
        <v>120</v>
      </c>
      <c r="AF147" s="8">
        <v>96950</v>
      </c>
      <c r="AG147" t="s">
        <v>121</v>
      </c>
      <c r="AI147" s="10">
        <v>16707895665</v>
      </c>
      <c r="AK147" t="s">
        <v>1519</v>
      </c>
      <c r="BC147" t="str">
        <f>"39-5012.00"</f>
        <v>39-5012.00</v>
      </c>
      <c r="BD147" t="s">
        <v>921</v>
      </c>
      <c r="BE147" t="s">
        <v>1520</v>
      </c>
      <c r="BF147" t="s">
        <v>1521</v>
      </c>
      <c r="BG147">
        <v>5</v>
      </c>
      <c r="BH147">
        <v>5</v>
      </c>
      <c r="BI147" s="1">
        <v>45261</v>
      </c>
      <c r="BJ147" s="1">
        <v>45626</v>
      </c>
      <c r="BK147" s="1">
        <v>45261</v>
      </c>
      <c r="BL147" s="1">
        <v>45626</v>
      </c>
      <c r="BM147">
        <v>35</v>
      </c>
      <c r="BN147">
        <v>7</v>
      </c>
      <c r="BO147">
        <v>0</v>
      </c>
      <c r="BP147">
        <v>7</v>
      </c>
      <c r="BQ147">
        <v>7</v>
      </c>
      <c r="BR147">
        <v>0</v>
      </c>
      <c r="BS147">
        <v>7</v>
      </c>
      <c r="BT147">
        <v>7</v>
      </c>
      <c r="BU147" t="str">
        <f>"10:00 AM"</f>
        <v>10:00 AM</v>
      </c>
      <c r="BV147" t="str">
        <f>"6:00 PM"</f>
        <v>6:00 PM</v>
      </c>
      <c r="BW147" t="s">
        <v>131</v>
      </c>
      <c r="BX147">
        <v>0</v>
      </c>
      <c r="BY147">
        <v>24</v>
      </c>
      <c r="BZ147" t="s">
        <v>115</v>
      </c>
      <c r="CB147" t="s">
        <v>1522</v>
      </c>
      <c r="CC147" t="s">
        <v>1513</v>
      </c>
      <c r="CD147" t="s">
        <v>1514</v>
      </c>
      <c r="CE147" t="s">
        <v>214</v>
      </c>
      <c r="CF147" t="s">
        <v>120</v>
      </c>
      <c r="CG147" s="8">
        <v>96950</v>
      </c>
      <c r="CH147" s="2">
        <v>7.88</v>
      </c>
      <c r="CI147" s="2">
        <v>7.88</v>
      </c>
      <c r="CJ147" s="2">
        <v>11.82</v>
      </c>
      <c r="CK147" s="2">
        <v>11.82</v>
      </c>
      <c r="CL147" t="s">
        <v>134</v>
      </c>
      <c r="CM147" t="s">
        <v>184</v>
      </c>
      <c r="CN147" t="s">
        <v>135</v>
      </c>
      <c r="CP147" t="s">
        <v>115</v>
      </c>
      <c r="CQ147" t="s">
        <v>114</v>
      </c>
      <c r="CR147" t="s">
        <v>115</v>
      </c>
      <c r="CS147" t="s">
        <v>114</v>
      </c>
      <c r="CT147" t="s">
        <v>136</v>
      </c>
      <c r="CU147" t="s">
        <v>114</v>
      </c>
      <c r="CV147" t="s">
        <v>114</v>
      </c>
      <c r="CW147" t="s">
        <v>1523</v>
      </c>
      <c r="CX147" s="10">
        <v>16707895665</v>
      </c>
      <c r="CY147" t="s">
        <v>1519</v>
      </c>
      <c r="CZ147" t="s">
        <v>206</v>
      </c>
      <c r="DA147" t="s">
        <v>114</v>
      </c>
      <c r="DB147" t="s">
        <v>115</v>
      </c>
    </row>
    <row r="148" spans="1:111" ht="14.45" customHeight="1" x14ac:dyDescent="0.25">
      <c r="A148" t="s">
        <v>1524</v>
      </c>
      <c r="B148" t="s">
        <v>209</v>
      </c>
      <c r="C148" s="1">
        <v>45142.167866435186</v>
      </c>
      <c r="D148" s="1">
        <v>45212</v>
      </c>
      <c r="E148" t="s">
        <v>113</v>
      </c>
      <c r="F148" s="1">
        <v>45198.833333333336</v>
      </c>
      <c r="G148" t="s">
        <v>115</v>
      </c>
      <c r="H148" t="s">
        <v>115</v>
      </c>
      <c r="I148" t="s">
        <v>115</v>
      </c>
      <c r="J148" t="s">
        <v>1525</v>
      </c>
      <c r="L148" t="s">
        <v>1526</v>
      </c>
      <c r="N148" t="s">
        <v>1207</v>
      </c>
      <c r="O148" t="s">
        <v>120</v>
      </c>
      <c r="P148" s="8">
        <v>96951</v>
      </c>
      <c r="Q148" t="s">
        <v>121</v>
      </c>
      <c r="S148" s="10">
        <v>16705323131</v>
      </c>
      <c r="U148">
        <v>45231</v>
      </c>
      <c r="V148" t="s">
        <v>122</v>
      </c>
      <c r="X148" t="s">
        <v>354</v>
      </c>
      <c r="Y148" t="s">
        <v>1527</v>
      </c>
      <c r="AA148" t="s">
        <v>533</v>
      </c>
      <c r="AB148" t="s">
        <v>1528</v>
      </c>
      <c r="AC148" t="s">
        <v>1529</v>
      </c>
      <c r="AD148" t="s">
        <v>205</v>
      </c>
      <c r="AE148" t="s">
        <v>120</v>
      </c>
      <c r="AF148" s="8">
        <v>96951</v>
      </c>
      <c r="AG148" t="s">
        <v>121</v>
      </c>
      <c r="AI148" s="10">
        <v>16705323131</v>
      </c>
      <c r="AK148" t="s">
        <v>358</v>
      </c>
      <c r="BC148" t="str">
        <f>"41-2011.00"</f>
        <v>41-2011.00</v>
      </c>
      <c r="BD148" t="s">
        <v>1530</v>
      </c>
      <c r="BE148" t="s">
        <v>1531</v>
      </c>
      <c r="BF148" t="s">
        <v>1532</v>
      </c>
      <c r="BG148">
        <v>1</v>
      </c>
      <c r="BH148">
        <v>1</v>
      </c>
      <c r="BI148" s="1">
        <v>45200</v>
      </c>
      <c r="BJ148" s="1">
        <v>45565</v>
      </c>
      <c r="BK148" s="1">
        <v>45212</v>
      </c>
      <c r="BL148" s="1">
        <v>45565</v>
      </c>
      <c r="BM148">
        <v>40</v>
      </c>
      <c r="BN148">
        <v>0</v>
      </c>
      <c r="BO148">
        <v>8</v>
      </c>
      <c r="BP148">
        <v>8</v>
      </c>
      <c r="BQ148">
        <v>8</v>
      </c>
      <c r="BR148">
        <v>8</v>
      </c>
      <c r="BS148">
        <v>8</v>
      </c>
      <c r="BT148">
        <v>0</v>
      </c>
      <c r="BU148" t="str">
        <f>"8:00 AM"</f>
        <v>8:00 AM</v>
      </c>
      <c r="BV148" t="str">
        <f>"5:00 PM"</f>
        <v>5:00 PM</v>
      </c>
      <c r="BW148" t="s">
        <v>131</v>
      </c>
      <c r="BX148">
        <v>0</v>
      </c>
      <c r="BY148">
        <v>3</v>
      </c>
      <c r="BZ148" t="s">
        <v>115</v>
      </c>
      <c r="CB148" t="s">
        <v>1533</v>
      </c>
      <c r="CC148" t="s">
        <v>1534</v>
      </c>
      <c r="CE148" t="s">
        <v>1207</v>
      </c>
      <c r="CF148" t="s">
        <v>120</v>
      </c>
      <c r="CG148" s="8">
        <v>96951</v>
      </c>
      <c r="CH148" s="2">
        <v>8.1199999999999992</v>
      </c>
      <c r="CI148" s="2">
        <v>8.1199999999999992</v>
      </c>
      <c r="CJ148" s="2">
        <v>0</v>
      </c>
      <c r="CK148" s="2">
        <v>0</v>
      </c>
      <c r="CL148" t="s">
        <v>134</v>
      </c>
      <c r="CM148" t="s">
        <v>764</v>
      </c>
      <c r="CN148" t="s">
        <v>135</v>
      </c>
      <c r="CP148" t="s">
        <v>115</v>
      </c>
      <c r="CQ148" t="s">
        <v>114</v>
      </c>
      <c r="CR148" t="s">
        <v>115</v>
      </c>
      <c r="CS148" t="s">
        <v>115</v>
      </c>
      <c r="CT148" t="s">
        <v>136</v>
      </c>
      <c r="CU148" t="s">
        <v>114</v>
      </c>
      <c r="CV148" t="s">
        <v>136</v>
      </c>
      <c r="CW148" t="s">
        <v>362</v>
      </c>
      <c r="CX148" s="10">
        <v>16705323131</v>
      </c>
      <c r="CY148" t="s">
        <v>358</v>
      </c>
      <c r="CZ148" t="s">
        <v>136</v>
      </c>
      <c r="DA148" t="s">
        <v>114</v>
      </c>
      <c r="DB148" t="s">
        <v>115</v>
      </c>
      <c r="DC148" t="s">
        <v>354</v>
      </c>
      <c r="DD148" t="s">
        <v>1527</v>
      </c>
      <c r="DF148" t="s">
        <v>1535</v>
      </c>
      <c r="DG148" t="s">
        <v>358</v>
      </c>
    </row>
    <row r="149" spans="1:111" ht="14.45" customHeight="1" x14ac:dyDescent="0.25">
      <c r="A149" t="s">
        <v>1551</v>
      </c>
      <c r="B149" t="s">
        <v>209</v>
      </c>
      <c r="C149" s="1">
        <v>45149.011747916666</v>
      </c>
      <c r="D149" s="1">
        <v>45212</v>
      </c>
      <c r="E149" t="s">
        <v>139</v>
      </c>
      <c r="G149" t="s">
        <v>115</v>
      </c>
      <c r="H149" t="s">
        <v>115</v>
      </c>
      <c r="I149" t="s">
        <v>115</v>
      </c>
      <c r="J149" t="s">
        <v>1353</v>
      </c>
      <c r="L149" t="s">
        <v>1355</v>
      </c>
      <c r="M149" t="s">
        <v>1356</v>
      </c>
      <c r="N149" t="s">
        <v>119</v>
      </c>
      <c r="O149" t="s">
        <v>120</v>
      </c>
      <c r="P149" s="8">
        <v>96950</v>
      </c>
      <c r="Q149" t="s">
        <v>121</v>
      </c>
      <c r="S149" s="10">
        <v>16702346089</v>
      </c>
      <c r="U149">
        <v>5613</v>
      </c>
      <c r="V149" t="s">
        <v>448</v>
      </c>
      <c r="W149" t="s">
        <v>114</v>
      </c>
      <c r="X149" t="s">
        <v>1552</v>
      </c>
      <c r="Y149" t="s">
        <v>1553</v>
      </c>
      <c r="Z149" t="s">
        <v>1342</v>
      </c>
      <c r="AA149" t="s">
        <v>1554</v>
      </c>
      <c r="AB149" t="s">
        <v>1356</v>
      </c>
      <c r="AD149" t="s">
        <v>119</v>
      </c>
      <c r="AE149" t="s">
        <v>120</v>
      </c>
      <c r="AF149" s="8">
        <v>96950</v>
      </c>
      <c r="AG149" t="s">
        <v>121</v>
      </c>
      <c r="AI149" s="10">
        <v>16702346089</v>
      </c>
      <c r="AK149" t="s">
        <v>1361</v>
      </c>
      <c r="BC149" t="str">
        <f>"15-1232.00"</f>
        <v>15-1232.00</v>
      </c>
      <c r="BD149" t="s">
        <v>659</v>
      </c>
      <c r="BE149" t="s">
        <v>1555</v>
      </c>
      <c r="BF149" t="s">
        <v>1556</v>
      </c>
      <c r="BG149">
        <v>2</v>
      </c>
      <c r="BH149">
        <v>2</v>
      </c>
      <c r="BI149" s="1">
        <v>45232</v>
      </c>
      <c r="BJ149" s="1">
        <v>45597</v>
      </c>
      <c r="BK149" s="1">
        <v>45232</v>
      </c>
      <c r="BL149" s="1">
        <v>45597</v>
      </c>
      <c r="BM149">
        <v>40</v>
      </c>
      <c r="BN149">
        <v>0</v>
      </c>
      <c r="BO149">
        <v>8</v>
      </c>
      <c r="BP149">
        <v>8</v>
      </c>
      <c r="BQ149">
        <v>8</v>
      </c>
      <c r="BR149">
        <v>8</v>
      </c>
      <c r="BS149">
        <v>8</v>
      </c>
      <c r="BT149">
        <v>0</v>
      </c>
      <c r="BU149" t="str">
        <f>"8:00 AM"</f>
        <v>8:00 AM</v>
      </c>
      <c r="BV149" t="str">
        <f>"5:00 PM"</f>
        <v>5:00 PM</v>
      </c>
      <c r="BW149" t="s">
        <v>160</v>
      </c>
      <c r="BX149">
        <v>0</v>
      </c>
      <c r="BY149">
        <v>24</v>
      </c>
      <c r="BZ149" t="s">
        <v>115</v>
      </c>
      <c r="CB149" s="3" t="s">
        <v>1557</v>
      </c>
      <c r="CC149" t="s">
        <v>1558</v>
      </c>
      <c r="CE149" t="s">
        <v>214</v>
      </c>
      <c r="CF149" t="s">
        <v>120</v>
      </c>
      <c r="CG149" s="8">
        <v>96950</v>
      </c>
      <c r="CH149" s="2">
        <v>14.14</v>
      </c>
      <c r="CI149" s="2">
        <v>14.14</v>
      </c>
      <c r="CJ149" s="2">
        <v>0</v>
      </c>
      <c r="CK149" s="2">
        <v>0</v>
      </c>
      <c r="CL149" t="s">
        <v>134</v>
      </c>
      <c r="CN149" t="s">
        <v>135</v>
      </c>
      <c r="CP149" t="s">
        <v>115</v>
      </c>
      <c r="CQ149" t="s">
        <v>114</v>
      </c>
      <c r="CR149" t="s">
        <v>115</v>
      </c>
      <c r="CS149" t="s">
        <v>115</v>
      </c>
      <c r="CT149" t="s">
        <v>136</v>
      </c>
      <c r="CU149" t="s">
        <v>114</v>
      </c>
      <c r="CV149" t="s">
        <v>136</v>
      </c>
      <c r="CW149" t="s">
        <v>1366</v>
      </c>
      <c r="CX149" s="10">
        <v>16702346089</v>
      </c>
      <c r="CY149" t="s">
        <v>1361</v>
      </c>
      <c r="CZ149" t="s">
        <v>136</v>
      </c>
      <c r="DA149" t="s">
        <v>114</v>
      </c>
      <c r="DB149" t="s">
        <v>114</v>
      </c>
    </row>
    <row r="150" spans="1:111" ht="14.45" customHeight="1" x14ac:dyDescent="0.25">
      <c r="A150" t="s">
        <v>1559</v>
      </c>
      <c r="B150" t="s">
        <v>209</v>
      </c>
      <c r="C150" s="1">
        <v>45146.011935879629</v>
      </c>
      <c r="D150" s="1">
        <v>45212</v>
      </c>
      <c r="E150" t="s">
        <v>139</v>
      </c>
      <c r="G150" t="s">
        <v>115</v>
      </c>
      <c r="H150" t="s">
        <v>115</v>
      </c>
      <c r="I150" t="s">
        <v>115</v>
      </c>
      <c r="J150" t="s">
        <v>1560</v>
      </c>
      <c r="K150" t="s">
        <v>1561</v>
      </c>
      <c r="L150" t="s">
        <v>1562</v>
      </c>
      <c r="N150" t="s">
        <v>119</v>
      </c>
      <c r="O150" t="s">
        <v>120</v>
      </c>
      <c r="P150" s="8">
        <v>96950</v>
      </c>
      <c r="Q150" t="s">
        <v>121</v>
      </c>
      <c r="S150" s="10">
        <v>16702850138</v>
      </c>
      <c r="U150">
        <v>72232</v>
      </c>
      <c r="V150" t="s">
        <v>122</v>
      </c>
      <c r="X150" t="s">
        <v>1563</v>
      </c>
      <c r="Y150" t="s">
        <v>1564</v>
      </c>
      <c r="Z150" t="s">
        <v>1565</v>
      </c>
      <c r="AA150" t="s">
        <v>126</v>
      </c>
      <c r="AB150" t="s">
        <v>1566</v>
      </c>
      <c r="AD150" t="s">
        <v>119</v>
      </c>
      <c r="AE150" t="s">
        <v>120</v>
      </c>
      <c r="AF150" s="8">
        <v>96950</v>
      </c>
      <c r="AG150" t="s">
        <v>121</v>
      </c>
      <c r="AI150" s="10">
        <v>16702850138</v>
      </c>
      <c r="AK150" t="s">
        <v>1567</v>
      </c>
      <c r="BC150" t="str">
        <f>"35-2021.00"</f>
        <v>35-2021.00</v>
      </c>
      <c r="BD150" t="s">
        <v>733</v>
      </c>
      <c r="BE150" t="s">
        <v>1568</v>
      </c>
      <c r="BF150" t="s">
        <v>1569</v>
      </c>
      <c r="BG150">
        <v>3</v>
      </c>
      <c r="BH150">
        <v>3</v>
      </c>
      <c r="BI150" s="1">
        <v>45200</v>
      </c>
      <c r="BJ150" s="1">
        <v>45565</v>
      </c>
      <c r="BK150" s="1">
        <v>45212</v>
      </c>
      <c r="BL150" s="1">
        <v>45565</v>
      </c>
      <c r="BM150">
        <v>35</v>
      </c>
      <c r="BN150">
        <v>0</v>
      </c>
      <c r="BO150">
        <v>7</v>
      </c>
      <c r="BP150">
        <v>7</v>
      </c>
      <c r="BQ150">
        <v>7</v>
      </c>
      <c r="BR150">
        <v>7</v>
      </c>
      <c r="BS150">
        <v>7</v>
      </c>
      <c r="BT150">
        <v>0</v>
      </c>
      <c r="BU150" t="str">
        <f>"5:00 AM"</f>
        <v>5:00 AM</v>
      </c>
      <c r="BV150" t="str">
        <f>"12:00 PM"</f>
        <v>12:00 PM</v>
      </c>
      <c r="BW150" t="s">
        <v>131</v>
      </c>
      <c r="BX150">
        <v>0</v>
      </c>
      <c r="BY150">
        <v>3</v>
      </c>
      <c r="BZ150" t="s">
        <v>115</v>
      </c>
      <c r="CB150" t="s">
        <v>1570</v>
      </c>
      <c r="CC150" t="s">
        <v>1562</v>
      </c>
      <c r="CE150" t="s">
        <v>119</v>
      </c>
      <c r="CF150" t="s">
        <v>120</v>
      </c>
      <c r="CG150" s="8">
        <v>96950</v>
      </c>
      <c r="CH150" s="2">
        <v>7.95</v>
      </c>
      <c r="CI150" s="2">
        <v>7.95</v>
      </c>
      <c r="CJ150" s="2">
        <v>11.93</v>
      </c>
      <c r="CK150" s="2">
        <v>11.93</v>
      </c>
      <c r="CL150" t="s">
        <v>134</v>
      </c>
      <c r="CN150" t="s">
        <v>135</v>
      </c>
      <c r="CP150" t="s">
        <v>115</v>
      </c>
      <c r="CQ150" t="s">
        <v>114</v>
      </c>
      <c r="CR150" t="s">
        <v>115</v>
      </c>
      <c r="CS150" t="s">
        <v>114</v>
      </c>
      <c r="CT150" t="s">
        <v>136</v>
      </c>
      <c r="CU150" t="s">
        <v>114</v>
      </c>
      <c r="CV150" t="s">
        <v>136</v>
      </c>
      <c r="CW150" t="s">
        <v>137</v>
      </c>
      <c r="CX150" s="10">
        <v>16702850138</v>
      </c>
      <c r="CY150" t="s">
        <v>1567</v>
      </c>
      <c r="CZ150" t="s">
        <v>136</v>
      </c>
      <c r="DA150" t="s">
        <v>114</v>
      </c>
      <c r="DB150" t="s">
        <v>115</v>
      </c>
    </row>
    <row r="151" spans="1:111" ht="14.45" customHeight="1" x14ac:dyDescent="0.25">
      <c r="A151" t="s">
        <v>1571</v>
      </c>
      <c r="B151" t="s">
        <v>209</v>
      </c>
      <c r="C151" s="1">
        <v>45163.328666435184</v>
      </c>
      <c r="D151" s="1">
        <v>45212</v>
      </c>
      <c r="E151" t="s">
        <v>139</v>
      </c>
      <c r="G151" t="s">
        <v>115</v>
      </c>
      <c r="H151" t="s">
        <v>115</v>
      </c>
      <c r="I151" t="s">
        <v>115</v>
      </c>
      <c r="J151" t="s">
        <v>1332</v>
      </c>
      <c r="L151" t="s">
        <v>581</v>
      </c>
      <c r="M151" t="s">
        <v>582</v>
      </c>
      <c r="N151" t="s">
        <v>214</v>
      </c>
      <c r="O151" t="s">
        <v>120</v>
      </c>
      <c r="P151" s="8">
        <v>96950</v>
      </c>
      <c r="Q151" t="s">
        <v>121</v>
      </c>
      <c r="S151" s="10">
        <v>16702350561</v>
      </c>
      <c r="T151">
        <v>100</v>
      </c>
      <c r="U151">
        <v>511110</v>
      </c>
      <c r="V151" t="s">
        <v>122</v>
      </c>
      <c r="X151" t="s">
        <v>583</v>
      </c>
      <c r="Y151" t="s">
        <v>584</v>
      </c>
      <c r="Z151" t="s">
        <v>585</v>
      </c>
      <c r="AA151" t="s">
        <v>219</v>
      </c>
      <c r="AB151" t="s">
        <v>581</v>
      </c>
      <c r="AC151" t="s">
        <v>582</v>
      </c>
      <c r="AD151" t="s">
        <v>214</v>
      </c>
      <c r="AE151" t="s">
        <v>120</v>
      </c>
      <c r="AF151" s="8">
        <v>96950</v>
      </c>
      <c r="AG151" t="s">
        <v>121</v>
      </c>
      <c r="AI151" s="10">
        <v>16702350561</v>
      </c>
      <c r="AJ151">
        <v>100</v>
      </c>
      <c r="AK151" t="s">
        <v>1333</v>
      </c>
      <c r="BC151" t="str">
        <f>"43-4051.00"</f>
        <v>43-4051.00</v>
      </c>
      <c r="BD151" t="s">
        <v>1407</v>
      </c>
      <c r="BE151" t="s">
        <v>1432</v>
      </c>
      <c r="BF151" t="s">
        <v>1409</v>
      </c>
      <c r="BG151">
        <v>2</v>
      </c>
      <c r="BH151">
        <v>2</v>
      </c>
      <c r="BI151" s="1">
        <v>45231</v>
      </c>
      <c r="BJ151" s="1">
        <v>45596</v>
      </c>
      <c r="BK151" s="1">
        <v>45231</v>
      </c>
      <c r="BL151" s="1">
        <v>45596</v>
      </c>
      <c r="BM151">
        <v>35</v>
      </c>
      <c r="BN151">
        <v>0</v>
      </c>
      <c r="BO151">
        <v>7</v>
      </c>
      <c r="BP151">
        <v>7</v>
      </c>
      <c r="BQ151">
        <v>7</v>
      </c>
      <c r="BR151">
        <v>7</v>
      </c>
      <c r="BS151">
        <v>7</v>
      </c>
      <c r="BT151">
        <v>0</v>
      </c>
      <c r="BU151" t="str">
        <f>"9:00 AM"</f>
        <v>9:00 AM</v>
      </c>
      <c r="BV151" t="str">
        <f t="shared" ref="BV151:BV157" si="6">"5:00 PM"</f>
        <v>5:00 PM</v>
      </c>
      <c r="BW151" t="s">
        <v>131</v>
      </c>
      <c r="BX151">
        <v>0</v>
      </c>
      <c r="BY151">
        <v>12</v>
      </c>
      <c r="BZ151" t="s">
        <v>115</v>
      </c>
      <c r="CB151" t="s">
        <v>1433</v>
      </c>
      <c r="CC151" t="s">
        <v>581</v>
      </c>
      <c r="CD151" t="s">
        <v>582</v>
      </c>
      <c r="CE151" t="s">
        <v>214</v>
      </c>
      <c r="CF151" t="s">
        <v>120</v>
      </c>
      <c r="CG151" s="8">
        <v>96950</v>
      </c>
      <c r="CH151" s="2">
        <v>10.84</v>
      </c>
      <c r="CI151" s="2">
        <v>14</v>
      </c>
      <c r="CJ151" s="2">
        <v>16.260000000000002</v>
      </c>
      <c r="CK151" s="2">
        <v>21</v>
      </c>
      <c r="CL151" t="s">
        <v>134</v>
      </c>
      <c r="CM151" t="s">
        <v>593</v>
      </c>
      <c r="CN151" t="s">
        <v>135</v>
      </c>
      <c r="CP151" t="s">
        <v>115</v>
      </c>
      <c r="CQ151" t="s">
        <v>114</v>
      </c>
      <c r="CR151" t="s">
        <v>115</v>
      </c>
      <c r="CS151" t="s">
        <v>114</v>
      </c>
      <c r="CT151" t="s">
        <v>114</v>
      </c>
      <c r="CU151" t="s">
        <v>114</v>
      </c>
      <c r="CV151" t="s">
        <v>136</v>
      </c>
      <c r="CW151" t="s">
        <v>594</v>
      </c>
      <c r="CX151" s="10">
        <v>16702350561</v>
      </c>
      <c r="CY151" t="s">
        <v>1333</v>
      </c>
      <c r="CZ151" t="s">
        <v>596</v>
      </c>
      <c r="DA151" t="s">
        <v>114</v>
      </c>
      <c r="DB151" t="s">
        <v>115</v>
      </c>
    </row>
    <row r="152" spans="1:111" ht="14.45" customHeight="1" x14ac:dyDescent="0.25">
      <c r="A152" t="s">
        <v>1572</v>
      </c>
      <c r="B152" t="s">
        <v>209</v>
      </c>
      <c r="C152" s="1">
        <v>45120.810861805556</v>
      </c>
      <c r="D152" s="1">
        <v>45212</v>
      </c>
      <c r="E152" t="s">
        <v>139</v>
      </c>
      <c r="G152" t="s">
        <v>115</v>
      </c>
      <c r="H152" t="s">
        <v>115</v>
      </c>
      <c r="I152" t="s">
        <v>115</v>
      </c>
      <c r="J152" t="s">
        <v>1573</v>
      </c>
      <c r="K152" t="s">
        <v>1574</v>
      </c>
      <c r="L152" t="s">
        <v>1575</v>
      </c>
      <c r="M152" t="s">
        <v>890</v>
      </c>
      <c r="N152" t="s">
        <v>119</v>
      </c>
      <c r="O152" t="s">
        <v>120</v>
      </c>
      <c r="P152" s="8">
        <v>96950</v>
      </c>
      <c r="Q152" t="s">
        <v>121</v>
      </c>
      <c r="S152" s="10">
        <v>16702351234</v>
      </c>
      <c r="U152">
        <v>44131</v>
      </c>
      <c r="V152" t="s">
        <v>122</v>
      </c>
      <c r="X152" t="s">
        <v>1576</v>
      </c>
      <c r="Y152" t="s">
        <v>1577</v>
      </c>
      <c r="AA152" t="s">
        <v>126</v>
      </c>
      <c r="AB152" t="s">
        <v>1575</v>
      </c>
      <c r="AC152" t="s">
        <v>1578</v>
      </c>
      <c r="AD152" t="s">
        <v>119</v>
      </c>
      <c r="AE152" t="s">
        <v>120</v>
      </c>
      <c r="AF152" s="8">
        <v>96950</v>
      </c>
      <c r="AG152" t="s">
        <v>121</v>
      </c>
      <c r="AI152" s="10">
        <v>16702351234</v>
      </c>
      <c r="AK152" t="s">
        <v>1579</v>
      </c>
      <c r="AL152" t="s">
        <v>488</v>
      </c>
      <c r="AM152" t="s">
        <v>500</v>
      </c>
      <c r="AN152" t="s">
        <v>490</v>
      </c>
      <c r="AO152" t="s">
        <v>431</v>
      </c>
      <c r="AP152" t="s">
        <v>1580</v>
      </c>
      <c r="AQ152" t="s">
        <v>1581</v>
      </c>
      <c r="AR152" t="s">
        <v>119</v>
      </c>
      <c r="AS152" t="s">
        <v>120</v>
      </c>
      <c r="AT152">
        <v>96950</v>
      </c>
      <c r="AU152" t="s">
        <v>121</v>
      </c>
      <c r="AW152" s="10">
        <v>16702330081</v>
      </c>
      <c r="AY152" t="s">
        <v>1582</v>
      </c>
      <c r="AZ152" t="s">
        <v>494</v>
      </c>
      <c r="BA152" t="s">
        <v>120</v>
      </c>
      <c r="BB152" t="s">
        <v>1583</v>
      </c>
      <c r="BC152" t="str">
        <f>"11-1021.00"</f>
        <v>11-1021.00</v>
      </c>
      <c r="BD152" t="s">
        <v>1584</v>
      </c>
      <c r="BE152" t="s">
        <v>1585</v>
      </c>
      <c r="BF152" t="s">
        <v>533</v>
      </c>
      <c r="BG152">
        <v>1</v>
      </c>
      <c r="BH152">
        <v>1</v>
      </c>
      <c r="BI152" s="1">
        <v>45200</v>
      </c>
      <c r="BJ152" s="1">
        <v>45565</v>
      </c>
      <c r="BK152" s="1">
        <v>45212</v>
      </c>
      <c r="BL152" s="1">
        <v>45565</v>
      </c>
      <c r="BM152">
        <v>40</v>
      </c>
      <c r="BN152">
        <v>0</v>
      </c>
      <c r="BO152">
        <v>8</v>
      </c>
      <c r="BP152">
        <v>8</v>
      </c>
      <c r="BQ152">
        <v>8</v>
      </c>
      <c r="BR152">
        <v>8</v>
      </c>
      <c r="BS152">
        <v>8</v>
      </c>
      <c r="BT152">
        <v>0</v>
      </c>
      <c r="BU152" t="str">
        <f t="shared" ref="BU152:BU158" si="7">"8:00 AM"</f>
        <v>8:00 AM</v>
      </c>
      <c r="BV152" t="str">
        <f t="shared" si="6"/>
        <v>5:00 PM</v>
      </c>
      <c r="BW152" t="s">
        <v>683</v>
      </c>
      <c r="BX152">
        <v>0</v>
      </c>
      <c r="BY152">
        <v>48</v>
      </c>
      <c r="BZ152" t="s">
        <v>114</v>
      </c>
      <c r="CA152">
        <v>10</v>
      </c>
      <c r="CB152" t="s">
        <v>1586</v>
      </c>
      <c r="CC152" t="s">
        <v>890</v>
      </c>
      <c r="CD152" t="s">
        <v>1575</v>
      </c>
      <c r="CE152" t="s">
        <v>119</v>
      </c>
      <c r="CF152" t="s">
        <v>120</v>
      </c>
      <c r="CG152" s="8">
        <v>96950</v>
      </c>
      <c r="CH152" s="2">
        <v>22.1</v>
      </c>
      <c r="CL152" t="s">
        <v>134</v>
      </c>
      <c r="CN152" t="s">
        <v>135</v>
      </c>
      <c r="CP152" t="s">
        <v>115</v>
      </c>
      <c r="CQ152" t="s">
        <v>114</v>
      </c>
      <c r="CR152" t="s">
        <v>115</v>
      </c>
      <c r="CS152" t="s">
        <v>115</v>
      </c>
      <c r="CT152" t="s">
        <v>136</v>
      </c>
      <c r="CU152" t="s">
        <v>114</v>
      </c>
      <c r="CV152" t="s">
        <v>136</v>
      </c>
      <c r="CW152" t="s">
        <v>1587</v>
      </c>
      <c r="CX152" s="10">
        <v>16702351234</v>
      </c>
      <c r="CY152" t="s">
        <v>1579</v>
      </c>
      <c r="CZ152" t="s">
        <v>136</v>
      </c>
      <c r="DA152" t="s">
        <v>114</v>
      </c>
      <c r="DB152" t="s">
        <v>115</v>
      </c>
      <c r="DC152" t="s">
        <v>500</v>
      </c>
      <c r="DD152" t="s">
        <v>490</v>
      </c>
      <c r="DE152" t="s">
        <v>1588</v>
      </c>
      <c r="DF152" t="s">
        <v>494</v>
      </c>
      <c r="DG152" t="s">
        <v>1582</v>
      </c>
    </row>
    <row r="153" spans="1:111" ht="14.45" customHeight="1" x14ac:dyDescent="0.25">
      <c r="A153" t="s">
        <v>1589</v>
      </c>
      <c r="B153" t="s">
        <v>209</v>
      </c>
      <c r="C153" s="1">
        <v>45166.846032754627</v>
      </c>
      <c r="D153" s="1">
        <v>45212</v>
      </c>
      <c r="E153" t="s">
        <v>139</v>
      </c>
      <c r="G153" t="s">
        <v>115</v>
      </c>
      <c r="H153" t="s">
        <v>115</v>
      </c>
      <c r="I153" t="s">
        <v>115</v>
      </c>
      <c r="J153" t="s">
        <v>1412</v>
      </c>
      <c r="K153" t="s">
        <v>1413</v>
      </c>
      <c r="L153" t="s">
        <v>1414</v>
      </c>
      <c r="M153" t="s">
        <v>1415</v>
      </c>
      <c r="N153" t="s">
        <v>119</v>
      </c>
      <c r="O153" t="s">
        <v>120</v>
      </c>
      <c r="P153" s="8">
        <v>96950</v>
      </c>
      <c r="Q153" t="s">
        <v>121</v>
      </c>
      <c r="S153" s="10">
        <v>16703223311</v>
      </c>
      <c r="T153">
        <v>4504</v>
      </c>
      <c r="U153">
        <v>72111</v>
      </c>
      <c r="V153" t="s">
        <v>122</v>
      </c>
      <c r="X153" t="s">
        <v>431</v>
      </c>
      <c r="Y153" t="s">
        <v>1416</v>
      </c>
      <c r="AA153" t="s">
        <v>1417</v>
      </c>
      <c r="AB153" t="s">
        <v>1414</v>
      </c>
      <c r="AC153" t="s">
        <v>1415</v>
      </c>
      <c r="AD153" t="s">
        <v>119</v>
      </c>
      <c r="AE153" t="s">
        <v>120</v>
      </c>
      <c r="AF153" s="8">
        <v>96950</v>
      </c>
      <c r="AG153" t="s">
        <v>121</v>
      </c>
      <c r="AI153" s="10">
        <v>16703223311</v>
      </c>
      <c r="AJ153">
        <v>4504</v>
      </c>
      <c r="AK153" t="s">
        <v>1418</v>
      </c>
      <c r="BC153" t="str">
        <f>"37-2012.00"</f>
        <v>37-2012.00</v>
      </c>
      <c r="BD153" t="s">
        <v>263</v>
      </c>
      <c r="BE153" t="s">
        <v>1590</v>
      </c>
      <c r="BF153" t="s">
        <v>1591</v>
      </c>
      <c r="BG153">
        <v>20</v>
      </c>
      <c r="BH153">
        <v>20</v>
      </c>
      <c r="BI153" s="1">
        <v>45261</v>
      </c>
      <c r="BJ153" s="1">
        <v>45626</v>
      </c>
      <c r="BK153" s="1">
        <v>45261</v>
      </c>
      <c r="BL153" s="1">
        <v>45626</v>
      </c>
      <c r="BM153">
        <v>40</v>
      </c>
      <c r="BN153">
        <v>0</v>
      </c>
      <c r="BO153">
        <v>8</v>
      </c>
      <c r="BP153">
        <v>8</v>
      </c>
      <c r="BQ153">
        <v>8</v>
      </c>
      <c r="BR153">
        <v>8</v>
      </c>
      <c r="BS153">
        <v>8</v>
      </c>
      <c r="BT153">
        <v>0</v>
      </c>
      <c r="BU153" t="str">
        <f t="shared" si="7"/>
        <v>8:00 AM</v>
      </c>
      <c r="BV153" t="str">
        <f t="shared" si="6"/>
        <v>5:00 PM</v>
      </c>
      <c r="BW153" t="s">
        <v>131</v>
      </c>
      <c r="BX153">
        <v>0</v>
      </c>
      <c r="BY153">
        <v>3</v>
      </c>
      <c r="BZ153" t="s">
        <v>115</v>
      </c>
      <c r="CB153" t="s">
        <v>1592</v>
      </c>
      <c r="CC153" t="s">
        <v>1414</v>
      </c>
      <c r="CD153" t="s">
        <v>1415</v>
      </c>
      <c r="CE153" t="s">
        <v>119</v>
      </c>
      <c r="CF153" t="s">
        <v>120</v>
      </c>
      <c r="CG153" s="8">
        <v>96950</v>
      </c>
      <c r="CH153" s="2">
        <v>7.64</v>
      </c>
      <c r="CI153" s="2">
        <v>8</v>
      </c>
      <c r="CJ153" s="2">
        <v>11.46</v>
      </c>
      <c r="CK153" s="2">
        <v>12</v>
      </c>
      <c r="CL153" t="s">
        <v>134</v>
      </c>
      <c r="CM153" t="s">
        <v>1423</v>
      </c>
      <c r="CN153" t="s">
        <v>135</v>
      </c>
      <c r="CP153" t="s">
        <v>115</v>
      </c>
      <c r="CQ153" t="s">
        <v>114</v>
      </c>
      <c r="CR153" t="s">
        <v>115</v>
      </c>
      <c r="CS153" t="s">
        <v>114</v>
      </c>
      <c r="CT153" t="s">
        <v>136</v>
      </c>
      <c r="CU153" t="s">
        <v>114</v>
      </c>
      <c r="CV153" t="s">
        <v>114</v>
      </c>
      <c r="CW153" t="s">
        <v>1593</v>
      </c>
      <c r="CX153" s="10">
        <v>16703223311</v>
      </c>
      <c r="CY153" t="s">
        <v>1425</v>
      </c>
      <c r="CZ153" t="s">
        <v>1426</v>
      </c>
      <c r="DA153" t="s">
        <v>114</v>
      </c>
      <c r="DB153" t="s">
        <v>115</v>
      </c>
      <c r="DC153" t="s">
        <v>1495</v>
      </c>
      <c r="DD153" t="s">
        <v>1428</v>
      </c>
      <c r="DE153" t="s">
        <v>1342</v>
      </c>
      <c r="DF153" t="s">
        <v>1429</v>
      </c>
      <c r="DG153" t="s">
        <v>1430</v>
      </c>
    </row>
    <row r="154" spans="1:111" ht="14.45" customHeight="1" x14ac:dyDescent="0.25">
      <c r="A154" t="s">
        <v>1594</v>
      </c>
      <c r="B154" t="s">
        <v>209</v>
      </c>
      <c r="C154" s="1">
        <v>45134.836073032406</v>
      </c>
      <c r="D154" s="1">
        <v>45212</v>
      </c>
      <c r="E154" t="s">
        <v>113</v>
      </c>
      <c r="F154" s="1">
        <v>45290.791666666664</v>
      </c>
      <c r="G154" t="s">
        <v>115</v>
      </c>
      <c r="H154" t="s">
        <v>115</v>
      </c>
      <c r="I154" t="s">
        <v>115</v>
      </c>
      <c r="J154" t="s">
        <v>1204</v>
      </c>
      <c r="K154" t="s">
        <v>1205</v>
      </c>
      <c r="L154" t="s">
        <v>1389</v>
      </c>
      <c r="N154" t="s">
        <v>1207</v>
      </c>
      <c r="O154" t="s">
        <v>120</v>
      </c>
      <c r="P154" s="8">
        <v>96951</v>
      </c>
      <c r="Q154" t="s">
        <v>121</v>
      </c>
      <c r="S154" s="10">
        <v>16705324745</v>
      </c>
      <c r="U154">
        <v>72251</v>
      </c>
      <c r="V154" t="s">
        <v>122</v>
      </c>
      <c r="X154" t="s">
        <v>1216</v>
      </c>
      <c r="Y154" t="s">
        <v>1217</v>
      </c>
      <c r="Z154" t="s">
        <v>390</v>
      </c>
      <c r="AA154" t="s">
        <v>1390</v>
      </c>
      <c r="AB154" t="s">
        <v>1389</v>
      </c>
      <c r="AD154" t="s">
        <v>1207</v>
      </c>
      <c r="AE154" t="s">
        <v>120</v>
      </c>
      <c r="AF154" s="8">
        <v>96951</v>
      </c>
      <c r="AG154" t="s">
        <v>121</v>
      </c>
      <c r="AI154" s="10">
        <v>16705324745</v>
      </c>
      <c r="AK154" t="s">
        <v>1211</v>
      </c>
      <c r="BC154" t="str">
        <f>"35-2021.00"</f>
        <v>35-2021.00</v>
      </c>
      <c r="BD154" t="s">
        <v>733</v>
      </c>
      <c r="BE154" t="s">
        <v>1595</v>
      </c>
      <c r="BF154" t="s">
        <v>1596</v>
      </c>
      <c r="BG154">
        <v>1</v>
      </c>
      <c r="BH154">
        <v>1</v>
      </c>
      <c r="BI154" s="1">
        <v>45292</v>
      </c>
      <c r="BJ154" s="1">
        <v>45657</v>
      </c>
      <c r="BK154" s="1">
        <v>45292</v>
      </c>
      <c r="BL154" s="1">
        <v>45657</v>
      </c>
      <c r="BM154">
        <v>35</v>
      </c>
      <c r="BN154">
        <v>0</v>
      </c>
      <c r="BO154">
        <v>7</v>
      </c>
      <c r="BP154">
        <v>7</v>
      </c>
      <c r="BQ154">
        <v>7</v>
      </c>
      <c r="BR154">
        <v>7</v>
      </c>
      <c r="BS154">
        <v>7</v>
      </c>
      <c r="BT154">
        <v>0</v>
      </c>
      <c r="BU154" t="str">
        <f t="shared" si="7"/>
        <v>8:00 AM</v>
      </c>
      <c r="BV154" t="str">
        <f t="shared" si="6"/>
        <v>5:00 PM</v>
      </c>
      <c r="BW154" t="s">
        <v>131</v>
      </c>
      <c r="BX154">
        <v>0</v>
      </c>
      <c r="BY154">
        <v>3</v>
      </c>
      <c r="BZ154" t="s">
        <v>115</v>
      </c>
      <c r="CB154" s="3" t="s">
        <v>1597</v>
      </c>
      <c r="CC154" t="s">
        <v>1598</v>
      </c>
      <c r="CE154" t="s">
        <v>1207</v>
      </c>
      <c r="CF154" t="s">
        <v>120</v>
      </c>
      <c r="CG154" s="8">
        <v>96951</v>
      </c>
      <c r="CH154" s="2">
        <v>7.95</v>
      </c>
      <c r="CI154" s="2">
        <v>7.95</v>
      </c>
      <c r="CJ154" s="2">
        <v>11.92</v>
      </c>
      <c r="CK154" s="2">
        <v>11.92</v>
      </c>
      <c r="CL154" t="s">
        <v>134</v>
      </c>
      <c r="CM154" t="s">
        <v>184</v>
      </c>
      <c r="CN154" t="s">
        <v>135</v>
      </c>
      <c r="CP154" t="s">
        <v>115</v>
      </c>
      <c r="CQ154" t="s">
        <v>114</v>
      </c>
      <c r="CR154" t="s">
        <v>115</v>
      </c>
      <c r="CS154" t="s">
        <v>114</v>
      </c>
      <c r="CT154" t="s">
        <v>136</v>
      </c>
      <c r="CU154" t="s">
        <v>114</v>
      </c>
      <c r="CV154" t="s">
        <v>136</v>
      </c>
      <c r="CW154" t="s">
        <v>1599</v>
      </c>
      <c r="CX154" s="10">
        <v>16705324745</v>
      </c>
      <c r="CY154" t="s">
        <v>1211</v>
      </c>
      <c r="CZ154" t="s">
        <v>136</v>
      </c>
      <c r="DA154" t="s">
        <v>114</v>
      </c>
      <c r="DB154" t="s">
        <v>115</v>
      </c>
      <c r="DC154" t="s">
        <v>1216</v>
      </c>
      <c r="DD154" t="s">
        <v>1217</v>
      </c>
      <c r="DF154" t="s">
        <v>1204</v>
      </c>
      <c r="DG154" t="s">
        <v>1211</v>
      </c>
    </row>
    <row r="155" spans="1:111" ht="14.45" customHeight="1" x14ac:dyDescent="0.25">
      <c r="A155" t="s">
        <v>1536</v>
      </c>
      <c r="B155" t="s">
        <v>700</v>
      </c>
      <c r="C155" s="1">
        <v>45118.459569212966</v>
      </c>
      <c r="D155" s="1">
        <v>45212</v>
      </c>
      <c r="E155" t="s">
        <v>139</v>
      </c>
      <c r="G155" t="s">
        <v>114</v>
      </c>
      <c r="H155" t="s">
        <v>115</v>
      </c>
      <c r="I155" t="s">
        <v>115</v>
      </c>
      <c r="J155" t="s">
        <v>1537</v>
      </c>
      <c r="K155" t="s">
        <v>1537</v>
      </c>
      <c r="L155" t="s">
        <v>1538</v>
      </c>
      <c r="N155" t="s">
        <v>119</v>
      </c>
      <c r="O155" t="s">
        <v>120</v>
      </c>
      <c r="P155" s="8">
        <v>96950</v>
      </c>
      <c r="Q155" t="s">
        <v>121</v>
      </c>
      <c r="S155" s="10">
        <v>16702355002</v>
      </c>
      <c r="U155">
        <v>561612</v>
      </c>
      <c r="V155" t="s">
        <v>122</v>
      </c>
      <c r="X155" t="s">
        <v>1539</v>
      </c>
      <c r="Y155" t="s">
        <v>1540</v>
      </c>
      <c r="Z155" t="s">
        <v>1541</v>
      </c>
      <c r="AA155" t="s">
        <v>533</v>
      </c>
      <c r="AB155" t="s">
        <v>1542</v>
      </c>
      <c r="AD155" t="s">
        <v>119</v>
      </c>
      <c r="AE155" t="s">
        <v>120</v>
      </c>
      <c r="AF155" s="8">
        <v>96950</v>
      </c>
      <c r="AG155" t="s">
        <v>121</v>
      </c>
      <c r="AI155" s="10">
        <v>16702355002</v>
      </c>
      <c r="AK155" t="s">
        <v>1543</v>
      </c>
      <c r="BC155" t="str">
        <f>"33-9032.00"</f>
        <v>33-9032.00</v>
      </c>
      <c r="BD155" t="s">
        <v>1544</v>
      </c>
      <c r="BE155" t="s">
        <v>1545</v>
      </c>
      <c r="BF155" t="s">
        <v>1546</v>
      </c>
      <c r="BG155">
        <v>7</v>
      </c>
      <c r="BH155">
        <v>6</v>
      </c>
      <c r="BI155" s="1">
        <v>45201</v>
      </c>
      <c r="BJ155" s="1">
        <v>45566</v>
      </c>
      <c r="BK155" s="1">
        <v>45212</v>
      </c>
      <c r="BL155" s="1">
        <v>45566</v>
      </c>
      <c r="BM155">
        <v>36</v>
      </c>
      <c r="BN155">
        <v>0</v>
      </c>
      <c r="BO155">
        <v>8</v>
      </c>
      <c r="BP155">
        <v>8</v>
      </c>
      <c r="BQ155">
        <v>8</v>
      </c>
      <c r="BR155">
        <v>6</v>
      </c>
      <c r="BS155">
        <v>6</v>
      </c>
      <c r="BT155">
        <v>0</v>
      </c>
      <c r="BU155" t="str">
        <f t="shared" si="7"/>
        <v>8:00 AM</v>
      </c>
      <c r="BV155" t="str">
        <f t="shared" si="6"/>
        <v>5:00 PM</v>
      </c>
      <c r="BW155" t="s">
        <v>131</v>
      </c>
      <c r="BX155">
        <v>0</v>
      </c>
      <c r="BY155">
        <v>12</v>
      </c>
      <c r="BZ155" t="s">
        <v>115</v>
      </c>
      <c r="CB155" s="3" t="s">
        <v>1547</v>
      </c>
      <c r="CC155" t="s">
        <v>1548</v>
      </c>
      <c r="CE155" t="s">
        <v>214</v>
      </c>
      <c r="CF155" t="s">
        <v>120</v>
      </c>
      <c r="CG155" s="8">
        <v>96950</v>
      </c>
      <c r="CH155" s="2">
        <v>7.96</v>
      </c>
      <c r="CI155" s="2">
        <v>7.96</v>
      </c>
      <c r="CJ155" s="2">
        <v>11.94</v>
      </c>
      <c r="CK155" s="2">
        <v>11.94</v>
      </c>
      <c r="CL155" t="s">
        <v>134</v>
      </c>
      <c r="CN155" t="s">
        <v>135</v>
      </c>
      <c r="CP155" t="s">
        <v>115</v>
      </c>
      <c r="CQ155" t="s">
        <v>114</v>
      </c>
      <c r="CR155" t="s">
        <v>115</v>
      </c>
      <c r="CS155" t="s">
        <v>114</v>
      </c>
      <c r="CT155" t="s">
        <v>114</v>
      </c>
      <c r="CU155" t="s">
        <v>114</v>
      </c>
      <c r="CV155" t="s">
        <v>136</v>
      </c>
      <c r="CW155" t="s">
        <v>1549</v>
      </c>
      <c r="CX155" s="10">
        <v>16702355002</v>
      </c>
      <c r="CY155" t="s">
        <v>1543</v>
      </c>
      <c r="CZ155" t="s">
        <v>136</v>
      </c>
      <c r="DA155" t="s">
        <v>114</v>
      </c>
      <c r="DB155" t="s">
        <v>115</v>
      </c>
      <c r="DE155" t="s">
        <v>1550</v>
      </c>
    </row>
    <row r="156" spans="1:111" ht="14.45" customHeight="1" x14ac:dyDescent="0.25">
      <c r="A156" t="s">
        <v>1600</v>
      </c>
      <c r="B156" t="s">
        <v>112</v>
      </c>
      <c r="C156" s="1">
        <v>45187.263483101851</v>
      </c>
      <c r="D156" s="1">
        <v>45213</v>
      </c>
      <c r="E156" t="s">
        <v>139</v>
      </c>
      <c r="G156" t="s">
        <v>114</v>
      </c>
      <c r="H156" t="s">
        <v>115</v>
      </c>
      <c r="I156" t="s">
        <v>115</v>
      </c>
      <c r="J156" t="s">
        <v>1601</v>
      </c>
      <c r="K156" t="s">
        <v>1602</v>
      </c>
      <c r="L156" t="s">
        <v>1603</v>
      </c>
      <c r="M156" t="s">
        <v>1604</v>
      </c>
      <c r="N156" t="s">
        <v>119</v>
      </c>
      <c r="O156" t="s">
        <v>120</v>
      </c>
      <c r="P156" s="8">
        <v>96950</v>
      </c>
      <c r="Q156" t="s">
        <v>121</v>
      </c>
      <c r="R156" t="s">
        <v>120</v>
      </c>
      <c r="S156" s="10">
        <v>16702358763</v>
      </c>
      <c r="U156">
        <v>561311</v>
      </c>
      <c r="V156" t="s">
        <v>122</v>
      </c>
      <c r="X156" t="s">
        <v>1605</v>
      </c>
      <c r="Y156" t="s">
        <v>1606</v>
      </c>
      <c r="Z156" t="s">
        <v>1607</v>
      </c>
      <c r="AA156" t="s">
        <v>1608</v>
      </c>
      <c r="AB156" t="s">
        <v>1609</v>
      </c>
      <c r="AD156" t="s">
        <v>214</v>
      </c>
      <c r="AE156" t="s">
        <v>120</v>
      </c>
      <c r="AF156" s="8">
        <v>96950</v>
      </c>
      <c r="AG156" t="s">
        <v>121</v>
      </c>
      <c r="AI156" s="10">
        <v>16702358763</v>
      </c>
      <c r="AK156" t="s">
        <v>1610</v>
      </c>
      <c r="BC156" t="str">
        <f>"37-3011.00"</f>
        <v>37-3011.00</v>
      </c>
      <c r="BD156" t="s">
        <v>1093</v>
      </c>
      <c r="BE156" t="s">
        <v>1611</v>
      </c>
      <c r="BF156" t="s">
        <v>1612</v>
      </c>
      <c r="BG156">
        <v>1</v>
      </c>
      <c r="BI156" s="1">
        <v>45214</v>
      </c>
      <c r="BJ156" s="1">
        <v>45579</v>
      </c>
      <c r="BM156">
        <v>40</v>
      </c>
      <c r="BN156">
        <v>0</v>
      </c>
      <c r="BO156">
        <v>8</v>
      </c>
      <c r="BP156">
        <v>8</v>
      </c>
      <c r="BQ156">
        <v>8</v>
      </c>
      <c r="BR156">
        <v>8</v>
      </c>
      <c r="BS156">
        <v>8</v>
      </c>
      <c r="BT156">
        <v>0</v>
      </c>
      <c r="BU156" t="str">
        <f t="shared" si="7"/>
        <v>8:00 AM</v>
      </c>
      <c r="BV156" t="str">
        <f t="shared" si="6"/>
        <v>5:00 PM</v>
      </c>
      <c r="BW156" t="s">
        <v>131</v>
      </c>
      <c r="BX156">
        <v>0</v>
      </c>
      <c r="BY156">
        <v>3</v>
      </c>
      <c r="BZ156" t="s">
        <v>115</v>
      </c>
      <c r="CB156" t="s">
        <v>1613</v>
      </c>
      <c r="CC156" t="s">
        <v>1614</v>
      </c>
      <c r="CD156" t="s">
        <v>1603</v>
      </c>
      <c r="CE156" t="s">
        <v>119</v>
      </c>
      <c r="CF156" t="s">
        <v>120</v>
      </c>
      <c r="CG156" s="8">
        <v>96950</v>
      </c>
      <c r="CH156" s="2">
        <v>8.26</v>
      </c>
      <c r="CI156" s="2">
        <v>9</v>
      </c>
      <c r="CJ156" s="2">
        <v>12.39</v>
      </c>
      <c r="CK156" s="2">
        <v>13.5</v>
      </c>
      <c r="CL156" t="s">
        <v>134</v>
      </c>
      <c r="CM156" t="s">
        <v>184</v>
      </c>
      <c r="CN156" t="s">
        <v>135</v>
      </c>
      <c r="CP156" t="s">
        <v>114</v>
      </c>
      <c r="CQ156" t="s">
        <v>114</v>
      </c>
      <c r="CR156" t="s">
        <v>115</v>
      </c>
      <c r="CS156" t="s">
        <v>114</v>
      </c>
      <c r="CT156" t="s">
        <v>136</v>
      </c>
      <c r="CU156" t="s">
        <v>114</v>
      </c>
      <c r="CV156" t="s">
        <v>136</v>
      </c>
      <c r="CW156" t="s">
        <v>1615</v>
      </c>
      <c r="CX156" s="10">
        <v>16702358763</v>
      </c>
      <c r="CY156" t="s">
        <v>1610</v>
      </c>
      <c r="CZ156" t="s">
        <v>136</v>
      </c>
      <c r="DA156" t="s">
        <v>114</v>
      </c>
      <c r="DB156" t="s">
        <v>115</v>
      </c>
    </row>
    <row r="157" spans="1:111" ht="14.45" customHeight="1" x14ac:dyDescent="0.25">
      <c r="A157" t="s">
        <v>1616</v>
      </c>
      <c r="B157" t="s">
        <v>112</v>
      </c>
      <c r="C157" s="1">
        <v>45157.065447337962</v>
      </c>
      <c r="D157" s="1">
        <v>45214</v>
      </c>
      <c r="E157" t="s">
        <v>139</v>
      </c>
      <c r="G157" t="s">
        <v>115</v>
      </c>
      <c r="H157" t="s">
        <v>115</v>
      </c>
      <c r="I157" t="s">
        <v>115</v>
      </c>
      <c r="J157" t="s">
        <v>1617</v>
      </c>
      <c r="K157" t="s">
        <v>1618</v>
      </c>
      <c r="L157" t="s">
        <v>1619</v>
      </c>
      <c r="M157" t="s">
        <v>1620</v>
      </c>
      <c r="N157" t="s">
        <v>119</v>
      </c>
      <c r="O157" t="s">
        <v>120</v>
      </c>
      <c r="P157" s="8">
        <v>96950</v>
      </c>
      <c r="Q157" t="s">
        <v>121</v>
      </c>
      <c r="S157" s="10">
        <v>16702874118</v>
      </c>
      <c r="U157">
        <v>621111</v>
      </c>
      <c r="V157" t="s">
        <v>122</v>
      </c>
      <c r="X157" t="s">
        <v>1621</v>
      </c>
      <c r="Y157" t="s">
        <v>1622</v>
      </c>
      <c r="Z157" t="s">
        <v>136</v>
      </c>
      <c r="AA157" t="s">
        <v>1623</v>
      </c>
      <c r="AB157" t="s">
        <v>1619</v>
      </c>
      <c r="AC157" t="s">
        <v>1620</v>
      </c>
      <c r="AD157" t="s">
        <v>119</v>
      </c>
      <c r="AE157" t="s">
        <v>120</v>
      </c>
      <c r="AF157" s="8">
        <v>96950</v>
      </c>
      <c r="AG157" t="s">
        <v>121</v>
      </c>
      <c r="AI157" s="10">
        <v>16702874118</v>
      </c>
      <c r="AK157" t="s">
        <v>1624</v>
      </c>
      <c r="BC157" t="str">
        <f>"31-9092.00"</f>
        <v>31-9092.00</v>
      </c>
      <c r="BD157" t="s">
        <v>1625</v>
      </c>
      <c r="BE157" t="s">
        <v>1626</v>
      </c>
      <c r="BF157" t="s">
        <v>1627</v>
      </c>
      <c r="BG157">
        <v>4</v>
      </c>
      <c r="BI157" s="1">
        <v>45200</v>
      </c>
      <c r="BJ157" s="1">
        <v>45565</v>
      </c>
      <c r="BM157">
        <v>40</v>
      </c>
      <c r="BN157">
        <v>0</v>
      </c>
      <c r="BO157">
        <v>8</v>
      </c>
      <c r="BP157">
        <v>8</v>
      </c>
      <c r="BQ157">
        <v>8</v>
      </c>
      <c r="BR157">
        <v>8</v>
      </c>
      <c r="BS157">
        <v>8</v>
      </c>
      <c r="BT157">
        <v>0</v>
      </c>
      <c r="BU157" t="str">
        <f t="shared" si="7"/>
        <v>8:00 AM</v>
      </c>
      <c r="BV157" t="str">
        <f t="shared" si="6"/>
        <v>5:00 PM</v>
      </c>
      <c r="BW157" t="s">
        <v>160</v>
      </c>
      <c r="BX157">
        <v>0</v>
      </c>
      <c r="BY157">
        <v>24</v>
      </c>
      <c r="BZ157" t="s">
        <v>115</v>
      </c>
      <c r="CB157" s="3" t="s">
        <v>1628</v>
      </c>
      <c r="CC157" t="s">
        <v>1619</v>
      </c>
      <c r="CD157" t="s">
        <v>1620</v>
      </c>
      <c r="CE157" t="s">
        <v>119</v>
      </c>
      <c r="CF157" t="s">
        <v>120</v>
      </c>
      <c r="CG157" s="8">
        <v>96950</v>
      </c>
      <c r="CH157" s="2">
        <v>12.35</v>
      </c>
      <c r="CI157" s="2">
        <v>12.35</v>
      </c>
      <c r="CJ157" s="2">
        <v>18.53</v>
      </c>
      <c r="CK157" s="2">
        <v>18.53</v>
      </c>
      <c r="CL157" t="s">
        <v>134</v>
      </c>
      <c r="CM157" t="s">
        <v>136</v>
      </c>
      <c r="CN157" t="s">
        <v>135</v>
      </c>
      <c r="CP157" t="s">
        <v>115</v>
      </c>
      <c r="CQ157" t="s">
        <v>114</v>
      </c>
      <c r="CR157" t="s">
        <v>115</v>
      </c>
      <c r="CS157" t="s">
        <v>114</v>
      </c>
      <c r="CT157" t="s">
        <v>136</v>
      </c>
      <c r="CU157" t="s">
        <v>114</v>
      </c>
      <c r="CV157" t="s">
        <v>136</v>
      </c>
      <c r="CW157" t="s">
        <v>327</v>
      </c>
      <c r="CX157" s="10">
        <v>16702874118</v>
      </c>
      <c r="CY157" t="s">
        <v>1624</v>
      </c>
      <c r="CZ157" t="s">
        <v>136</v>
      </c>
      <c r="DA157" t="s">
        <v>114</v>
      </c>
      <c r="DB157" t="s">
        <v>115</v>
      </c>
    </row>
    <row r="158" spans="1:111" ht="14.45" customHeight="1" x14ac:dyDescent="0.25">
      <c r="A158" t="s">
        <v>1629</v>
      </c>
      <c r="B158" t="s">
        <v>112</v>
      </c>
      <c r="C158" s="1">
        <v>45212.013198842593</v>
      </c>
      <c r="D158" s="1">
        <v>45214</v>
      </c>
      <c r="E158" t="s">
        <v>139</v>
      </c>
      <c r="G158" t="s">
        <v>115</v>
      </c>
      <c r="H158" t="s">
        <v>115</v>
      </c>
      <c r="I158" t="s">
        <v>115</v>
      </c>
      <c r="J158" t="s">
        <v>1630</v>
      </c>
      <c r="L158" t="s">
        <v>1631</v>
      </c>
      <c r="N158" t="s">
        <v>119</v>
      </c>
      <c r="O158" t="s">
        <v>120</v>
      </c>
      <c r="P158" s="8">
        <v>96950</v>
      </c>
      <c r="Q158" t="s">
        <v>121</v>
      </c>
      <c r="S158" s="10">
        <v>16702346617</v>
      </c>
      <c r="U158">
        <v>488510</v>
      </c>
      <c r="V158" t="s">
        <v>122</v>
      </c>
      <c r="X158" t="s">
        <v>1632</v>
      </c>
      <c r="Y158" t="s">
        <v>1633</v>
      </c>
      <c r="Z158" t="s">
        <v>1634</v>
      </c>
      <c r="AA158" t="s">
        <v>126</v>
      </c>
      <c r="AB158" t="s">
        <v>1631</v>
      </c>
      <c r="AC158" t="s">
        <v>1635</v>
      </c>
      <c r="AD158" t="s">
        <v>119</v>
      </c>
      <c r="AE158" t="s">
        <v>120</v>
      </c>
      <c r="AF158" s="8">
        <v>96950</v>
      </c>
      <c r="AG158" t="s">
        <v>121</v>
      </c>
      <c r="AI158" s="10">
        <v>16702346617</v>
      </c>
      <c r="AK158" t="s">
        <v>1636</v>
      </c>
      <c r="BC158" t="str">
        <f>"53-3032.00"</f>
        <v>53-3032.00</v>
      </c>
      <c r="BD158" t="s">
        <v>1078</v>
      </c>
      <c r="BE158" t="s">
        <v>1637</v>
      </c>
      <c r="BF158" t="s">
        <v>1638</v>
      </c>
      <c r="BG158">
        <v>1</v>
      </c>
      <c r="BI158" s="1">
        <v>45597</v>
      </c>
      <c r="BJ158" s="1">
        <v>45596</v>
      </c>
      <c r="BM158">
        <v>35</v>
      </c>
      <c r="BN158">
        <v>0</v>
      </c>
      <c r="BO158">
        <v>7</v>
      </c>
      <c r="BP158">
        <v>7</v>
      </c>
      <c r="BQ158">
        <v>7</v>
      </c>
      <c r="BR158">
        <v>7</v>
      </c>
      <c r="BS158">
        <v>7</v>
      </c>
      <c r="BT158">
        <v>0</v>
      </c>
      <c r="BU158" t="str">
        <f t="shared" si="7"/>
        <v>8:00 AM</v>
      </c>
      <c r="BV158" t="str">
        <f>"4:00 PM"</f>
        <v>4:00 PM</v>
      </c>
      <c r="BW158" t="s">
        <v>184</v>
      </c>
      <c r="BX158">
        <v>0</v>
      </c>
      <c r="BY158">
        <v>12</v>
      </c>
      <c r="BZ158" t="s">
        <v>115</v>
      </c>
      <c r="CB158" s="3" t="s">
        <v>1639</v>
      </c>
      <c r="CC158" t="s">
        <v>1640</v>
      </c>
      <c r="CE158" t="s">
        <v>119</v>
      </c>
      <c r="CF158" t="s">
        <v>120</v>
      </c>
      <c r="CG158" s="8">
        <v>96950</v>
      </c>
      <c r="CH158" s="2">
        <v>10.47</v>
      </c>
      <c r="CI158" s="2">
        <v>10.47</v>
      </c>
      <c r="CJ158" s="2">
        <v>15.71</v>
      </c>
      <c r="CK158" s="2">
        <v>15.71</v>
      </c>
      <c r="CL158" t="s">
        <v>134</v>
      </c>
      <c r="CM158" t="s">
        <v>136</v>
      </c>
      <c r="CN158" t="s">
        <v>135</v>
      </c>
      <c r="CP158" t="s">
        <v>114</v>
      </c>
      <c r="CQ158" t="s">
        <v>114</v>
      </c>
      <c r="CR158" t="s">
        <v>115</v>
      </c>
      <c r="CS158" t="s">
        <v>114</v>
      </c>
      <c r="CT158" t="s">
        <v>136</v>
      </c>
      <c r="CU158" t="s">
        <v>114</v>
      </c>
      <c r="CV158" t="s">
        <v>136</v>
      </c>
      <c r="CW158" t="s">
        <v>1641</v>
      </c>
      <c r="CX158" s="10">
        <v>16702346617</v>
      </c>
      <c r="CY158" t="s">
        <v>1636</v>
      </c>
      <c r="CZ158" t="s">
        <v>136</v>
      </c>
      <c r="DA158" t="s">
        <v>114</v>
      </c>
      <c r="DB158" t="s">
        <v>115</v>
      </c>
    </row>
    <row r="159" spans="1:111" ht="14.45" customHeight="1" x14ac:dyDescent="0.25">
      <c r="A159" t="s">
        <v>1647</v>
      </c>
      <c r="B159" t="s">
        <v>209</v>
      </c>
      <c r="C159" s="1">
        <v>45117.98646388889</v>
      </c>
      <c r="D159" s="1">
        <v>45215</v>
      </c>
      <c r="E159" t="s">
        <v>139</v>
      </c>
      <c r="G159" t="s">
        <v>115</v>
      </c>
      <c r="H159" t="s">
        <v>115</v>
      </c>
      <c r="I159" t="s">
        <v>115</v>
      </c>
      <c r="J159" t="s">
        <v>1648</v>
      </c>
      <c r="K159" t="s">
        <v>1649</v>
      </c>
      <c r="L159" t="s">
        <v>1650</v>
      </c>
      <c r="N159" t="s">
        <v>119</v>
      </c>
      <c r="O159" t="s">
        <v>120</v>
      </c>
      <c r="P159" s="8">
        <v>96950</v>
      </c>
      <c r="Q159" t="s">
        <v>121</v>
      </c>
      <c r="S159" s="10">
        <v>16702877375</v>
      </c>
      <c r="U159">
        <v>56152</v>
      </c>
      <c r="V159" t="s">
        <v>122</v>
      </c>
      <c r="X159" t="s">
        <v>1651</v>
      </c>
      <c r="Y159" t="s">
        <v>1652</v>
      </c>
      <c r="AA159" t="s">
        <v>1653</v>
      </c>
      <c r="AB159" t="s">
        <v>1650</v>
      </c>
      <c r="AD159" t="s">
        <v>119</v>
      </c>
      <c r="AE159" t="s">
        <v>120</v>
      </c>
      <c r="AF159" s="8">
        <v>96950</v>
      </c>
      <c r="AG159" t="s">
        <v>121</v>
      </c>
      <c r="AI159" s="10">
        <v>16702877375</v>
      </c>
      <c r="AK159" t="s">
        <v>1654</v>
      </c>
      <c r="BC159" t="str">
        <f>"39-7011.00"</f>
        <v>39-7011.00</v>
      </c>
      <c r="BD159" t="s">
        <v>1655</v>
      </c>
      <c r="BE159" t="s">
        <v>1656</v>
      </c>
      <c r="BF159" t="s">
        <v>1657</v>
      </c>
      <c r="BG159">
        <v>15</v>
      </c>
      <c r="BH159">
        <v>15</v>
      </c>
      <c r="BI159" s="1">
        <v>45200</v>
      </c>
      <c r="BJ159" s="1">
        <v>45565</v>
      </c>
      <c r="BK159" s="1">
        <v>45215</v>
      </c>
      <c r="BL159" s="1">
        <v>45565</v>
      </c>
      <c r="BM159">
        <v>36</v>
      </c>
      <c r="BN159">
        <v>0</v>
      </c>
      <c r="BO159">
        <v>6</v>
      </c>
      <c r="BP159">
        <v>6</v>
      </c>
      <c r="BQ159">
        <v>6</v>
      </c>
      <c r="BR159">
        <v>6</v>
      </c>
      <c r="BS159">
        <v>6</v>
      </c>
      <c r="BT159">
        <v>6</v>
      </c>
      <c r="BU159" t="str">
        <f>"10:00 AM"</f>
        <v>10:00 AM</v>
      </c>
      <c r="BV159" t="str">
        <f>"5:00 PM"</f>
        <v>5:00 PM</v>
      </c>
      <c r="BW159" t="s">
        <v>131</v>
      </c>
      <c r="BX159">
        <v>0</v>
      </c>
      <c r="BY159">
        <v>12</v>
      </c>
      <c r="BZ159" t="s">
        <v>115</v>
      </c>
      <c r="CB159" s="3" t="s">
        <v>1658</v>
      </c>
      <c r="CC159" t="s">
        <v>168</v>
      </c>
      <c r="CE159" t="s">
        <v>119</v>
      </c>
      <c r="CF159" t="s">
        <v>120</v>
      </c>
      <c r="CG159" s="8">
        <v>96950</v>
      </c>
      <c r="CH159" s="2">
        <v>10.85</v>
      </c>
      <c r="CI159" s="2">
        <v>10.85</v>
      </c>
      <c r="CJ159" s="2">
        <v>16.28</v>
      </c>
      <c r="CK159" s="2">
        <v>16.28</v>
      </c>
      <c r="CL159" t="s">
        <v>134</v>
      </c>
      <c r="CM159" t="s">
        <v>423</v>
      </c>
      <c r="CN159" t="s">
        <v>135</v>
      </c>
      <c r="CP159" t="s">
        <v>115</v>
      </c>
      <c r="CQ159" t="s">
        <v>114</v>
      </c>
      <c r="CR159" t="s">
        <v>115</v>
      </c>
      <c r="CS159" t="s">
        <v>114</v>
      </c>
      <c r="CT159" t="s">
        <v>136</v>
      </c>
      <c r="CU159" t="s">
        <v>136</v>
      </c>
      <c r="CV159" t="s">
        <v>136</v>
      </c>
      <c r="CW159" t="s">
        <v>1659</v>
      </c>
      <c r="CX159" s="10">
        <v>16702877375</v>
      </c>
      <c r="CY159" t="s">
        <v>1654</v>
      </c>
      <c r="CZ159" t="s">
        <v>136</v>
      </c>
      <c r="DA159" t="s">
        <v>114</v>
      </c>
      <c r="DB159" t="s">
        <v>115</v>
      </c>
    </row>
    <row r="160" spans="1:111" ht="14.45" customHeight="1" x14ac:dyDescent="0.25">
      <c r="A160" t="s">
        <v>1663</v>
      </c>
      <c r="B160" t="s">
        <v>209</v>
      </c>
      <c r="C160" s="1">
        <v>45146.253740624998</v>
      </c>
      <c r="D160" s="1">
        <v>45215</v>
      </c>
      <c r="E160" t="s">
        <v>139</v>
      </c>
      <c r="G160" t="s">
        <v>115</v>
      </c>
      <c r="H160" t="s">
        <v>115</v>
      </c>
      <c r="I160" t="s">
        <v>115</v>
      </c>
      <c r="J160" t="s">
        <v>140</v>
      </c>
      <c r="K160" t="s">
        <v>141</v>
      </c>
      <c r="L160" t="s">
        <v>142</v>
      </c>
      <c r="M160" t="s">
        <v>143</v>
      </c>
      <c r="N160" t="s">
        <v>119</v>
      </c>
      <c r="O160" t="s">
        <v>120</v>
      </c>
      <c r="P160" s="8">
        <v>96950</v>
      </c>
      <c r="Q160" t="s">
        <v>121</v>
      </c>
      <c r="S160" s="10">
        <v>16702336927</v>
      </c>
      <c r="U160">
        <v>561320</v>
      </c>
      <c r="V160" t="s">
        <v>122</v>
      </c>
      <c r="X160" t="s">
        <v>123</v>
      </c>
      <c r="Y160" t="s">
        <v>124</v>
      </c>
      <c r="Z160" t="s">
        <v>125</v>
      </c>
      <c r="AA160" t="s">
        <v>126</v>
      </c>
      <c r="AB160" t="s">
        <v>142</v>
      </c>
      <c r="AC160" t="s">
        <v>118</v>
      </c>
      <c r="AD160" t="s">
        <v>119</v>
      </c>
      <c r="AE160" t="s">
        <v>120</v>
      </c>
      <c r="AF160" s="8">
        <v>96950</v>
      </c>
      <c r="AG160" t="s">
        <v>121</v>
      </c>
      <c r="AI160" s="10">
        <v>16702336927</v>
      </c>
      <c r="AK160" t="s">
        <v>127</v>
      </c>
      <c r="BC160" t="str">
        <f>"37-2011.00"</f>
        <v>37-2011.00</v>
      </c>
      <c r="BD160" t="s">
        <v>144</v>
      </c>
      <c r="BE160" t="s">
        <v>145</v>
      </c>
      <c r="BF160" t="s">
        <v>1664</v>
      </c>
      <c r="BG160">
        <v>3</v>
      </c>
      <c r="BH160">
        <v>3</v>
      </c>
      <c r="BI160" s="1">
        <v>45200</v>
      </c>
      <c r="BJ160" s="1">
        <v>45565</v>
      </c>
      <c r="BK160" s="1">
        <v>45215</v>
      </c>
      <c r="BL160" s="1">
        <v>45565</v>
      </c>
      <c r="BM160">
        <v>35</v>
      </c>
      <c r="BN160">
        <v>0</v>
      </c>
      <c r="BO160">
        <v>7</v>
      </c>
      <c r="BP160">
        <v>7</v>
      </c>
      <c r="BQ160">
        <v>7</v>
      </c>
      <c r="BR160">
        <v>7</v>
      </c>
      <c r="BS160">
        <v>7</v>
      </c>
      <c r="BT160">
        <v>0</v>
      </c>
      <c r="BU160" t="str">
        <f>"7:30 AM"</f>
        <v>7:30 AM</v>
      </c>
      <c r="BV160" t="str">
        <f>"4:30 PM"</f>
        <v>4:30 PM</v>
      </c>
      <c r="BW160" t="s">
        <v>131</v>
      </c>
      <c r="BX160">
        <v>0</v>
      </c>
      <c r="BY160">
        <v>3</v>
      </c>
      <c r="BZ160" t="s">
        <v>115</v>
      </c>
      <c r="CB160" t="s">
        <v>1665</v>
      </c>
      <c r="CC160" t="s">
        <v>148</v>
      </c>
      <c r="CD160" t="s">
        <v>149</v>
      </c>
      <c r="CE160" t="s">
        <v>119</v>
      </c>
      <c r="CF160" t="s">
        <v>120</v>
      </c>
      <c r="CG160" s="8">
        <v>96950</v>
      </c>
      <c r="CH160" s="2">
        <v>8.15</v>
      </c>
      <c r="CI160" s="2">
        <v>8.15</v>
      </c>
      <c r="CJ160" s="2">
        <v>12.23</v>
      </c>
      <c r="CK160" s="2">
        <v>12.23</v>
      </c>
      <c r="CL160" t="s">
        <v>134</v>
      </c>
      <c r="CN160" t="s">
        <v>135</v>
      </c>
      <c r="CP160" t="s">
        <v>115</v>
      </c>
      <c r="CQ160" t="s">
        <v>114</v>
      </c>
      <c r="CR160" t="s">
        <v>115</v>
      </c>
      <c r="CS160" t="s">
        <v>114</v>
      </c>
      <c r="CT160" t="s">
        <v>136</v>
      </c>
      <c r="CU160" t="s">
        <v>114</v>
      </c>
      <c r="CV160" t="s">
        <v>136</v>
      </c>
      <c r="CW160" t="s">
        <v>137</v>
      </c>
      <c r="CX160" s="10">
        <v>16702336927</v>
      </c>
      <c r="CY160" t="s">
        <v>127</v>
      </c>
      <c r="CZ160" t="s">
        <v>136</v>
      </c>
      <c r="DA160" t="s">
        <v>114</v>
      </c>
      <c r="DB160" t="s">
        <v>115</v>
      </c>
    </row>
    <row r="161" spans="1:111" ht="14.45" customHeight="1" x14ac:dyDescent="0.25">
      <c r="A161" t="s">
        <v>1666</v>
      </c>
      <c r="B161" t="s">
        <v>209</v>
      </c>
      <c r="C161" s="1">
        <v>45154.0917625</v>
      </c>
      <c r="D161" s="1">
        <v>45215</v>
      </c>
      <c r="E161" t="s">
        <v>113</v>
      </c>
      <c r="F161" s="1">
        <v>45279.791666666664</v>
      </c>
      <c r="G161" t="s">
        <v>115</v>
      </c>
      <c r="H161" t="s">
        <v>115</v>
      </c>
      <c r="I161" t="s">
        <v>115</v>
      </c>
      <c r="J161" t="s">
        <v>1667</v>
      </c>
      <c r="L161" t="s">
        <v>1668</v>
      </c>
      <c r="M161" t="s">
        <v>1669</v>
      </c>
      <c r="N161" t="s">
        <v>214</v>
      </c>
      <c r="O161" t="s">
        <v>120</v>
      </c>
      <c r="P161" s="8">
        <v>96950</v>
      </c>
      <c r="Q161" t="s">
        <v>121</v>
      </c>
      <c r="S161" s="10">
        <v>16702368202</v>
      </c>
      <c r="T161">
        <v>3554</v>
      </c>
      <c r="U161">
        <v>62211</v>
      </c>
      <c r="V161" t="s">
        <v>122</v>
      </c>
      <c r="X161" t="s">
        <v>1670</v>
      </c>
      <c r="Y161" t="s">
        <v>1671</v>
      </c>
      <c r="Z161" t="s">
        <v>1672</v>
      </c>
      <c r="AA161" t="s">
        <v>1673</v>
      </c>
      <c r="AB161" t="s">
        <v>1668</v>
      </c>
      <c r="AC161" t="s">
        <v>1669</v>
      </c>
      <c r="AD161" t="s">
        <v>214</v>
      </c>
      <c r="AE161" t="s">
        <v>120</v>
      </c>
      <c r="AF161" s="8">
        <v>96950</v>
      </c>
      <c r="AG161" t="s">
        <v>121</v>
      </c>
      <c r="AI161" s="10">
        <v>16702368202</v>
      </c>
      <c r="AJ161">
        <v>3554</v>
      </c>
      <c r="AK161" t="s">
        <v>1674</v>
      </c>
      <c r="BC161" t="str">
        <f>"29-2031.00"</f>
        <v>29-2031.00</v>
      </c>
      <c r="BD161" t="s">
        <v>1675</v>
      </c>
      <c r="BE161" t="s">
        <v>1676</v>
      </c>
      <c r="BF161" t="s">
        <v>1677</v>
      </c>
      <c r="BG161">
        <v>1</v>
      </c>
      <c r="BH161">
        <v>1</v>
      </c>
      <c r="BI161" s="1">
        <v>45281</v>
      </c>
      <c r="BJ161" s="1">
        <v>45646</v>
      </c>
      <c r="BK161" s="1">
        <v>45281</v>
      </c>
      <c r="BL161" s="1">
        <v>45646</v>
      </c>
      <c r="BM161">
        <v>40</v>
      </c>
      <c r="BN161">
        <v>0</v>
      </c>
      <c r="BO161">
        <v>8</v>
      </c>
      <c r="BP161">
        <v>8</v>
      </c>
      <c r="BQ161">
        <v>8</v>
      </c>
      <c r="BR161">
        <v>8</v>
      </c>
      <c r="BS161">
        <v>8</v>
      </c>
      <c r="BT161">
        <v>0</v>
      </c>
      <c r="BU161" t="str">
        <f>"7:30 AM"</f>
        <v>7:30 AM</v>
      </c>
      <c r="BV161" t="str">
        <f>"4:30 PM"</f>
        <v>4:30 PM</v>
      </c>
      <c r="BW161" t="s">
        <v>160</v>
      </c>
      <c r="BX161">
        <v>0</v>
      </c>
      <c r="BY161">
        <v>24</v>
      </c>
      <c r="BZ161" t="s">
        <v>115</v>
      </c>
      <c r="CB161" t="s">
        <v>1678</v>
      </c>
      <c r="CC161" t="s">
        <v>1668</v>
      </c>
      <c r="CD161" t="s">
        <v>1669</v>
      </c>
      <c r="CE161" t="s">
        <v>214</v>
      </c>
      <c r="CF161" t="s">
        <v>120</v>
      </c>
      <c r="CG161" s="8">
        <v>96950</v>
      </c>
      <c r="CH161" s="2">
        <v>15.02</v>
      </c>
      <c r="CJ161" s="2">
        <v>22.53</v>
      </c>
      <c r="CL161" t="s">
        <v>134</v>
      </c>
      <c r="CM161" t="s">
        <v>1679</v>
      </c>
      <c r="CN161" t="s">
        <v>135</v>
      </c>
      <c r="CP161" t="s">
        <v>115</v>
      </c>
      <c r="CQ161" t="s">
        <v>114</v>
      </c>
      <c r="CR161" t="s">
        <v>115</v>
      </c>
      <c r="CS161" t="s">
        <v>114</v>
      </c>
      <c r="CT161" t="s">
        <v>136</v>
      </c>
      <c r="CU161" t="s">
        <v>136</v>
      </c>
      <c r="CV161" t="s">
        <v>136</v>
      </c>
      <c r="CW161" t="s">
        <v>1680</v>
      </c>
      <c r="CX161" s="10" t="s">
        <v>1681</v>
      </c>
      <c r="CY161" t="s">
        <v>1682</v>
      </c>
      <c r="CZ161" t="s">
        <v>1683</v>
      </c>
      <c r="DA161" t="s">
        <v>114</v>
      </c>
      <c r="DB161" t="s">
        <v>115</v>
      </c>
      <c r="DC161" t="s">
        <v>1684</v>
      </c>
      <c r="DD161" t="s">
        <v>1685</v>
      </c>
      <c r="DE161" t="s">
        <v>1342</v>
      </c>
      <c r="DF161" t="s">
        <v>1667</v>
      </c>
      <c r="DG161" t="s">
        <v>1686</v>
      </c>
    </row>
    <row r="162" spans="1:111" ht="14.45" customHeight="1" x14ac:dyDescent="0.25">
      <c r="A162" t="s">
        <v>1687</v>
      </c>
      <c r="B162" t="s">
        <v>209</v>
      </c>
      <c r="C162" s="1">
        <v>45154.108582754627</v>
      </c>
      <c r="D162" s="1">
        <v>45215</v>
      </c>
      <c r="E162" t="s">
        <v>139</v>
      </c>
      <c r="G162" t="s">
        <v>115</v>
      </c>
      <c r="H162" t="s">
        <v>115</v>
      </c>
      <c r="I162" t="s">
        <v>115</v>
      </c>
      <c r="J162" t="s">
        <v>1667</v>
      </c>
      <c r="L162" t="s">
        <v>1668</v>
      </c>
      <c r="M162" t="s">
        <v>1669</v>
      </c>
      <c r="N162" t="s">
        <v>119</v>
      </c>
      <c r="O162" t="s">
        <v>120</v>
      </c>
      <c r="P162" s="8">
        <v>96950</v>
      </c>
      <c r="Q162" t="s">
        <v>121</v>
      </c>
      <c r="S162" s="10">
        <v>16702368202</v>
      </c>
      <c r="T162">
        <v>3554</v>
      </c>
      <c r="U162">
        <v>62211</v>
      </c>
      <c r="V162" t="s">
        <v>122</v>
      </c>
      <c r="X162" t="s">
        <v>1670</v>
      </c>
      <c r="Y162" t="s">
        <v>1671</v>
      </c>
      <c r="Z162" t="s">
        <v>1672</v>
      </c>
      <c r="AA162" t="s">
        <v>1673</v>
      </c>
      <c r="AB162" t="s">
        <v>1668</v>
      </c>
      <c r="AC162" t="s">
        <v>1669</v>
      </c>
      <c r="AD162" t="s">
        <v>119</v>
      </c>
      <c r="AE162" t="s">
        <v>120</v>
      </c>
      <c r="AF162" s="8">
        <v>96950</v>
      </c>
      <c r="AG162" t="s">
        <v>121</v>
      </c>
      <c r="AI162" s="10">
        <v>16702368202</v>
      </c>
      <c r="AJ162">
        <v>3554</v>
      </c>
      <c r="AK162" t="s">
        <v>1674</v>
      </c>
      <c r="BC162" t="str">
        <f>"29-1141.00"</f>
        <v>29-1141.00</v>
      </c>
      <c r="BD162" t="s">
        <v>1688</v>
      </c>
      <c r="BE162" t="s">
        <v>1689</v>
      </c>
      <c r="BF162" t="s">
        <v>1690</v>
      </c>
      <c r="BG162">
        <v>20</v>
      </c>
      <c r="BH162">
        <v>20</v>
      </c>
      <c r="BI162" s="1">
        <v>45271</v>
      </c>
      <c r="BJ162" s="1">
        <v>45636</v>
      </c>
      <c r="BK162" s="1">
        <v>45271</v>
      </c>
      <c r="BL162" s="1">
        <v>45636</v>
      </c>
      <c r="BM162">
        <v>40</v>
      </c>
      <c r="BN162">
        <v>12</v>
      </c>
      <c r="BO162">
        <v>12</v>
      </c>
      <c r="BP162">
        <v>12</v>
      </c>
      <c r="BQ162">
        <v>4</v>
      </c>
      <c r="BR162">
        <v>0</v>
      </c>
      <c r="BS162">
        <v>0</v>
      </c>
      <c r="BT162">
        <v>0</v>
      </c>
      <c r="BU162" t="str">
        <f>"7:30 AM"</f>
        <v>7:30 AM</v>
      </c>
      <c r="BV162" t="str">
        <f>"7:30 PM"</f>
        <v>7:30 PM</v>
      </c>
      <c r="BW162" t="s">
        <v>160</v>
      </c>
      <c r="BX162">
        <v>0</v>
      </c>
      <c r="BY162">
        <v>0</v>
      </c>
      <c r="BZ162" t="s">
        <v>115</v>
      </c>
      <c r="CB162" t="s">
        <v>1691</v>
      </c>
      <c r="CC162" t="s">
        <v>1668</v>
      </c>
      <c r="CD162" t="s">
        <v>1669</v>
      </c>
      <c r="CE162" t="s">
        <v>214</v>
      </c>
      <c r="CF162" t="s">
        <v>120</v>
      </c>
      <c r="CG162" s="8">
        <v>96950</v>
      </c>
      <c r="CH162" s="2">
        <v>17.53</v>
      </c>
      <c r="CI162" s="2">
        <v>22.22</v>
      </c>
      <c r="CL162" t="s">
        <v>134</v>
      </c>
      <c r="CM162" t="s">
        <v>1679</v>
      </c>
      <c r="CN162" t="s">
        <v>135</v>
      </c>
      <c r="CP162" t="s">
        <v>114</v>
      </c>
      <c r="CQ162" t="s">
        <v>114</v>
      </c>
      <c r="CR162" t="s">
        <v>115</v>
      </c>
      <c r="CS162" t="s">
        <v>115</v>
      </c>
      <c r="CT162" t="s">
        <v>136</v>
      </c>
      <c r="CU162" t="s">
        <v>114</v>
      </c>
      <c r="CV162" t="s">
        <v>136</v>
      </c>
      <c r="CW162" t="s">
        <v>1680</v>
      </c>
      <c r="CX162" s="10" t="s">
        <v>1681</v>
      </c>
      <c r="CY162" t="s">
        <v>1682</v>
      </c>
      <c r="CZ162" t="s">
        <v>1683</v>
      </c>
      <c r="DA162" t="s">
        <v>114</v>
      </c>
      <c r="DB162" t="s">
        <v>115</v>
      </c>
      <c r="DC162" t="s">
        <v>1684</v>
      </c>
      <c r="DD162" t="s">
        <v>1685</v>
      </c>
      <c r="DE162" t="s">
        <v>1342</v>
      </c>
      <c r="DF162" t="s">
        <v>1667</v>
      </c>
      <c r="DG162" t="s">
        <v>1686</v>
      </c>
    </row>
    <row r="163" spans="1:111" ht="14.45" customHeight="1" x14ac:dyDescent="0.25">
      <c r="A163" t="s">
        <v>1692</v>
      </c>
      <c r="B163" t="s">
        <v>209</v>
      </c>
      <c r="C163" s="1">
        <v>45134.115653356479</v>
      </c>
      <c r="D163" s="1">
        <v>45215</v>
      </c>
      <c r="E163" t="s">
        <v>139</v>
      </c>
      <c r="G163" t="s">
        <v>114</v>
      </c>
      <c r="H163" t="s">
        <v>115</v>
      </c>
      <c r="I163" t="s">
        <v>115</v>
      </c>
      <c r="J163" t="s">
        <v>1338</v>
      </c>
      <c r="K163" t="s">
        <v>1693</v>
      </c>
      <c r="L163" t="s">
        <v>1339</v>
      </c>
      <c r="N163" t="s">
        <v>119</v>
      </c>
      <c r="O163" t="s">
        <v>120</v>
      </c>
      <c r="P163" s="8">
        <v>96950</v>
      </c>
      <c r="Q163" t="s">
        <v>121</v>
      </c>
      <c r="S163" s="10">
        <v>16702334140</v>
      </c>
      <c r="U163">
        <v>45399</v>
      </c>
      <c r="V163" t="s">
        <v>122</v>
      </c>
      <c r="X163" t="s">
        <v>1340</v>
      </c>
      <c r="Y163" t="s">
        <v>1341</v>
      </c>
      <c r="Z163" t="s">
        <v>1342</v>
      </c>
      <c r="AA163" t="s">
        <v>1343</v>
      </c>
      <c r="AB163" t="s">
        <v>1339</v>
      </c>
      <c r="AD163" t="s">
        <v>119</v>
      </c>
      <c r="AE163" t="s">
        <v>120</v>
      </c>
      <c r="AF163" s="8">
        <v>96950</v>
      </c>
      <c r="AG163" t="s">
        <v>121</v>
      </c>
      <c r="AI163" s="10">
        <v>16702334140</v>
      </c>
      <c r="AK163" t="s">
        <v>1344</v>
      </c>
      <c r="BC163" t="str">
        <f>"13-2011.00"</f>
        <v>13-2011.00</v>
      </c>
      <c r="BD163" t="s">
        <v>1694</v>
      </c>
      <c r="BE163" t="s">
        <v>1695</v>
      </c>
      <c r="BF163" t="s">
        <v>197</v>
      </c>
      <c r="BG163">
        <v>1</v>
      </c>
      <c r="BH163">
        <v>1</v>
      </c>
      <c r="BI163" s="1">
        <v>45200</v>
      </c>
      <c r="BJ163" s="1">
        <v>46295</v>
      </c>
      <c r="BK163" s="1">
        <v>45215</v>
      </c>
      <c r="BL163" s="1">
        <v>46295</v>
      </c>
      <c r="BM163">
        <v>40</v>
      </c>
      <c r="BN163">
        <v>0</v>
      </c>
      <c r="BO163">
        <v>8</v>
      </c>
      <c r="BP163">
        <v>8</v>
      </c>
      <c r="BQ163">
        <v>8</v>
      </c>
      <c r="BR163">
        <v>8</v>
      </c>
      <c r="BS163">
        <v>8</v>
      </c>
      <c r="BT163">
        <v>0</v>
      </c>
      <c r="BU163" t="str">
        <f>"8:00 AM"</f>
        <v>8:00 AM</v>
      </c>
      <c r="BV163" t="str">
        <f>"5:00 PM"</f>
        <v>5:00 PM</v>
      </c>
      <c r="BW163" t="s">
        <v>131</v>
      </c>
      <c r="BX163">
        <v>0</v>
      </c>
      <c r="BY163">
        <v>24</v>
      </c>
      <c r="BZ163" t="s">
        <v>115</v>
      </c>
      <c r="CB163" s="3" t="s">
        <v>1696</v>
      </c>
      <c r="CC163" t="s">
        <v>1348</v>
      </c>
      <c r="CE163" t="s">
        <v>119</v>
      </c>
      <c r="CF163" t="s">
        <v>120</v>
      </c>
      <c r="CG163" s="8">
        <v>96950</v>
      </c>
      <c r="CH163" s="2">
        <v>16.98</v>
      </c>
      <c r="CI163" s="2">
        <v>17.5</v>
      </c>
      <c r="CJ163" s="2">
        <v>25.47</v>
      </c>
      <c r="CK163" s="2">
        <v>26.25</v>
      </c>
      <c r="CL163" t="s">
        <v>134</v>
      </c>
      <c r="CM163">
        <v>0</v>
      </c>
      <c r="CN163" t="s">
        <v>135</v>
      </c>
      <c r="CP163" t="s">
        <v>115</v>
      </c>
      <c r="CQ163" t="s">
        <v>114</v>
      </c>
      <c r="CR163" t="s">
        <v>115</v>
      </c>
      <c r="CS163" t="s">
        <v>114</v>
      </c>
      <c r="CT163" t="s">
        <v>114</v>
      </c>
      <c r="CU163" t="s">
        <v>114</v>
      </c>
      <c r="CV163" t="s">
        <v>136</v>
      </c>
      <c r="CW163" t="s">
        <v>1697</v>
      </c>
      <c r="CX163" s="10">
        <v>16702334140</v>
      </c>
      <c r="CY163" t="s">
        <v>1350</v>
      </c>
      <c r="CZ163" t="s">
        <v>1351</v>
      </c>
      <c r="DA163" t="s">
        <v>114</v>
      </c>
      <c r="DB163" t="s">
        <v>115</v>
      </c>
    </row>
    <row r="164" spans="1:111" ht="14.45" customHeight="1" x14ac:dyDescent="0.25">
      <c r="A164" t="s">
        <v>1698</v>
      </c>
      <c r="B164" t="s">
        <v>209</v>
      </c>
      <c r="C164" s="1">
        <v>45142.885908796299</v>
      </c>
      <c r="D164" s="1">
        <v>45215</v>
      </c>
      <c r="E164" t="s">
        <v>113</v>
      </c>
      <c r="F164" s="1">
        <v>45198.833333333336</v>
      </c>
      <c r="G164" t="s">
        <v>114</v>
      </c>
      <c r="H164" t="s">
        <v>115</v>
      </c>
      <c r="I164" t="s">
        <v>115</v>
      </c>
      <c r="J164" t="s">
        <v>1699</v>
      </c>
      <c r="K164" t="s">
        <v>1368</v>
      </c>
      <c r="L164" t="s">
        <v>288</v>
      </c>
      <c r="M164" t="s">
        <v>289</v>
      </c>
      <c r="N164" t="s">
        <v>119</v>
      </c>
      <c r="O164" t="s">
        <v>120</v>
      </c>
      <c r="P164" s="8">
        <v>96950</v>
      </c>
      <c r="Q164" t="s">
        <v>121</v>
      </c>
      <c r="R164" t="s">
        <v>119</v>
      </c>
      <c r="S164" s="10">
        <v>16702353481</v>
      </c>
      <c r="U164">
        <v>811111</v>
      </c>
      <c r="V164" t="s">
        <v>122</v>
      </c>
      <c r="X164" t="s">
        <v>290</v>
      </c>
      <c r="Y164" t="s">
        <v>291</v>
      </c>
      <c r="Z164" t="s">
        <v>292</v>
      </c>
      <c r="AA164" t="s">
        <v>293</v>
      </c>
      <c r="AB164" t="s">
        <v>288</v>
      </c>
      <c r="AC164" t="s">
        <v>289</v>
      </c>
      <c r="AD164" t="s">
        <v>119</v>
      </c>
      <c r="AE164" t="s">
        <v>120</v>
      </c>
      <c r="AF164" s="8">
        <v>96950</v>
      </c>
      <c r="AG164" t="s">
        <v>121</v>
      </c>
      <c r="AH164" t="s">
        <v>119</v>
      </c>
      <c r="AI164" s="10">
        <v>16702353481</v>
      </c>
      <c r="AK164" t="s">
        <v>294</v>
      </c>
      <c r="BC164" t="str">
        <f>"13-2011.00"</f>
        <v>13-2011.00</v>
      </c>
      <c r="BD164" t="s">
        <v>1694</v>
      </c>
      <c r="BE164" t="s">
        <v>1700</v>
      </c>
      <c r="BF164" t="s">
        <v>1701</v>
      </c>
      <c r="BG164">
        <v>2</v>
      </c>
      <c r="BH164">
        <v>2</v>
      </c>
      <c r="BI164" s="1">
        <v>45200</v>
      </c>
      <c r="BJ164" s="1">
        <v>45565</v>
      </c>
      <c r="BK164" s="1">
        <v>45215</v>
      </c>
      <c r="BL164" s="1">
        <v>45565</v>
      </c>
      <c r="BM164">
        <v>35</v>
      </c>
      <c r="BN164">
        <v>0</v>
      </c>
      <c r="BO164">
        <v>7</v>
      </c>
      <c r="BP164">
        <v>7</v>
      </c>
      <c r="BQ164">
        <v>7</v>
      </c>
      <c r="BR164">
        <v>7</v>
      </c>
      <c r="BS164">
        <v>7</v>
      </c>
      <c r="BT164">
        <v>0</v>
      </c>
      <c r="BU164" t="str">
        <f>"8:00 AM"</f>
        <v>8:00 AM</v>
      </c>
      <c r="BV164" t="str">
        <f>"4:00 PM"</f>
        <v>4:00 PM</v>
      </c>
      <c r="BW164" t="s">
        <v>683</v>
      </c>
      <c r="BX164">
        <v>0</v>
      </c>
      <c r="BY164">
        <v>24</v>
      </c>
      <c r="BZ164" t="s">
        <v>115</v>
      </c>
      <c r="CB164" t="s">
        <v>1702</v>
      </c>
      <c r="CC164" t="s">
        <v>288</v>
      </c>
      <c r="CD164" t="s">
        <v>289</v>
      </c>
      <c r="CE164" t="s">
        <v>119</v>
      </c>
      <c r="CF164" t="s">
        <v>120</v>
      </c>
      <c r="CG164" s="8">
        <v>96950</v>
      </c>
      <c r="CH164" s="2">
        <v>16.98</v>
      </c>
      <c r="CI164" s="2">
        <v>16.98</v>
      </c>
      <c r="CJ164" s="2">
        <v>25.47</v>
      </c>
      <c r="CK164" s="2">
        <v>25.47</v>
      </c>
      <c r="CL164" t="s">
        <v>134</v>
      </c>
      <c r="CM164" t="s">
        <v>136</v>
      </c>
      <c r="CN164" t="s">
        <v>135</v>
      </c>
      <c r="CP164" t="s">
        <v>115</v>
      </c>
      <c r="CQ164" t="s">
        <v>114</v>
      </c>
      <c r="CR164" t="s">
        <v>115</v>
      </c>
      <c r="CS164" t="s">
        <v>114</v>
      </c>
      <c r="CT164" t="s">
        <v>136</v>
      </c>
      <c r="CU164" t="s">
        <v>114</v>
      </c>
      <c r="CV164" t="s">
        <v>114</v>
      </c>
      <c r="CW164" t="s">
        <v>442</v>
      </c>
      <c r="CX164" s="10">
        <v>16702353481</v>
      </c>
      <c r="CY164" t="s">
        <v>294</v>
      </c>
      <c r="CZ164" t="s">
        <v>206</v>
      </c>
      <c r="DA164" t="s">
        <v>114</v>
      </c>
      <c r="DB164" t="s">
        <v>115</v>
      </c>
      <c r="DC164" t="s">
        <v>300</v>
      </c>
      <c r="DD164" t="s">
        <v>301</v>
      </c>
      <c r="DE164" t="s">
        <v>302</v>
      </c>
      <c r="DF164" t="s">
        <v>286</v>
      </c>
      <c r="DG164" t="s">
        <v>294</v>
      </c>
    </row>
    <row r="165" spans="1:111" ht="14.45" customHeight="1" x14ac:dyDescent="0.25">
      <c r="A165" t="s">
        <v>1716</v>
      </c>
      <c r="B165" t="s">
        <v>209</v>
      </c>
      <c r="C165" s="1">
        <v>45161.083126041667</v>
      </c>
      <c r="D165" s="1">
        <v>45215</v>
      </c>
      <c r="E165" t="s">
        <v>113</v>
      </c>
      <c r="F165" s="1">
        <v>45290.791666666664</v>
      </c>
      <c r="G165" t="s">
        <v>115</v>
      </c>
      <c r="H165" t="s">
        <v>115</v>
      </c>
      <c r="I165" t="s">
        <v>115</v>
      </c>
      <c r="J165" t="s">
        <v>1717</v>
      </c>
      <c r="L165" t="s">
        <v>1718</v>
      </c>
      <c r="N165" t="s">
        <v>1719</v>
      </c>
      <c r="O165" t="s">
        <v>120</v>
      </c>
      <c r="P165" s="8">
        <v>96952</v>
      </c>
      <c r="Q165" t="s">
        <v>121</v>
      </c>
      <c r="S165" s="10">
        <v>16704330422</v>
      </c>
      <c r="U165">
        <v>212312</v>
      </c>
      <c r="V165" t="s">
        <v>122</v>
      </c>
      <c r="X165" t="s">
        <v>1720</v>
      </c>
      <c r="Y165" t="s">
        <v>1721</v>
      </c>
      <c r="Z165" t="s">
        <v>1516</v>
      </c>
      <c r="AA165" t="s">
        <v>259</v>
      </c>
      <c r="AB165" t="s">
        <v>1718</v>
      </c>
      <c r="AD165" t="s">
        <v>1719</v>
      </c>
      <c r="AE165" t="s">
        <v>120</v>
      </c>
      <c r="AF165" s="8">
        <v>96952</v>
      </c>
      <c r="AG165" t="s">
        <v>121</v>
      </c>
      <c r="AI165" s="10">
        <v>16704330422</v>
      </c>
      <c r="AK165" t="s">
        <v>1722</v>
      </c>
      <c r="BC165" t="str">
        <f>"53-3032.00"</f>
        <v>53-3032.00</v>
      </c>
      <c r="BD165" t="s">
        <v>1078</v>
      </c>
      <c r="BE165" t="s">
        <v>1723</v>
      </c>
      <c r="BF165" t="s">
        <v>1724</v>
      </c>
      <c r="BG165">
        <v>6</v>
      </c>
      <c r="BH165">
        <v>6</v>
      </c>
      <c r="BI165" s="1">
        <v>45292</v>
      </c>
      <c r="BJ165" s="1">
        <v>45657</v>
      </c>
      <c r="BK165" s="1">
        <v>45292</v>
      </c>
      <c r="BL165" s="1">
        <v>45657</v>
      </c>
      <c r="BM165">
        <v>40</v>
      </c>
      <c r="BN165">
        <v>0</v>
      </c>
      <c r="BO165">
        <v>8</v>
      </c>
      <c r="BP165">
        <v>8</v>
      </c>
      <c r="BQ165">
        <v>8</v>
      </c>
      <c r="BR165">
        <v>8</v>
      </c>
      <c r="BS165">
        <v>8</v>
      </c>
      <c r="BT165">
        <v>0</v>
      </c>
      <c r="BU165" t="str">
        <f>"7:30 AM"</f>
        <v>7:30 AM</v>
      </c>
      <c r="BV165" t="str">
        <f>"4:30 PM"</f>
        <v>4:30 PM</v>
      </c>
      <c r="BW165" t="s">
        <v>184</v>
      </c>
      <c r="BX165">
        <v>0</v>
      </c>
      <c r="BY165">
        <v>12</v>
      </c>
      <c r="BZ165" t="s">
        <v>115</v>
      </c>
      <c r="CB165" t="s">
        <v>1725</v>
      </c>
      <c r="CC165" t="s">
        <v>1726</v>
      </c>
      <c r="CE165" t="s">
        <v>1719</v>
      </c>
      <c r="CF165" t="s">
        <v>120</v>
      </c>
      <c r="CG165" s="8">
        <v>96952</v>
      </c>
      <c r="CH165" s="2">
        <v>10.47</v>
      </c>
      <c r="CI165" s="2">
        <v>13</v>
      </c>
      <c r="CJ165" s="2">
        <v>15.71</v>
      </c>
      <c r="CK165" s="2">
        <v>19.5</v>
      </c>
      <c r="CL165" t="s">
        <v>134</v>
      </c>
      <c r="CM165" t="s">
        <v>1727</v>
      </c>
      <c r="CN165" t="s">
        <v>187</v>
      </c>
      <c r="CP165" t="s">
        <v>115</v>
      </c>
      <c r="CQ165" t="s">
        <v>114</v>
      </c>
      <c r="CR165" t="s">
        <v>114</v>
      </c>
      <c r="CS165" t="s">
        <v>114</v>
      </c>
      <c r="CT165" t="s">
        <v>136</v>
      </c>
      <c r="CU165" t="s">
        <v>114</v>
      </c>
      <c r="CV165" t="s">
        <v>114</v>
      </c>
      <c r="CW165" t="s">
        <v>1728</v>
      </c>
      <c r="CX165" s="10">
        <v>16704330422</v>
      </c>
      <c r="CY165" t="s">
        <v>1722</v>
      </c>
      <c r="CZ165" t="s">
        <v>136</v>
      </c>
      <c r="DA165" t="s">
        <v>114</v>
      </c>
      <c r="DB165" t="s">
        <v>115</v>
      </c>
    </row>
    <row r="166" spans="1:111" ht="14.45" customHeight="1" x14ac:dyDescent="0.25">
      <c r="A166" t="s">
        <v>1740</v>
      </c>
      <c r="B166" t="s">
        <v>209</v>
      </c>
      <c r="C166" s="1">
        <v>45154.098506828705</v>
      </c>
      <c r="D166" s="1">
        <v>45215</v>
      </c>
      <c r="E166" t="s">
        <v>113</v>
      </c>
      <c r="F166" s="1">
        <v>45290.791666666664</v>
      </c>
      <c r="G166" t="s">
        <v>115</v>
      </c>
      <c r="H166" t="s">
        <v>115</v>
      </c>
      <c r="I166" t="s">
        <v>115</v>
      </c>
      <c r="J166" t="s">
        <v>1667</v>
      </c>
      <c r="L166" t="s">
        <v>1668</v>
      </c>
      <c r="M166" t="s">
        <v>1669</v>
      </c>
      <c r="N166" t="s">
        <v>214</v>
      </c>
      <c r="O166" t="s">
        <v>120</v>
      </c>
      <c r="P166" s="8">
        <v>96950</v>
      </c>
      <c r="Q166" t="s">
        <v>121</v>
      </c>
      <c r="S166" s="10">
        <v>16702368202</v>
      </c>
      <c r="T166">
        <v>3554</v>
      </c>
      <c r="U166">
        <v>62211</v>
      </c>
      <c r="V166" t="s">
        <v>122</v>
      </c>
      <c r="X166" t="s">
        <v>1670</v>
      </c>
      <c r="Y166" t="s">
        <v>1671</v>
      </c>
      <c r="Z166" t="s">
        <v>1672</v>
      </c>
      <c r="AA166" t="s">
        <v>1673</v>
      </c>
      <c r="AB166" t="s">
        <v>1668</v>
      </c>
      <c r="AC166" t="s">
        <v>1669</v>
      </c>
      <c r="AD166" t="s">
        <v>214</v>
      </c>
      <c r="AE166" t="s">
        <v>120</v>
      </c>
      <c r="AF166" s="8">
        <v>96950</v>
      </c>
      <c r="AG166" t="s">
        <v>121</v>
      </c>
      <c r="AI166" s="10">
        <v>16702368202</v>
      </c>
      <c r="AJ166">
        <v>3554</v>
      </c>
      <c r="AK166" t="s">
        <v>1674</v>
      </c>
      <c r="BC166" t="str">
        <f>"29-2034.00"</f>
        <v>29-2034.00</v>
      </c>
      <c r="BD166" t="s">
        <v>1741</v>
      </c>
      <c r="BE166" t="s">
        <v>1742</v>
      </c>
      <c r="BF166" t="s">
        <v>1743</v>
      </c>
      <c r="BG166">
        <v>1</v>
      </c>
      <c r="BH166">
        <v>1</v>
      </c>
      <c r="BI166" s="1">
        <v>45292</v>
      </c>
      <c r="BJ166" s="1">
        <v>45657</v>
      </c>
      <c r="BK166" s="1">
        <v>45292</v>
      </c>
      <c r="BL166" s="1">
        <v>45657</v>
      </c>
      <c r="BM166">
        <v>40</v>
      </c>
      <c r="BN166">
        <v>0</v>
      </c>
      <c r="BO166">
        <v>8</v>
      </c>
      <c r="BP166">
        <v>8</v>
      </c>
      <c r="BQ166">
        <v>8</v>
      </c>
      <c r="BR166">
        <v>8</v>
      </c>
      <c r="BS166">
        <v>8</v>
      </c>
      <c r="BT166">
        <v>0</v>
      </c>
      <c r="BU166" t="str">
        <f>"7:30 AM"</f>
        <v>7:30 AM</v>
      </c>
      <c r="BV166" t="str">
        <f>"4:30 PM"</f>
        <v>4:30 PM</v>
      </c>
      <c r="BW166" t="s">
        <v>160</v>
      </c>
      <c r="BX166">
        <v>0</v>
      </c>
      <c r="BY166">
        <v>24</v>
      </c>
      <c r="BZ166" t="s">
        <v>115</v>
      </c>
      <c r="CB166" t="s">
        <v>1744</v>
      </c>
      <c r="CC166" t="s">
        <v>1668</v>
      </c>
      <c r="CD166" t="s">
        <v>1669</v>
      </c>
      <c r="CE166" t="s">
        <v>214</v>
      </c>
      <c r="CF166" t="s">
        <v>120</v>
      </c>
      <c r="CG166" s="8">
        <v>96950</v>
      </c>
      <c r="CH166" s="2">
        <v>15.02</v>
      </c>
      <c r="CI166" s="2">
        <v>22.43</v>
      </c>
      <c r="CJ166" s="2">
        <v>22.53</v>
      </c>
      <c r="CK166" s="2">
        <v>33.64</v>
      </c>
      <c r="CL166" t="s">
        <v>134</v>
      </c>
      <c r="CM166" t="s">
        <v>1679</v>
      </c>
      <c r="CN166" t="s">
        <v>135</v>
      </c>
      <c r="CP166" t="s">
        <v>114</v>
      </c>
      <c r="CQ166" t="s">
        <v>114</v>
      </c>
      <c r="CR166" t="s">
        <v>115</v>
      </c>
      <c r="CS166" t="s">
        <v>114</v>
      </c>
      <c r="CT166" t="s">
        <v>136</v>
      </c>
      <c r="CU166" t="s">
        <v>136</v>
      </c>
      <c r="CV166" t="s">
        <v>136</v>
      </c>
      <c r="CW166" t="s">
        <v>1680</v>
      </c>
      <c r="CX166" s="10" t="s">
        <v>136</v>
      </c>
      <c r="CY166" t="s">
        <v>1682</v>
      </c>
      <c r="CZ166" t="s">
        <v>1683</v>
      </c>
      <c r="DA166" t="s">
        <v>114</v>
      </c>
      <c r="DB166" t="s">
        <v>115</v>
      </c>
      <c r="DC166" t="s">
        <v>1684</v>
      </c>
      <c r="DD166" t="s">
        <v>1685</v>
      </c>
      <c r="DE166" t="s">
        <v>1342</v>
      </c>
      <c r="DF166" t="s">
        <v>1667</v>
      </c>
      <c r="DG166" t="s">
        <v>1686</v>
      </c>
    </row>
    <row r="167" spans="1:111" ht="14.45" customHeight="1" x14ac:dyDescent="0.25">
      <c r="A167" t="s">
        <v>1745</v>
      </c>
      <c r="B167" t="s">
        <v>209</v>
      </c>
      <c r="C167" s="1">
        <v>45160.023697685188</v>
      </c>
      <c r="D167" s="1">
        <v>45215</v>
      </c>
      <c r="E167" t="s">
        <v>139</v>
      </c>
      <c r="G167" t="s">
        <v>115</v>
      </c>
      <c r="H167" t="s">
        <v>115</v>
      </c>
      <c r="I167" t="s">
        <v>115</v>
      </c>
      <c r="J167" t="s">
        <v>1746</v>
      </c>
      <c r="K167" t="s">
        <v>1747</v>
      </c>
      <c r="L167" t="s">
        <v>1748</v>
      </c>
      <c r="M167" t="s">
        <v>1749</v>
      </c>
      <c r="N167" t="s">
        <v>119</v>
      </c>
      <c r="O167" t="s">
        <v>120</v>
      </c>
      <c r="P167" s="8">
        <v>96950</v>
      </c>
      <c r="Q167" t="s">
        <v>121</v>
      </c>
      <c r="S167" s="10">
        <v>16707831118</v>
      </c>
      <c r="U167">
        <v>311920</v>
      </c>
      <c r="V167" t="s">
        <v>122</v>
      </c>
      <c r="X167" t="s">
        <v>1750</v>
      </c>
      <c r="Y167" t="s">
        <v>1751</v>
      </c>
      <c r="Z167" t="s">
        <v>136</v>
      </c>
      <c r="AA167" t="s">
        <v>126</v>
      </c>
      <c r="AB167" t="s">
        <v>1748</v>
      </c>
      <c r="AC167" t="s">
        <v>1749</v>
      </c>
      <c r="AD167" t="s">
        <v>119</v>
      </c>
      <c r="AE167" t="s">
        <v>120</v>
      </c>
      <c r="AF167" s="8">
        <v>96950</v>
      </c>
      <c r="AG167" t="s">
        <v>121</v>
      </c>
      <c r="AI167" s="10">
        <v>16707831118</v>
      </c>
      <c r="AK167" t="s">
        <v>1752</v>
      </c>
      <c r="BC167" t="str">
        <f>"35-2021.00"</f>
        <v>35-2021.00</v>
      </c>
      <c r="BD167" t="s">
        <v>733</v>
      </c>
      <c r="BE167" t="s">
        <v>1753</v>
      </c>
      <c r="BF167" t="s">
        <v>1754</v>
      </c>
      <c r="BG167">
        <v>3</v>
      </c>
      <c r="BH167">
        <v>3</v>
      </c>
      <c r="BI167" s="1">
        <v>45200</v>
      </c>
      <c r="BJ167" s="1">
        <v>45565</v>
      </c>
      <c r="BK167" s="1">
        <v>45215</v>
      </c>
      <c r="BL167" s="1">
        <v>45565</v>
      </c>
      <c r="BM167">
        <v>40</v>
      </c>
      <c r="BN167">
        <v>0</v>
      </c>
      <c r="BO167">
        <v>8</v>
      </c>
      <c r="BP167">
        <v>8</v>
      </c>
      <c r="BQ167">
        <v>8</v>
      </c>
      <c r="BR167">
        <v>8</v>
      </c>
      <c r="BS167">
        <v>8</v>
      </c>
      <c r="BT167">
        <v>0</v>
      </c>
      <c r="BU167" t="str">
        <f>"8:00 PM"</f>
        <v>8:00 PM</v>
      </c>
      <c r="BV167" t="str">
        <f>"5:00 PM"</f>
        <v>5:00 PM</v>
      </c>
      <c r="BW167" t="s">
        <v>131</v>
      </c>
      <c r="BX167">
        <v>0</v>
      </c>
      <c r="BY167">
        <v>3</v>
      </c>
      <c r="BZ167" t="s">
        <v>115</v>
      </c>
      <c r="CB167" t="s">
        <v>1755</v>
      </c>
      <c r="CC167" t="s">
        <v>1748</v>
      </c>
      <c r="CD167" t="s">
        <v>1749</v>
      </c>
      <c r="CE167" t="s">
        <v>119</v>
      </c>
      <c r="CF167" t="s">
        <v>120</v>
      </c>
      <c r="CG167" s="8">
        <v>96950</v>
      </c>
      <c r="CH167" s="2">
        <v>7.95</v>
      </c>
      <c r="CI167" s="2">
        <v>7.95</v>
      </c>
      <c r="CJ167" s="2">
        <v>11.93</v>
      </c>
      <c r="CK167" s="2">
        <v>11.93</v>
      </c>
      <c r="CL167" t="s">
        <v>134</v>
      </c>
      <c r="CM167" t="s">
        <v>136</v>
      </c>
      <c r="CN167" t="s">
        <v>135</v>
      </c>
      <c r="CP167" t="s">
        <v>115</v>
      </c>
      <c r="CQ167" t="s">
        <v>114</v>
      </c>
      <c r="CR167" t="s">
        <v>115</v>
      </c>
      <c r="CS167" t="s">
        <v>114</v>
      </c>
      <c r="CT167" t="s">
        <v>136</v>
      </c>
      <c r="CU167" t="s">
        <v>114</v>
      </c>
      <c r="CV167" t="s">
        <v>136</v>
      </c>
      <c r="CW167" t="s">
        <v>327</v>
      </c>
      <c r="CX167" s="10">
        <v>16707831118</v>
      </c>
      <c r="CY167" t="s">
        <v>1752</v>
      </c>
      <c r="CZ167" t="s">
        <v>136</v>
      </c>
      <c r="DA167" t="s">
        <v>114</v>
      </c>
      <c r="DB167" t="s">
        <v>115</v>
      </c>
    </row>
    <row r="168" spans="1:111" ht="14.45" customHeight="1" x14ac:dyDescent="0.25">
      <c r="A168" t="s">
        <v>1756</v>
      </c>
      <c r="B168" t="s">
        <v>209</v>
      </c>
      <c r="C168" s="1">
        <v>45133.858387731481</v>
      </c>
      <c r="D168" s="1">
        <v>45215</v>
      </c>
      <c r="E168" t="s">
        <v>139</v>
      </c>
      <c r="G168" t="s">
        <v>115</v>
      </c>
      <c r="H168" t="s">
        <v>115</v>
      </c>
      <c r="I168" t="s">
        <v>115</v>
      </c>
      <c r="J168" t="s">
        <v>945</v>
      </c>
      <c r="K168" t="s">
        <v>136</v>
      </c>
      <c r="L168" t="s">
        <v>1757</v>
      </c>
      <c r="M168" t="s">
        <v>946</v>
      </c>
      <c r="N168" t="s">
        <v>119</v>
      </c>
      <c r="O168" t="s">
        <v>120</v>
      </c>
      <c r="P168" s="8">
        <v>96950</v>
      </c>
      <c r="Q168" t="s">
        <v>121</v>
      </c>
      <c r="S168" s="10">
        <v>16702343423</v>
      </c>
      <c r="U168">
        <v>332321</v>
      </c>
      <c r="V168" t="s">
        <v>122</v>
      </c>
      <c r="X168" t="s">
        <v>947</v>
      </c>
      <c r="Y168" t="s">
        <v>948</v>
      </c>
      <c r="AA168" t="s">
        <v>949</v>
      </c>
      <c r="AB168" t="s">
        <v>946</v>
      </c>
      <c r="AD168" t="s">
        <v>119</v>
      </c>
      <c r="AE168" t="s">
        <v>120</v>
      </c>
      <c r="AF168" s="8">
        <v>96950</v>
      </c>
      <c r="AG168" t="s">
        <v>121</v>
      </c>
      <c r="AI168" s="10">
        <v>16702343423</v>
      </c>
      <c r="AK168" t="s">
        <v>957</v>
      </c>
      <c r="BC168" t="str">
        <f>"41-4012.00"</f>
        <v>41-4012.00</v>
      </c>
      <c r="BD168" t="s">
        <v>1758</v>
      </c>
      <c r="BE168" t="s">
        <v>1759</v>
      </c>
      <c r="BF168" t="s">
        <v>1760</v>
      </c>
      <c r="BG168">
        <v>2</v>
      </c>
      <c r="BH168">
        <v>2</v>
      </c>
      <c r="BI168" s="1">
        <v>45245</v>
      </c>
      <c r="BJ168" s="1">
        <v>45610</v>
      </c>
      <c r="BK168" s="1">
        <v>45245</v>
      </c>
      <c r="BL168" s="1">
        <v>45610</v>
      </c>
      <c r="BM168">
        <v>40</v>
      </c>
      <c r="BN168">
        <v>0</v>
      </c>
      <c r="BO168">
        <v>8</v>
      </c>
      <c r="BP168">
        <v>8</v>
      </c>
      <c r="BQ168">
        <v>8</v>
      </c>
      <c r="BR168">
        <v>8</v>
      </c>
      <c r="BS168">
        <v>8</v>
      </c>
      <c r="BT168">
        <v>0</v>
      </c>
      <c r="BU168" t="str">
        <f>"8:00 AM"</f>
        <v>8:00 AM</v>
      </c>
      <c r="BV168" t="str">
        <f>"5:00 PM"</f>
        <v>5:00 PM</v>
      </c>
      <c r="BW168" t="s">
        <v>160</v>
      </c>
      <c r="BX168">
        <v>0</v>
      </c>
      <c r="BY168">
        <v>12</v>
      </c>
      <c r="BZ168" t="s">
        <v>115</v>
      </c>
      <c r="CB168" t="s">
        <v>1761</v>
      </c>
      <c r="CC168" t="s">
        <v>1757</v>
      </c>
      <c r="CD168" t="s">
        <v>946</v>
      </c>
      <c r="CE168" t="s">
        <v>119</v>
      </c>
      <c r="CF168" t="s">
        <v>120</v>
      </c>
      <c r="CG168" s="8">
        <v>96950</v>
      </c>
      <c r="CH168" s="2">
        <v>9.2899999999999991</v>
      </c>
      <c r="CI168" s="2">
        <v>9.2899999999999991</v>
      </c>
      <c r="CJ168" s="2">
        <v>13.93</v>
      </c>
      <c r="CK168" s="2">
        <v>13.93</v>
      </c>
      <c r="CL168" t="s">
        <v>134</v>
      </c>
      <c r="CM168" t="s">
        <v>136</v>
      </c>
      <c r="CN168" t="s">
        <v>135</v>
      </c>
      <c r="CP168" t="s">
        <v>115</v>
      </c>
      <c r="CQ168" t="s">
        <v>114</v>
      </c>
      <c r="CR168" t="s">
        <v>114</v>
      </c>
      <c r="CS168" t="s">
        <v>114</v>
      </c>
      <c r="CT168" t="s">
        <v>114</v>
      </c>
      <c r="CU168" t="s">
        <v>114</v>
      </c>
      <c r="CV168" t="s">
        <v>114</v>
      </c>
      <c r="CW168" t="s">
        <v>1762</v>
      </c>
      <c r="CX168" s="10">
        <v>16702343423</v>
      </c>
      <c r="CY168" t="s">
        <v>957</v>
      </c>
      <c r="CZ168" t="s">
        <v>136</v>
      </c>
      <c r="DA168" t="s">
        <v>114</v>
      </c>
      <c r="DB168" t="s">
        <v>115</v>
      </c>
    </row>
    <row r="169" spans="1:111" ht="14.45" customHeight="1" x14ac:dyDescent="0.25">
      <c r="A169" t="s">
        <v>1763</v>
      </c>
      <c r="B169" t="s">
        <v>209</v>
      </c>
      <c r="C169" s="1">
        <v>45137.347725694446</v>
      </c>
      <c r="D169" s="1">
        <v>45215</v>
      </c>
      <c r="E169" t="s">
        <v>139</v>
      </c>
      <c r="G169" t="s">
        <v>115</v>
      </c>
      <c r="H169" t="s">
        <v>115</v>
      </c>
      <c r="I169" t="s">
        <v>115</v>
      </c>
      <c r="J169" t="s">
        <v>116</v>
      </c>
      <c r="K169" t="s">
        <v>1764</v>
      </c>
      <c r="L169" t="s">
        <v>118</v>
      </c>
      <c r="N169" t="s">
        <v>119</v>
      </c>
      <c r="O169" t="s">
        <v>120</v>
      </c>
      <c r="P169" s="8">
        <v>96950</v>
      </c>
      <c r="Q169" t="s">
        <v>121</v>
      </c>
      <c r="S169" s="10">
        <v>16702336927</v>
      </c>
      <c r="U169">
        <v>561320</v>
      </c>
      <c r="V169" t="s">
        <v>122</v>
      </c>
      <c r="X169" t="s">
        <v>123</v>
      </c>
      <c r="Y169" t="s">
        <v>124</v>
      </c>
      <c r="Z169" t="s">
        <v>125</v>
      </c>
      <c r="AA169" t="s">
        <v>126</v>
      </c>
      <c r="AB169" t="s">
        <v>118</v>
      </c>
      <c r="AD169" t="s">
        <v>119</v>
      </c>
      <c r="AE169" t="s">
        <v>120</v>
      </c>
      <c r="AF169" s="8">
        <v>96950</v>
      </c>
      <c r="AG169" t="s">
        <v>121</v>
      </c>
      <c r="AI169" s="10">
        <v>16702336927</v>
      </c>
      <c r="AK169" t="s">
        <v>127</v>
      </c>
      <c r="BC169" t="str">
        <f>"37-3011.00"</f>
        <v>37-3011.00</v>
      </c>
      <c r="BD169" t="s">
        <v>1093</v>
      </c>
      <c r="BE169" t="s">
        <v>1765</v>
      </c>
      <c r="BF169" t="s">
        <v>1766</v>
      </c>
      <c r="BG169">
        <v>3</v>
      </c>
      <c r="BH169">
        <v>3</v>
      </c>
      <c r="BI169" s="1">
        <v>45231</v>
      </c>
      <c r="BJ169" s="1">
        <v>45595</v>
      </c>
      <c r="BK169" s="1">
        <v>45231</v>
      </c>
      <c r="BL169" s="1">
        <v>45595</v>
      </c>
      <c r="BM169">
        <v>35</v>
      </c>
      <c r="BN169">
        <v>0</v>
      </c>
      <c r="BO169">
        <v>7</v>
      </c>
      <c r="BP169">
        <v>7</v>
      </c>
      <c r="BQ169">
        <v>7</v>
      </c>
      <c r="BR169">
        <v>7</v>
      </c>
      <c r="BS169">
        <v>7</v>
      </c>
      <c r="BT169">
        <v>0</v>
      </c>
      <c r="BU169" t="str">
        <f>"7:30 AM"</f>
        <v>7:30 AM</v>
      </c>
      <c r="BV169" t="str">
        <f>"4:30 PM"</f>
        <v>4:30 PM</v>
      </c>
      <c r="BW169" t="s">
        <v>131</v>
      </c>
      <c r="BX169">
        <v>0</v>
      </c>
      <c r="BY169">
        <v>3</v>
      </c>
      <c r="BZ169" t="s">
        <v>115</v>
      </c>
      <c r="CB169" s="3" t="s">
        <v>1767</v>
      </c>
      <c r="CC169" t="s">
        <v>1768</v>
      </c>
      <c r="CD169" t="s">
        <v>118</v>
      </c>
      <c r="CE169" t="s">
        <v>119</v>
      </c>
      <c r="CF169" t="s">
        <v>120</v>
      </c>
      <c r="CG169" s="8">
        <v>96950</v>
      </c>
      <c r="CH169" s="2">
        <v>8.26</v>
      </c>
      <c r="CI169" s="2">
        <v>8.26</v>
      </c>
      <c r="CJ169" s="2">
        <v>12.39</v>
      </c>
      <c r="CK169" s="2">
        <v>12.39</v>
      </c>
      <c r="CL169" t="s">
        <v>134</v>
      </c>
      <c r="CN169" t="s">
        <v>135</v>
      </c>
      <c r="CP169" t="s">
        <v>115</v>
      </c>
      <c r="CQ169" t="s">
        <v>114</v>
      </c>
      <c r="CR169" t="s">
        <v>115</v>
      </c>
      <c r="CS169" t="s">
        <v>114</v>
      </c>
      <c r="CT169" t="s">
        <v>136</v>
      </c>
      <c r="CU169" t="s">
        <v>114</v>
      </c>
      <c r="CV169" t="s">
        <v>136</v>
      </c>
      <c r="CW169" t="s">
        <v>137</v>
      </c>
      <c r="CX169" s="10">
        <v>16702336927</v>
      </c>
      <c r="CY169" t="s">
        <v>127</v>
      </c>
      <c r="CZ169" t="s">
        <v>136</v>
      </c>
      <c r="DA169" t="s">
        <v>114</v>
      </c>
      <c r="DB169" t="s">
        <v>115</v>
      </c>
    </row>
    <row r="170" spans="1:111" ht="14.45" customHeight="1" x14ac:dyDescent="0.25">
      <c r="A170" t="s">
        <v>1642</v>
      </c>
      <c r="B170" t="s">
        <v>285</v>
      </c>
      <c r="C170" s="1">
        <v>45154.096393402775</v>
      </c>
      <c r="D170" s="1">
        <v>45215</v>
      </c>
      <c r="E170" t="s">
        <v>139</v>
      </c>
      <c r="G170" t="s">
        <v>115</v>
      </c>
      <c r="H170" t="s">
        <v>115</v>
      </c>
      <c r="I170" t="s">
        <v>115</v>
      </c>
      <c r="J170" t="s">
        <v>1643</v>
      </c>
      <c r="L170" t="s">
        <v>934</v>
      </c>
      <c r="M170" t="s">
        <v>940</v>
      </c>
      <c r="N170" t="s">
        <v>214</v>
      </c>
      <c r="O170" t="s">
        <v>120</v>
      </c>
      <c r="P170" s="8">
        <v>96950</v>
      </c>
      <c r="Q170" t="s">
        <v>121</v>
      </c>
      <c r="S170" s="10">
        <v>16702353027</v>
      </c>
      <c r="U170">
        <v>424410</v>
      </c>
      <c r="V170" t="s">
        <v>122</v>
      </c>
      <c r="X170" t="s">
        <v>931</v>
      </c>
      <c r="Y170" t="s">
        <v>932</v>
      </c>
      <c r="Z170" t="s">
        <v>933</v>
      </c>
      <c r="AA170" t="s">
        <v>219</v>
      </c>
      <c r="AB170" t="s">
        <v>934</v>
      </c>
      <c r="AD170" t="s">
        <v>214</v>
      </c>
      <c r="AE170" t="s">
        <v>120</v>
      </c>
      <c r="AF170" s="8">
        <v>96950</v>
      </c>
      <c r="AG170" t="s">
        <v>121</v>
      </c>
      <c r="AI170" s="10">
        <v>16702353027</v>
      </c>
      <c r="AK170" t="s">
        <v>1644</v>
      </c>
      <c r="BC170" t="str">
        <f>"37-2011.00"</f>
        <v>37-2011.00</v>
      </c>
      <c r="BD170" t="s">
        <v>144</v>
      </c>
      <c r="BE170" t="s">
        <v>1645</v>
      </c>
      <c r="BF170" t="s">
        <v>146</v>
      </c>
      <c r="BG170">
        <v>3</v>
      </c>
      <c r="BI170" s="1">
        <v>45231</v>
      </c>
      <c r="BJ170" s="1">
        <v>45596</v>
      </c>
      <c r="BM170">
        <v>35</v>
      </c>
      <c r="BN170">
        <v>0</v>
      </c>
      <c r="BO170">
        <v>7</v>
      </c>
      <c r="BP170">
        <v>7</v>
      </c>
      <c r="BQ170">
        <v>7</v>
      </c>
      <c r="BR170">
        <v>7</v>
      </c>
      <c r="BS170">
        <v>7</v>
      </c>
      <c r="BT170">
        <v>0</v>
      </c>
      <c r="BU170" t="str">
        <f>"8:00 AM"</f>
        <v>8:00 AM</v>
      </c>
      <c r="BV170" t="str">
        <f>"3:00 PM"</f>
        <v>3:00 PM</v>
      </c>
      <c r="BW170" t="s">
        <v>131</v>
      </c>
      <c r="BX170">
        <v>0</v>
      </c>
      <c r="BY170">
        <v>6</v>
      </c>
      <c r="BZ170" t="s">
        <v>115</v>
      </c>
      <c r="CB170" t="s">
        <v>1646</v>
      </c>
      <c r="CC170" t="s">
        <v>940</v>
      </c>
      <c r="CD170" t="s">
        <v>940</v>
      </c>
      <c r="CE170" t="s">
        <v>214</v>
      </c>
      <c r="CF170" t="s">
        <v>120</v>
      </c>
      <c r="CG170" s="8">
        <v>96950</v>
      </c>
      <c r="CH170" s="2">
        <v>8.15</v>
      </c>
      <c r="CI170" s="2">
        <v>8.15</v>
      </c>
      <c r="CJ170" s="2">
        <v>12.23</v>
      </c>
      <c r="CK170" s="2">
        <v>12.23</v>
      </c>
      <c r="CL170" t="s">
        <v>134</v>
      </c>
      <c r="CM170" t="s">
        <v>184</v>
      </c>
      <c r="CN170" t="s">
        <v>135</v>
      </c>
      <c r="CP170" t="s">
        <v>115</v>
      </c>
      <c r="CQ170" t="s">
        <v>114</v>
      </c>
      <c r="CR170" t="s">
        <v>115</v>
      </c>
      <c r="CS170" t="s">
        <v>114</v>
      </c>
      <c r="CT170" t="s">
        <v>136</v>
      </c>
      <c r="CU170" t="s">
        <v>114</v>
      </c>
      <c r="CV170" t="s">
        <v>114</v>
      </c>
      <c r="CW170" t="s">
        <v>942</v>
      </c>
      <c r="CX170" s="10">
        <v>16702353027</v>
      </c>
      <c r="CY170" t="s">
        <v>1644</v>
      </c>
      <c r="CZ170" t="s">
        <v>136</v>
      </c>
      <c r="DA170" t="s">
        <v>114</v>
      </c>
      <c r="DB170" t="s">
        <v>115</v>
      </c>
      <c r="DC170" t="s">
        <v>931</v>
      </c>
      <c r="DD170" t="s">
        <v>932</v>
      </c>
      <c r="DE170" t="s">
        <v>850</v>
      </c>
      <c r="DF170" t="s">
        <v>1643</v>
      </c>
      <c r="DG170" t="s">
        <v>1644</v>
      </c>
    </row>
    <row r="171" spans="1:111" ht="14.45" customHeight="1" x14ac:dyDescent="0.25">
      <c r="A171" t="s">
        <v>1660</v>
      </c>
      <c r="B171" t="s">
        <v>285</v>
      </c>
      <c r="C171" s="1">
        <v>45123.911410879628</v>
      </c>
      <c r="D171" s="1">
        <v>45215</v>
      </c>
      <c r="E171" t="s">
        <v>139</v>
      </c>
      <c r="G171" t="s">
        <v>115</v>
      </c>
      <c r="H171" t="s">
        <v>115</v>
      </c>
      <c r="I171" t="s">
        <v>115</v>
      </c>
      <c r="J171" t="s">
        <v>116</v>
      </c>
      <c r="K171" t="s">
        <v>117</v>
      </c>
      <c r="L171" t="s">
        <v>118</v>
      </c>
      <c r="N171" t="s">
        <v>119</v>
      </c>
      <c r="O171" t="s">
        <v>120</v>
      </c>
      <c r="P171" s="8">
        <v>96950</v>
      </c>
      <c r="Q171" t="s">
        <v>121</v>
      </c>
      <c r="S171" s="10">
        <v>16702336927</v>
      </c>
      <c r="U171">
        <v>23622</v>
      </c>
      <c r="V171" t="s">
        <v>122</v>
      </c>
      <c r="X171" t="s">
        <v>123</v>
      </c>
      <c r="Y171" t="s">
        <v>124</v>
      </c>
      <c r="Z171" t="s">
        <v>125</v>
      </c>
      <c r="AA171" t="s">
        <v>126</v>
      </c>
      <c r="AB171" t="s">
        <v>118</v>
      </c>
      <c r="AD171" t="s">
        <v>119</v>
      </c>
      <c r="AE171" t="s">
        <v>120</v>
      </c>
      <c r="AF171" s="8">
        <v>96950</v>
      </c>
      <c r="AG171" t="s">
        <v>121</v>
      </c>
      <c r="AI171" s="10">
        <v>16702336927</v>
      </c>
      <c r="AK171" t="s">
        <v>127</v>
      </c>
      <c r="BC171" t="str">
        <f>"17-3011.00"</f>
        <v>17-3011.00</v>
      </c>
      <c r="BD171" t="s">
        <v>157</v>
      </c>
      <c r="BE171" t="s">
        <v>158</v>
      </c>
      <c r="BF171" t="s">
        <v>159</v>
      </c>
      <c r="BG171">
        <v>3</v>
      </c>
      <c r="BI171" s="1">
        <v>45170</v>
      </c>
      <c r="BJ171" s="1">
        <v>45535</v>
      </c>
      <c r="BM171">
        <v>40</v>
      </c>
      <c r="BN171">
        <v>0</v>
      </c>
      <c r="BO171">
        <v>8</v>
      </c>
      <c r="BP171">
        <v>8</v>
      </c>
      <c r="BQ171">
        <v>8</v>
      </c>
      <c r="BR171">
        <v>8</v>
      </c>
      <c r="BS171">
        <v>8</v>
      </c>
      <c r="BT171">
        <v>0</v>
      </c>
      <c r="BU171" t="str">
        <f>"7:30 AM"</f>
        <v>7:30 AM</v>
      </c>
      <c r="BV171" t="str">
        <f>"4:30 PM"</f>
        <v>4:30 PM</v>
      </c>
      <c r="BW171" t="s">
        <v>160</v>
      </c>
      <c r="BX171">
        <v>0</v>
      </c>
      <c r="BY171">
        <v>24</v>
      </c>
      <c r="BZ171" t="s">
        <v>115</v>
      </c>
      <c r="CB171" t="s">
        <v>1661</v>
      </c>
      <c r="CC171" t="s">
        <v>133</v>
      </c>
      <c r="CD171" t="s">
        <v>118</v>
      </c>
      <c r="CE171" t="s">
        <v>119</v>
      </c>
      <c r="CF171" t="s">
        <v>120</v>
      </c>
      <c r="CG171" s="8">
        <v>96950</v>
      </c>
      <c r="CH171" s="2">
        <v>16.93</v>
      </c>
      <c r="CI171" s="2">
        <v>16.93</v>
      </c>
      <c r="CJ171" s="2">
        <v>0</v>
      </c>
      <c r="CK171" s="2">
        <v>0</v>
      </c>
      <c r="CL171" t="s">
        <v>134</v>
      </c>
      <c r="CN171" t="s">
        <v>135</v>
      </c>
      <c r="CP171" t="s">
        <v>115</v>
      </c>
      <c r="CQ171" t="s">
        <v>114</v>
      </c>
      <c r="CR171" t="s">
        <v>115</v>
      </c>
      <c r="CS171" t="s">
        <v>115</v>
      </c>
      <c r="CT171" t="s">
        <v>136</v>
      </c>
      <c r="CU171" t="s">
        <v>114</v>
      </c>
      <c r="CV171" t="s">
        <v>136</v>
      </c>
      <c r="CW171" s="3" t="s">
        <v>1662</v>
      </c>
      <c r="CX171" s="10">
        <v>16702336927</v>
      </c>
      <c r="CY171" t="s">
        <v>127</v>
      </c>
      <c r="CZ171" t="s">
        <v>136</v>
      </c>
      <c r="DA171" t="s">
        <v>114</v>
      </c>
      <c r="DB171" t="s">
        <v>115</v>
      </c>
    </row>
    <row r="172" spans="1:111" ht="14.45" customHeight="1" x14ac:dyDescent="0.25">
      <c r="A172" t="s">
        <v>1703</v>
      </c>
      <c r="B172" t="s">
        <v>285</v>
      </c>
      <c r="C172" s="1">
        <v>45152.842734375001</v>
      </c>
      <c r="D172" s="1">
        <v>45215</v>
      </c>
      <c r="E172" t="s">
        <v>139</v>
      </c>
      <c r="G172" t="s">
        <v>115</v>
      </c>
      <c r="H172" t="s">
        <v>115</v>
      </c>
      <c r="I172" t="s">
        <v>115</v>
      </c>
      <c r="J172" t="s">
        <v>1704</v>
      </c>
      <c r="K172" t="s">
        <v>1705</v>
      </c>
      <c r="L172" t="s">
        <v>1706</v>
      </c>
      <c r="N172" t="s">
        <v>119</v>
      </c>
      <c r="O172" t="s">
        <v>120</v>
      </c>
      <c r="P172" s="8">
        <v>96950</v>
      </c>
      <c r="Q172" t="s">
        <v>121</v>
      </c>
      <c r="S172" s="10">
        <v>16702347976</v>
      </c>
      <c r="U172">
        <v>72111</v>
      </c>
      <c r="V172" t="s">
        <v>122</v>
      </c>
      <c r="X172" t="s">
        <v>1707</v>
      </c>
      <c r="Y172" t="s">
        <v>1708</v>
      </c>
      <c r="AA172" t="s">
        <v>533</v>
      </c>
      <c r="AB172" t="s">
        <v>1706</v>
      </c>
      <c r="AD172" t="s">
        <v>119</v>
      </c>
      <c r="AE172" t="s">
        <v>120</v>
      </c>
      <c r="AF172" s="8">
        <v>96950</v>
      </c>
      <c r="AG172" t="s">
        <v>121</v>
      </c>
      <c r="AI172" s="10">
        <v>16702850535</v>
      </c>
      <c r="AK172" t="s">
        <v>1709</v>
      </c>
      <c r="BC172" t="str">
        <f>"43-1011.00"</f>
        <v>43-1011.00</v>
      </c>
      <c r="BD172" t="s">
        <v>721</v>
      </c>
      <c r="BE172" t="s">
        <v>1710</v>
      </c>
      <c r="BF172" t="s">
        <v>1711</v>
      </c>
      <c r="BG172">
        <v>2</v>
      </c>
      <c r="BI172" s="1">
        <v>45261</v>
      </c>
      <c r="BJ172" s="1">
        <v>45626</v>
      </c>
      <c r="BM172">
        <v>35</v>
      </c>
      <c r="BN172">
        <v>0</v>
      </c>
      <c r="BO172">
        <v>7</v>
      </c>
      <c r="BP172">
        <v>7</v>
      </c>
      <c r="BQ172">
        <v>0</v>
      </c>
      <c r="BR172">
        <v>7</v>
      </c>
      <c r="BS172">
        <v>7</v>
      </c>
      <c r="BT172">
        <v>7</v>
      </c>
      <c r="BU172" t="str">
        <f>"10:00 AM"</f>
        <v>10:00 AM</v>
      </c>
      <c r="BV172" t="str">
        <f>"5:00 PM"</f>
        <v>5:00 PM</v>
      </c>
      <c r="BW172" t="s">
        <v>160</v>
      </c>
      <c r="BX172">
        <v>0</v>
      </c>
      <c r="BY172">
        <v>12</v>
      </c>
      <c r="BZ172" t="s">
        <v>114</v>
      </c>
      <c r="CA172">
        <v>30</v>
      </c>
      <c r="CB172" s="3" t="s">
        <v>1712</v>
      </c>
      <c r="CC172" t="s">
        <v>1713</v>
      </c>
      <c r="CE172" t="s">
        <v>119</v>
      </c>
      <c r="CF172" t="s">
        <v>120</v>
      </c>
      <c r="CG172" s="8">
        <v>96950</v>
      </c>
      <c r="CH172" s="2">
        <v>14.04</v>
      </c>
      <c r="CI172" s="2">
        <v>16.149999999999999</v>
      </c>
      <c r="CJ172" s="2">
        <v>21.06</v>
      </c>
      <c r="CK172" s="2">
        <v>24.22</v>
      </c>
      <c r="CL172" t="s">
        <v>134</v>
      </c>
      <c r="CN172" t="s">
        <v>135</v>
      </c>
      <c r="CP172" t="s">
        <v>115</v>
      </c>
      <c r="CQ172" t="s">
        <v>114</v>
      </c>
      <c r="CR172" t="s">
        <v>115</v>
      </c>
      <c r="CS172" t="s">
        <v>114</v>
      </c>
      <c r="CT172" t="s">
        <v>136</v>
      </c>
      <c r="CU172" t="s">
        <v>114</v>
      </c>
      <c r="CV172" t="s">
        <v>136</v>
      </c>
      <c r="CW172" t="s">
        <v>1714</v>
      </c>
      <c r="CX172" s="10">
        <v>16702347976</v>
      </c>
      <c r="CY172" t="s">
        <v>1715</v>
      </c>
      <c r="CZ172" t="s">
        <v>136</v>
      </c>
      <c r="DA172" t="s">
        <v>114</v>
      </c>
      <c r="DB172" t="s">
        <v>115</v>
      </c>
    </row>
    <row r="173" spans="1:111" ht="14.45" customHeight="1" x14ac:dyDescent="0.25">
      <c r="A173" t="s">
        <v>1729</v>
      </c>
      <c r="B173" t="s">
        <v>285</v>
      </c>
      <c r="C173" s="1">
        <v>45137.380328819447</v>
      </c>
      <c r="D173" s="1">
        <v>45215</v>
      </c>
      <c r="E173" t="s">
        <v>139</v>
      </c>
      <c r="G173" t="s">
        <v>115</v>
      </c>
      <c r="H173" t="s">
        <v>114</v>
      </c>
      <c r="I173" t="s">
        <v>115</v>
      </c>
      <c r="J173" t="s">
        <v>1730</v>
      </c>
      <c r="K173" t="s">
        <v>1731</v>
      </c>
      <c r="L173" t="s">
        <v>1732</v>
      </c>
      <c r="M173" t="s">
        <v>1733</v>
      </c>
      <c r="N173" t="s">
        <v>119</v>
      </c>
      <c r="O173" t="s">
        <v>120</v>
      </c>
      <c r="P173" s="8">
        <v>96950</v>
      </c>
      <c r="Q173" t="s">
        <v>121</v>
      </c>
      <c r="S173" s="10">
        <v>16702854805</v>
      </c>
      <c r="U173">
        <v>238910</v>
      </c>
      <c r="V173" t="s">
        <v>122</v>
      </c>
      <c r="X173" t="s">
        <v>947</v>
      </c>
      <c r="Y173" t="s">
        <v>1734</v>
      </c>
      <c r="AA173" t="s">
        <v>126</v>
      </c>
      <c r="AB173" t="s">
        <v>1732</v>
      </c>
      <c r="AC173" t="s">
        <v>1735</v>
      </c>
      <c r="AD173" t="s">
        <v>119</v>
      </c>
      <c r="AE173" t="s">
        <v>120</v>
      </c>
      <c r="AF173" s="8">
        <v>96950</v>
      </c>
      <c r="AG173" t="s">
        <v>121</v>
      </c>
      <c r="AI173" s="10">
        <v>16702854805</v>
      </c>
      <c r="AK173" t="s">
        <v>782</v>
      </c>
      <c r="BC173" t="str">
        <f>"49-3042.00"</f>
        <v>49-3042.00</v>
      </c>
      <c r="BD173" t="s">
        <v>909</v>
      </c>
      <c r="BE173" t="s">
        <v>1736</v>
      </c>
      <c r="BF173" t="s">
        <v>832</v>
      </c>
      <c r="BG173">
        <v>5</v>
      </c>
      <c r="BI173" s="1">
        <v>45200</v>
      </c>
      <c r="BJ173" s="1">
        <v>45565</v>
      </c>
      <c r="BM173">
        <v>40</v>
      </c>
      <c r="BN173">
        <v>0</v>
      </c>
      <c r="BO173">
        <v>8</v>
      </c>
      <c r="BP173">
        <v>8</v>
      </c>
      <c r="BQ173">
        <v>8</v>
      </c>
      <c r="BR173">
        <v>8</v>
      </c>
      <c r="BS173">
        <v>8</v>
      </c>
      <c r="BT173">
        <v>0</v>
      </c>
      <c r="BU173" t="str">
        <f>"8:00 AM"</f>
        <v>8:00 AM</v>
      </c>
      <c r="BV173" t="str">
        <f>"5:00 PM"</f>
        <v>5:00 PM</v>
      </c>
      <c r="BW173" t="s">
        <v>131</v>
      </c>
      <c r="BX173">
        <v>0</v>
      </c>
      <c r="BY173">
        <v>24</v>
      </c>
      <c r="BZ173" t="s">
        <v>115</v>
      </c>
      <c r="CB173" t="s">
        <v>1737</v>
      </c>
      <c r="CC173" t="s">
        <v>1732</v>
      </c>
      <c r="CD173" t="s">
        <v>1733</v>
      </c>
      <c r="CE173" t="s">
        <v>119</v>
      </c>
      <c r="CF173" t="s">
        <v>120</v>
      </c>
      <c r="CG173" s="8">
        <v>96950</v>
      </c>
      <c r="CH173" s="2">
        <v>11</v>
      </c>
      <c r="CI173" s="2">
        <v>11</v>
      </c>
      <c r="CJ173" s="2">
        <v>16.5</v>
      </c>
      <c r="CK173" s="2">
        <v>16.5</v>
      </c>
      <c r="CL173" t="s">
        <v>1738</v>
      </c>
      <c r="CM173" t="s">
        <v>789</v>
      </c>
      <c r="CN173" t="s">
        <v>135</v>
      </c>
      <c r="CP173" t="s">
        <v>115</v>
      </c>
      <c r="CQ173" t="s">
        <v>114</v>
      </c>
      <c r="CR173" t="s">
        <v>114</v>
      </c>
      <c r="CS173" t="s">
        <v>114</v>
      </c>
      <c r="CT173" t="s">
        <v>136</v>
      </c>
      <c r="CU173" t="s">
        <v>114</v>
      </c>
      <c r="CV173" t="s">
        <v>136</v>
      </c>
      <c r="CW173" t="s">
        <v>1739</v>
      </c>
      <c r="CX173" s="10">
        <v>16707837461</v>
      </c>
      <c r="CY173" t="s">
        <v>782</v>
      </c>
      <c r="CZ173" t="s">
        <v>791</v>
      </c>
      <c r="DA173" t="s">
        <v>114</v>
      </c>
      <c r="DB173" t="s">
        <v>115</v>
      </c>
    </row>
    <row r="174" spans="1:111" ht="14.45" customHeight="1" x14ac:dyDescent="0.25">
      <c r="A174" t="s">
        <v>1769</v>
      </c>
      <c r="B174" t="s">
        <v>209</v>
      </c>
      <c r="C174" s="1">
        <v>45152.830670949072</v>
      </c>
      <c r="D174" s="1">
        <v>45216</v>
      </c>
      <c r="E174" t="s">
        <v>139</v>
      </c>
      <c r="G174" t="s">
        <v>115</v>
      </c>
      <c r="H174" t="s">
        <v>115</v>
      </c>
      <c r="I174" t="s">
        <v>115</v>
      </c>
      <c r="J174" t="s">
        <v>1770</v>
      </c>
      <c r="L174" t="s">
        <v>192</v>
      </c>
      <c r="N174" t="s">
        <v>119</v>
      </c>
      <c r="O174" t="s">
        <v>120</v>
      </c>
      <c r="P174" s="8">
        <v>96950</v>
      </c>
      <c r="Q174" t="s">
        <v>121</v>
      </c>
      <c r="S174" s="10">
        <v>16702347898</v>
      </c>
      <c r="U174">
        <v>522390</v>
      </c>
      <c r="V174" t="s">
        <v>122</v>
      </c>
      <c r="X174" t="s">
        <v>194</v>
      </c>
      <c r="Y174" t="s">
        <v>195</v>
      </c>
      <c r="Z174" t="s">
        <v>196</v>
      </c>
      <c r="AA174" t="s">
        <v>197</v>
      </c>
      <c r="AB174" t="s">
        <v>1771</v>
      </c>
      <c r="AC174" t="s">
        <v>193</v>
      </c>
      <c r="AD174" t="s">
        <v>119</v>
      </c>
      <c r="AE174" t="s">
        <v>120</v>
      </c>
      <c r="AF174" s="8">
        <v>96950</v>
      </c>
      <c r="AG174" t="s">
        <v>121</v>
      </c>
      <c r="AI174" s="10">
        <v>16702347898</v>
      </c>
      <c r="AK174" t="s">
        <v>1772</v>
      </c>
      <c r="BC174" t="str">
        <f>"13-2011.00"</f>
        <v>13-2011.00</v>
      </c>
      <c r="BD174" t="s">
        <v>1694</v>
      </c>
      <c r="BE174" t="s">
        <v>1773</v>
      </c>
      <c r="BF174" t="s">
        <v>197</v>
      </c>
      <c r="BG174">
        <v>1</v>
      </c>
      <c r="BH174">
        <v>1</v>
      </c>
      <c r="BI174" s="1">
        <v>45231</v>
      </c>
      <c r="BJ174" s="1">
        <v>45596</v>
      </c>
      <c r="BK174" s="1">
        <v>45231</v>
      </c>
      <c r="BL174" s="1">
        <v>45596</v>
      </c>
      <c r="BM174">
        <v>35</v>
      </c>
      <c r="BN174">
        <v>0</v>
      </c>
      <c r="BO174">
        <v>7</v>
      </c>
      <c r="BP174">
        <v>7</v>
      </c>
      <c r="BQ174">
        <v>7</v>
      </c>
      <c r="BR174">
        <v>7</v>
      </c>
      <c r="BS174">
        <v>7</v>
      </c>
      <c r="BT174">
        <v>0</v>
      </c>
      <c r="BU174" t="str">
        <f>"8:00 AM"</f>
        <v>8:00 AM</v>
      </c>
      <c r="BV174" t="str">
        <f>"4:00 PM"</f>
        <v>4:00 PM</v>
      </c>
      <c r="BW174" t="s">
        <v>683</v>
      </c>
      <c r="BX174">
        <v>0</v>
      </c>
      <c r="BY174">
        <v>24</v>
      </c>
      <c r="BZ174" t="s">
        <v>115</v>
      </c>
      <c r="CB174" t="s">
        <v>1774</v>
      </c>
      <c r="CC174" t="s">
        <v>1775</v>
      </c>
      <c r="CD174" t="s">
        <v>1776</v>
      </c>
      <c r="CE174" t="s">
        <v>119</v>
      </c>
      <c r="CF174" t="s">
        <v>120</v>
      </c>
      <c r="CG174" s="8">
        <v>96950</v>
      </c>
      <c r="CH174" s="2">
        <v>16.98</v>
      </c>
      <c r="CI174" s="2">
        <v>16.98</v>
      </c>
      <c r="CJ174" s="2">
        <v>25.47</v>
      </c>
      <c r="CK174" s="2">
        <v>25.47</v>
      </c>
      <c r="CL174" t="s">
        <v>134</v>
      </c>
      <c r="CM174" t="s">
        <v>1777</v>
      </c>
      <c r="CN174" t="s">
        <v>135</v>
      </c>
      <c r="CP174" t="s">
        <v>115</v>
      </c>
      <c r="CQ174" t="s">
        <v>114</v>
      </c>
      <c r="CR174" t="s">
        <v>115</v>
      </c>
      <c r="CS174" t="s">
        <v>114</v>
      </c>
      <c r="CT174" t="s">
        <v>136</v>
      </c>
      <c r="CU174" t="s">
        <v>114</v>
      </c>
      <c r="CV174" t="s">
        <v>136</v>
      </c>
      <c r="CW174" t="s">
        <v>1778</v>
      </c>
      <c r="CX174" s="10">
        <v>16702347898</v>
      </c>
      <c r="CY174" t="s">
        <v>1772</v>
      </c>
      <c r="CZ174" t="s">
        <v>206</v>
      </c>
      <c r="DA174" t="s">
        <v>114</v>
      </c>
      <c r="DB174" t="s">
        <v>115</v>
      </c>
    </row>
    <row r="175" spans="1:111" ht="14.45" customHeight="1" x14ac:dyDescent="0.25">
      <c r="A175" t="s">
        <v>1779</v>
      </c>
      <c r="B175" t="s">
        <v>209</v>
      </c>
      <c r="C175" s="1">
        <v>45127.80797858796</v>
      </c>
      <c r="D175" s="1">
        <v>45216</v>
      </c>
      <c r="E175" t="s">
        <v>139</v>
      </c>
      <c r="G175" t="s">
        <v>115</v>
      </c>
      <c r="H175" t="s">
        <v>115</v>
      </c>
      <c r="I175" t="s">
        <v>115</v>
      </c>
      <c r="J175" t="s">
        <v>1780</v>
      </c>
      <c r="L175" t="s">
        <v>1781</v>
      </c>
      <c r="M175" t="s">
        <v>1782</v>
      </c>
      <c r="N175" t="s">
        <v>119</v>
      </c>
      <c r="O175" t="s">
        <v>120</v>
      </c>
      <c r="P175" s="8">
        <v>96950</v>
      </c>
      <c r="Q175" t="s">
        <v>121</v>
      </c>
      <c r="S175" s="10">
        <v>16702342783</v>
      </c>
      <c r="U175">
        <v>812199</v>
      </c>
      <c r="V175" t="s">
        <v>122</v>
      </c>
      <c r="X175" t="s">
        <v>1783</v>
      </c>
      <c r="Y175" t="s">
        <v>1784</v>
      </c>
      <c r="Z175" t="s">
        <v>1785</v>
      </c>
      <c r="AA175" t="s">
        <v>1786</v>
      </c>
      <c r="AB175" t="s">
        <v>1781</v>
      </c>
      <c r="AC175" t="s">
        <v>1782</v>
      </c>
      <c r="AD175" t="s">
        <v>119</v>
      </c>
      <c r="AE175" t="s">
        <v>120</v>
      </c>
      <c r="AF175" s="8">
        <v>96950</v>
      </c>
      <c r="AG175" t="s">
        <v>121</v>
      </c>
      <c r="AI175" s="10">
        <v>16702342783</v>
      </c>
      <c r="AK175" t="s">
        <v>1787</v>
      </c>
      <c r="AL175" t="s">
        <v>488</v>
      </c>
      <c r="AM175" t="s">
        <v>500</v>
      </c>
      <c r="AN175" t="s">
        <v>490</v>
      </c>
      <c r="AO175" t="s">
        <v>431</v>
      </c>
      <c r="AP175" t="s">
        <v>1580</v>
      </c>
      <c r="AQ175" t="s">
        <v>1788</v>
      </c>
      <c r="AR175" t="s">
        <v>119</v>
      </c>
      <c r="AS175" t="s">
        <v>120</v>
      </c>
      <c r="AT175">
        <v>96950</v>
      </c>
      <c r="AU175" t="s">
        <v>121</v>
      </c>
      <c r="AW175" s="10">
        <v>16702330081</v>
      </c>
      <c r="AY175" t="s">
        <v>1582</v>
      </c>
      <c r="AZ175" t="s">
        <v>494</v>
      </c>
      <c r="BA175" t="s">
        <v>120</v>
      </c>
      <c r="BB175" t="s">
        <v>1583</v>
      </c>
      <c r="BC175" t="str">
        <f>"31-9011.00"</f>
        <v>31-9011.00</v>
      </c>
      <c r="BD175" t="s">
        <v>1789</v>
      </c>
      <c r="BE175" t="s">
        <v>1790</v>
      </c>
      <c r="BF175" t="s">
        <v>1791</v>
      </c>
      <c r="BG175">
        <v>4</v>
      </c>
      <c r="BH175">
        <v>4</v>
      </c>
      <c r="BI175" s="1">
        <v>45247</v>
      </c>
      <c r="BJ175" s="1">
        <v>45612</v>
      </c>
      <c r="BK175" s="1">
        <v>45247</v>
      </c>
      <c r="BL175" s="1">
        <v>45612</v>
      </c>
      <c r="BM175">
        <v>36</v>
      </c>
      <c r="BN175">
        <v>6</v>
      </c>
      <c r="BO175">
        <v>0</v>
      </c>
      <c r="BP175">
        <v>6</v>
      </c>
      <c r="BQ175">
        <v>6</v>
      </c>
      <c r="BR175">
        <v>6</v>
      </c>
      <c r="BS175">
        <v>6</v>
      </c>
      <c r="BT175">
        <v>6</v>
      </c>
      <c r="BU175" t="str">
        <f>"10:00 AM"</f>
        <v>10:00 AM</v>
      </c>
      <c r="BV175" t="str">
        <f>"5:00 PM"</f>
        <v>5:00 PM</v>
      </c>
      <c r="BW175" t="s">
        <v>131</v>
      </c>
      <c r="BX175">
        <v>0</v>
      </c>
      <c r="BY175">
        <v>24</v>
      </c>
      <c r="BZ175" t="s">
        <v>115</v>
      </c>
      <c r="CB175" t="s">
        <v>1792</v>
      </c>
      <c r="CC175" t="s">
        <v>1782</v>
      </c>
      <c r="CD175" t="s">
        <v>1781</v>
      </c>
      <c r="CE175" t="s">
        <v>119</v>
      </c>
      <c r="CF175" t="s">
        <v>120</v>
      </c>
      <c r="CG175" s="8">
        <v>96950</v>
      </c>
      <c r="CH175" s="2">
        <v>12.26</v>
      </c>
      <c r="CJ175" s="2">
        <v>18.39</v>
      </c>
      <c r="CL175" t="s">
        <v>134</v>
      </c>
      <c r="CN175" t="s">
        <v>135</v>
      </c>
      <c r="CP175" t="s">
        <v>115</v>
      </c>
      <c r="CQ175" t="s">
        <v>114</v>
      </c>
      <c r="CR175" t="s">
        <v>115</v>
      </c>
      <c r="CS175" t="s">
        <v>114</v>
      </c>
      <c r="CT175" t="s">
        <v>136</v>
      </c>
      <c r="CU175" t="s">
        <v>114</v>
      </c>
      <c r="CV175" t="s">
        <v>136</v>
      </c>
      <c r="CW175" t="s">
        <v>1587</v>
      </c>
      <c r="CX175" s="10">
        <v>16702342783</v>
      </c>
      <c r="CY175" t="s">
        <v>1787</v>
      </c>
      <c r="CZ175" t="s">
        <v>136</v>
      </c>
      <c r="DA175" t="s">
        <v>114</v>
      </c>
      <c r="DB175" t="s">
        <v>115</v>
      </c>
      <c r="DC175" t="s">
        <v>500</v>
      </c>
      <c r="DD175" t="s">
        <v>490</v>
      </c>
      <c r="DE175" t="s">
        <v>1588</v>
      </c>
      <c r="DF175" t="s">
        <v>494</v>
      </c>
      <c r="DG175" t="s">
        <v>1582</v>
      </c>
    </row>
    <row r="176" spans="1:111" ht="14.45" customHeight="1" x14ac:dyDescent="0.25">
      <c r="A176" t="s">
        <v>1793</v>
      </c>
      <c r="B176" t="s">
        <v>209</v>
      </c>
      <c r="C176" s="1">
        <v>45154.077667476849</v>
      </c>
      <c r="D176" s="1">
        <v>45216</v>
      </c>
      <c r="E176" t="s">
        <v>113</v>
      </c>
      <c r="F176" s="1">
        <v>45279.791666666664</v>
      </c>
      <c r="G176" t="s">
        <v>115</v>
      </c>
      <c r="H176" t="s">
        <v>115</v>
      </c>
      <c r="I176" t="s">
        <v>115</v>
      </c>
      <c r="J176" t="s">
        <v>1667</v>
      </c>
      <c r="L176" t="s">
        <v>1668</v>
      </c>
      <c r="M176" t="s">
        <v>1669</v>
      </c>
      <c r="N176" t="s">
        <v>119</v>
      </c>
      <c r="O176" t="s">
        <v>120</v>
      </c>
      <c r="P176" s="8">
        <v>96950</v>
      </c>
      <c r="Q176" t="s">
        <v>121</v>
      </c>
      <c r="S176" s="10">
        <v>16702368202</v>
      </c>
      <c r="T176">
        <v>3554</v>
      </c>
      <c r="U176">
        <v>62211</v>
      </c>
      <c r="V176" t="s">
        <v>122</v>
      </c>
      <c r="X176" t="s">
        <v>1670</v>
      </c>
      <c r="Y176" t="s">
        <v>1671</v>
      </c>
      <c r="Z176" t="s">
        <v>1672</v>
      </c>
      <c r="AA176" t="s">
        <v>1673</v>
      </c>
      <c r="AB176" t="s">
        <v>1668</v>
      </c>
      <c r="AC176" t="s">
        <v>1669</v>
      </c>
      <c r="AD176" t="s">
        <v>119</v>
      </c>
      <c r="AE176" t="s">
        <v>120</v>
      </c>
      <c r="AF176" s="8">
        <v>96950</v>
      </c>
      <c r="AG176" t="s">
        <v>121</v>
      </c>
      <c r="AI176" s="10">
        <v>16702368202</v>
      </c>
      <c r="AJ176">
        <v>3554</v>
      </c>
      <c r="AK176" t="s">
        <v>1674</v>
      </c>
      <c r="BC176" t="str">
        <f>"29-1141.00"</f>
        <v>29-1141.00</v>
      </c>
      <c r="BD176" t="s">
        <v>1688</v>
      </c>
      <c r="BE176" t="s">
        <v>1689</v>
      </c>
      <c r="BF176" t="s">
        <v>1690</v>
      </c>
      <c r="BG176">
        <v>11</v>
      </c>
      <c r="BH176">
        <v>11</v>
      </c>
      <c r="BI176" s="1">
        <v>45281</v>
      </c>
      <c r="BJ176" s="1">
        <v>45646</v>
      </c>
      <c r="BK176" s="1">
        <v>45281</v>
      </c>
      <c r="BL176" s="1">
        <v>45646</v>
      </c>
      <c r="BM176">
        <v>40</v>
      </c>
      <c r="BN176">
        <v>12</v>
      </c>
      <c r="BO176">
        <v>12</v>
      </c>
      <c r="BP176">
        <v>12</v>
      </c>
      <c r="BQ176">
        <v>4</v>
      </c>
      <c r="BR176">
        <v>0</v>
      </c>
      <c r="BS176">
        <v>0</v>
      </c>
      <c r="BT176">
        <v>0</v>
      </c>
      <c r="BU176" t="str">
        <f>"7:30 AM"</f>
        <v>7:30 AM</v>
      </c>
      <c r="BV176" t="str">
        <f>"7:30 PM"</f>
        <v>7:30 PM</v>
      </c>
      <c r="BW176" t="s">
        <v>160</v>
      </c>
      <c r="BX176">
        <v>0</v>
      </c>
      <c r="BY176">
        <v>0</v>
      </c>
      <c r="BZ176" t="s">
        <v>115</v>
      </c>
      <c r="CB176" t="s">
        <v>1691</v>
      </c>
      <c r="CC176" t="s">
        <v>1668</v>
      </c>
      <c r="CD176" t="s">
        <v>1669</v>
      </c>
      <c r="CE176" t="s">
        <v>214</v>
      </c>
      <c r="CF176" t="s">
        <v>120</v>
      </c>
      <c r="CG176" s="8">
        <v>96950</v>
      </c>
      <c r="CH176" s="2">
        <v>17.53</v>
      </c>
      <c r="CI176" s="2">
        <v>22.22</v>
      </c>
      <c r="CL176" t="s">
        <v>134</v>
      </c>
      <c r="CM176" t="s">
        <v>1679</v>
      </c>
      <c r="CN176" t="s">
        <v>135</v>
      </c>
      <c r="CP176" t="s">
        <v>114</v>
      </c>
      <c r="CQ176" t="s">
        <v>114</v>
      </c>
      <c r="CR176" t="s">
        <v>115</v>
      </c>
      <c r="CS176" t="s">
        <v>115</v>
      </c>
      <c r="CT176" t="s">
        <v>136</v>
      </c>
      <c r="CU176" t="s">
        <v>114</v>
      </c>
      <c r="CV176" t="s">
        <v>136</v>
      </c>
      <c r="CW176" t="s">
        <v>1680</v>
      </c>
      <c r="CX176" s="10" t="s">
        <v>136</v>
      </c>
      <c r="CY176" t="s">
        <v>1682</v>
      </c>
      <c r="CZ176" t="s">
        <v>1683</v>
      </c>
      <c r="DA176" t="s">
        <v>114</v>
      </c>
      <c r="DB176" t="s">
        <v>115</v>
      </c>
      <c r="DC176" t="s">
        <v>1684</v>
      </c>
      <c r="DD176" t="s">
        <v>1685</v>
      </c>
      <c r="DE176" t="s">
        <v>1342</v>
      </c>
      <c r="DF176" t="s">
        <v>1667</v>
      </c>
      <c r="DG176" t="s">
        <v>1686</v>
      </c>
    </row>
    <row r="177" spans="1:111" ht="14.45" customHeight="1" x14ac:dyDescent="0.25">
      <c r="A177" t="s">
        <v>1794</v>
      </c>
      <c r="B177" t="s">
        <v>209</v>
      </c>
      <c r="C177" s="1">
        <v>45154.102995833331</v>
      </c>
      <c r="D177" s="1">
        <v>45216</v>
      </c>
      <c r="E177" t="s">
        <v>139</v>
      </c>
      <c r="G177" t="s">
        <v>115</v>
      </c>
      <c r="H177" t="s">
        <v>115</v>
      </c>
      <c r="I177" t="s">
        <v>115</v>
      </c>
      <c r="J177" t="s">
        <v>1667</v>
      </c>
      <c r="L177" t="s">
        <v>1668</v>
      </c>
      <c r="M177" t="s">
        <v>1669</v>
      </c>
      <c r="N177" t="s">
        <v>214</v>
      </c>
      <c r="O177" t="s">
        <v>120</v>
      </c>
      <c r="P177" s="8">
        <v>96950</v>
      </c>
      <c r="Q177" t="s">
        <v>121</v>
      </c>
      <c r="S177" s="10">
        <v>16702368202</v>
      </c>
      <c r="T177">
        <v>3554</v>
      </c>
      <c r="U177">
        <v>62211</v>
      </c>
      <c r="V177" t="s">
        <v>122</v>
      </c>
      <c r="X177" t="s">
        <v>1670</v>
      </c>
      <c r="Y177" t="s">
        <v>1671</v>
      </c>
      <c r="Z177" t="s">
        <v>1672</v>
      </c>
      <c r="AA177" t="s">
        <v>1673</v>
      </c>
      <c r="AB177" t="s">
        <v>1668</v>
      </c>
      <c r="AC177" t="s">
        <v>1669</v>
      </c>
      <c r="AD177" t="s">
        <v>214</v>
      </c>
      <c r="AE177" t="s">
        <v>120</v>
      </c>
      <c r="AF177" s="8">
        <v>96950</v>
      </c>
      <c r="AG177" t="s">
        <v>121</v>
      </c>
      <c r="AI177" s="10">
        <v>16702368202</v>
      </c>
      <c r="AJ177">
        <v>3554</v>
      </c>
      <c r="AK177" t="s">
        <v>1674</v>
      </c>
      <c r="BC177" t="str">
        <f>"29-2034.00"</f>
        <v>29-2034.00</v>
      </c>
      <c r="BD177" t="s">
        <v>1741</v>
      </c>
      <c r="BE177" t="s">
        <v>1742</v>
      </c>
      <c r="BF177" t="s">
        <v>1743</v>
      </c>
      <c r="BG177">
        <v>3</v>
      </c>
      <c r="BH177">
        <v>3</v>
      </c>
      <c r="BI177" s="1">
        <v>45271</v>
      </c>
      <c r="BJ177" s="1">
        <v>45636</v>
      </c>
      <c r="BK177" s="1">
        <v>45271</v>
      </c>
      <c r="BL177" s="1">
        <v>45636</v>
      </c>
      <c r="BM177">
        <v>40</v>
      </c>
      <c r="BN177">
        <v>0</v>
      </c>
      <c r="BO177">
        <v>8</v>
      </c>
      <c r="BP177">
        <v>8</v>
      </c>
      <c r="BQ177">
        <v>8</v>
      </c>
      <c r="BR177">
        <v>8</v>
      </c>
      <c r="BS177">
        <v>8</v>
      </c>
      <c r="BT177">
        <v>0</v>
      </c>
      <c r="BU177" t="str">
        <f>"7:30 AM"</f>
        <v>7:30 AM</v>
      </c>
      <c r="BV177" t="str">
        <f>"4:30 PM"</f>
        <v>4:30 PM</v>
      </c>
      <c r="BW177" t="s">
        <v>160</v>
      </c>
      <c r="BX177">
        <v>0</v>
      </c>
      <c r="BY177">
        <v>24</v>
      </c>
      <c r="BZ177" t="s">
        <v>115</v>
      </c>
      <c r="CB177" t="s">
        <v>1744</v>
      </c>
      <c r="CC177" t="s">
        <v>1668</v>
      </c>
      <c r="CD177" t="s">
        <v>1669</v>
      </c>
      <c r="CE177" t="s">
        <v>214</v>
      </c>
      <c r="CF177" t="s">
        <v>120</v>
      </c>
      <c r="CG177" s="8">
        <v>96950</v>
      </c>
      <c r="CH177" s="2">
        <v>15.02</v>
      </c>
      <c r="CI177" s="2">
        <v>22.43</v>
      </c>
      <c r="CJ177" s="2">
        <v>22.53</v>
      </c>
      <c r="CK177" s="2">
        <v>33.64</v>
      </c>
      <c r="CL177" t="s">
        <v>134</v>
      </c>
      <c r="CM177" t="s">
        <v>1679</v>
      </c>
      <c r="CN177" t="s">
        <v>135</v>
      </c>
      <c r="CP177" t="s">
        <v>114</v>
      </c>
      <c r="CQ177" t="s">
        <v>114</v>
      </c>
      <c r="CR177" t="s">
        <v>115</v>
      </c>
      <c r="CS177" t="s">
        <v>114</v>
      </c>
      <c r="CT177" t="s">
        <v>136</v>
      </c>
      <c r="CU177" t="s">
        <v>136</v>
      </c>
      <c r="CV177" t="s">
        <v>136</v>
      </c>
      <c r="CW177" t="s">
        <v>1680</v>
      </c>
      <c r="CX177" s="10" t="s">
        <v>136</v>
      </c>
      <c r="CY177" t="s">
        <v>1682</v>
      </c>
      <c r="CZ177" t="s">
        <v>1683</v>
      </c>
      <c r="DA177" t="s">
        <v>114</v>
      </c>
      <c r="DB177" t="s">
        <v>115</v>
      </c>
      <c r="DC177" t="s">
        <v>1684</v>
      </c>
      <c r="DD177" t="s">
        <v>1685</v>
      </c>
      <c r="DE177" t="s">
        <v>1342</v>
      </c>
      <c r="DF177" t="s">
        <v>1667</v>
      </c>
      <c r="DG177" t="s">
        <v>1686</v>
      </c>
    </row>
    <row r="178" spans="1:111" ht="14.45" customHeight="1" x14ac:dyDescent="0.25">
      <c r="A178" t="s">
        <v>1795</v>
      </c>
      <c r="B178" t="s">
        <v>209</v>
      </c>
      <c r="C178" s="1">
        <v>45165.982588657411</v>
      </c>
      <c r="D178" s="1">
        <v>45216</v>
      </c>
      <c r="E178" t="s">
        <v>139</v>
      </c>
      <c r="G178" t="s">
        <v>115</v>
      </c>
      <c r="H178" t="s">
        <v>115</v>
      </c>
      <c r="I178" t="s">
        <v>115</v>
      </c>
      <c r="J178" t="s">
        <v>1412</v>
      </c>
      <c r="K178" t="s">
        <v>1413</v>
      </c>
      <c r="L178" t="s">
        <v>1796</v>
      </c>
      <c r="M178" t="s">
        <v>1415</v>
      </c>
      <c r="N178" t="s">
        <v>119</v>
      </c>
      <c r="O178" t="s">
        <v>120</v>
      </c>
      <c r="P178" s="8">
        <v>96950</v>
      </c>
      <c r="Q178" t="s">
        <v>121</v>
      </c>
      <c r="S178" s="10">
        <v>16703223311</v>
      </c>
      <c r="T178">
        <v>4504</v>
      </c>
      <c r="U178">
        <v>72111</v>
      </c>
      <c r="V178" t="s">
        <v>122</v>
      </c>
      <c r="X178" t="s">
        <v>431</v>
      </c>
      <c r="Y178" t="s">
        <v>1416</v>
      </c>
      <c r="AA178" t="s">
        <v>1417</v>
      </c>
      <c r="AB178" t="s">
        <v>1796</v>
      </c>
      <c r="AC178" t="s">
        <v>1415</v>
      </c>
      <c r="AD178" t="s">
        <v>119</v>
      </c>
      <c r="AE178" t="s">
        <v>120</v>
      </c>
      <c r="AF178" s="8">
        <v>96950</v>
      </c>
      <c r="AG178" t="s">
        <v>121</v>
      </c>
      <c r="AI178" s="10">
        <v>16703223311</v>
      </c>
      <c r="AJ178">
        <v>4504</v>
      </c>
      <c r="AK178" t="s">
        <v>1418</v>
      </c>
      <c r="BC178" t="str">
        <f>"35-1012.00"</f>
        <v>35-1012.00</v>
      </c>
      <c r="BD178" t="s">
        <v>1490</v>
      </c>
      <c r="BE178" t="s">
        <v>1797</v>
      </c>
      <c r="BF178" t="s">
        <v>1798</v>
      </c>
      <c r="BG178">
        <v>6</v>
      </c>
      <c r="BH178">
        <v>6</v>
      </c>
      <c r="BI178" s="1">
        <v>45200</v>
      </c>
      <c r="BJ178" s="1">
        <v>45565</v>
      </c>
      <c r="BK178" s="1">
        <v>45216</v>
      </c>
      <c r="BL178" s="1">
        <v>45565</v>
      </c>
      <c r="BM178">
        <v>40</v>
      </c>
      <c r="BN178">
        <v>0</v>
      </c>
      <c r="BO178">
        <v>8</v>
      </c>
      <c r="BP178">
        <v>8</v>
      </c>
      <c r="BQ178">
        <v>8</v>
      </c>
      <c r="BR178">
        <v>8</v>
      </c>
      <c r="BS178">
        <v>8</v>
      </c>
      <c r="BT178">
        <v>0</v>
      </c>
      <c r="BU178" t="str">
        <f>"8:00 AM"</f>
        <v>8:00 AM</v>
      </c>
      <c r="BV178" t="str">
        <f>"5:00 PM"</f>
        <v>5:00 PM</v>
      </c>
      <c r="BW178" t="s">
        <v>131</v>
      </c>
      <c r="BX178">
        <v>0</v>
      </c>
      <c r="BY178">
        <v>12</v>
      </c>
      <c r="BZ178" t="s">
        <v>114</v>
      </c>
      <c r="CA178">
        <v>12</v>
      </c>
      <c r="CB178" t="s">
        <v>1799</v>
      </c>
      <c r="CC178" t="s">
        <v>1414</v>
      </c>
      <c r="CD178" t="s">
        <v>1415</v>
      </c>
      <c r="CE178" t="s">
        <v>119</v>
      </c>
      <c r="CF178" t="s">
        <v>120</v>
      </c>
      <c r="CG178" s="8">
        <v>96950</v>
      </c>
      <c r="CH178" s="2">
        <v>10.3</v>
      </c>
      <c r="CI178" s="2">
        <v>11.3</v>
      </c>
      <c r="CJ178" s="2">
        <v>15.45</v>
      </c>
      <c r="CK178" s="2">
        <v>16.95</v>
      </c>
      <c r="CL178" t="s">
        <v>134</v>
      </c>
      <c r="CM178" t="s">
        <v>1423</v>
      </c>
      <c r="CN178" t="s">
        <v>135</v>
      </c>
      <c r="CP178" t="s">
        <v>115</v>
      </c>
      <c r="CQ178" t="s">
        <v>114</v>
      </c>
      <c r="CR178" t="s">
        <v>115</v>
      </c>
      <c r="CS178" t="s">
        <v>114</v>
      </c>
      <c r="CT178" t="s">
        <v>136</v>
      </c>
      <c r="CU178" t="s">
        <v>114</v>
      </c>
      <c r="CV178" t="s">
        <v>114</v>
      </c>
      <c r="CW178" t="s">
        <v>1424</v>
      </c>
      <c r="CX178" s="10">
        <v>16703223311</v>
      </c>
      <c r="CY178" t="s">
        <v>1425</v>
      </c>
      <c r="CZ178" t="s">
        <v>1426</v>
      </c>
      <c r="DA178" t="s">
        <v>114</v>
      </c>
      <c r="DB178" t="s">
        <v>115</v>
      </c>
      <c r="DC178" t="s">
        <v>1495</v>
      </c>
      <c r="DD178" t="s">
        <v>1428</v>
      </c>
      <c r="DE178" t="s">
        <v>1342</v>
      </c>
      <c r="DF178" t="s">
        <v>1429</v>
      </c>
      <c r="DG178" t="s">
        <v>1430</v>
      </c>
    </row>
    <row r="179" spans="1:111" ht="14.45" customHeight="1" x14ac:dyDescent="0.25">
      <c r="A179" t="s">
        <v>1811</v>
      </c>
      <c r="B179" t="s">
        <v>209</v>
      </c>
      <c r="C179" s="1">
        <v>45163.080272569445</v>
      </c>
      <c r="D179" s="1">
        <v>45216</v>
      </c>
      <c r="E179" t="s">
        <v>139</v>
      </c>
      <c r="G179" t="s">
        <v>115</v>
      </c>
      <c r="H179" t="s">
        <v>115</v>
      </c>
      <c r="I179" t="s">
        <v>115</v>
      </c>
      <c r="J179" t="s">
        <v>1812</v>
      </c>
      <c r="K179" t="s">
        <v>136</v>
      </c>
      <c r="L179" t="s">
        <v>1813</v>
      </c>
      <c r="M179" t="s">
        <v>1814</v>
      </c>
      <c r="N179" t="s">
        <v>1719</v>
      </c>
      <c r="O179" t="s">
        <v>120</v>
      </c>
      <c r="P179" s="8">
        <v>96952</v>
      </c>
      <c r="Q179" t="s">
        <v>121</v>
      </c>
      <c r="R179" t="s">
        <v>136</v>
      </c>
      <c r="S179" s="10">
        <v>16704339989</v>
      </c>
      <c r="U179">
        <v>481111</v>
      </c>
      <c r="V179" t="s">
        <v>122</v>
      </c>
      <c r="X179" t="s">
        <v>1815</v>
      </c>
      <c r="Y179" t="s">
        <v>1816</v>
      </c>
      <c r="Z179" t="s">
        <v>1817</v>
      </c>
      <c r="AA179" t="s">
        <v>219</v>
      </c>
      <c r="AB179" t="s">
        <v>1813</v>
      </c>
      <c r="AC179" t="s">
        <v>1814</v>
      </c>
      <c r="AD179" t="s">
        <v>1719</v>
      </c>
      <c r="AE179" t="s">
        <v>120</v>
      </c>
      <c r="AF179" s="8">
        <v>96952</v>
      </c>
      <c r="AG179" t="s">
        <v>121</v>
      </c>
      <c r="AI179" s="10">
        <v>16704339989</v>
      </c>
      <c r="AK179" t="s">
        <v>1818</v>
      </c>
      <c r="BC179" t="str">
        <f>"49-9071.00"</f>
        <v>49-9071.00</v>
      </c>
      <c r="BD179" t="s">
        <v>200</v>
      </c>
      <c r="BE179" t="s">
        <v>1819</v>
      </c>
      <c r="BF179" t="s">
        <v>1820</v>
      </c>
      <c r="BG179">
        <v>1</v>
      </c>
      <c r="BH179">
        <v>1</v>
      </c>
      <c r="BI179" s="1">
        <v>45231</v>
      </c>
      <c r="BJ179" s="1">
        <v>45596</v>
      </c>
      <c r="BK179" s="1">
        <v>45231</v>
      </c>
      <c r="BL179" s="1">
        <v>45596</v>
      </c>
      <c r="BM179">
        <v>40</v>
      </c>
      <c r="BN179">
        <v>0</v>
      </c>
      <c r="BO179">
        <v>8</v>
      </c>
      <c r="BP179">
        <v>8</v>
      </c>
      <c r="BQ179">
        <v>8</v>
      </c>
      <c r="BR179">
        <v>8</v>
      </c>
      <c r="BS179">
        <v>8</v>
      </c>
      <c r="BT179">
        <v>0</v>
      </c>
      <c r="BU179" t="str">
        <f>"8:00 AM"</f>
        <v>8:00 AM</v>
      </c>
      <c r="BV179" t="str">
        <f>"5:00 PM"</f>
        <v>5:00 PM</v>
      </c>
      <c r="BW179" t="s">
        <v>131</v>
      </c>
      <c r="BX179">
        <v>0</v>
      </c>
      <c r="BY179">
        <v>12</v>
      </c>
      <c r="BZ179" t="s">
        <v>115</v>
      </c>
      <c r="CB179" t="s">
        <v>1821</v>
      </c>
      <c r="CC179" t="s">
        <v>1813</v>
      </c>
      <c r="CD179" t="s">
        <v>1814</v>
      </c>
      <c r="CE179" t="s">
        <v>1719</v>
      </c>
      <c r="CF179" t="s">
        <v>120</v>
      </c>
      <c r="CG179" s="8">
        <v>96952</v>
      </c>
      <c r="CH179" s="2">
        <v>9.5399999999999991</v>
      </c>
      <c r="CI179" s="2">
        <v>9.5500000000000007</v>
      </c>
      <c r="CL179" t="s">
        <v>134</v>
      </c>
      <c r="CM179" t="s">
        <v>136</v>
      </c>
      <c r="CN179" t="s">
        <v>135</v>
      </c>
      <c r="CP179" t="s">
        <v>115</v>
      </c>
      <c r="CQ179" t="s">
        <v>114</v>
      </c>
      <c r="CR179" t="s">
        <v>115</v>
      </c>
      <c r="CS179" t="s">
        <v>115</v>
      </c>
      <c r="CT179" t="s">
        <v>114</v>
      </c>
      <c r="CU179" t="s">
        <v>114</v>
      </c>
      <c r="CV179" t="s">
        <v>136</v>
      </c>
      <c r="CW179" t="s">
        <v>1822</v>
      </c>
      <c r="CX179" s="10">
        <v>16704339989</v>
      </c>
      <c r="CY179" t="s">
        <v>1823</v>
      </c>
      <c r="CZ179" t="s">
        <v>1824</v>
      </c>
      <c r="DA179" t="s">
        <v>114</v>
      </c>
      <c r="DB179" t="s">
        <v>115</v>
      </c>
    </row>
    <row r="180" spans="1:111" ht="14.45" customHeight="1" x14ac:dyDescent="0.25">
      <c r="A180" t="s">
        <v>1827</v>
      </c>
      <c r="B180" t="s">
        <v>209</v>
      </c>
      <c r="C180" s="1">
        <v>45154.837051736111</v>
      </c>
      <c r="D180" s="1">
        <v>45216</v>
      </c>
      <c r="E180" t="s">
        <v>139</v>
      </c>
      <c r="G180" t="s">
        <v>115</v>
      </c>
      <c r="H180" t="s">
        <v>115</v>
      </c>
      <c r="I180" t="s">
        <v>115</v>
      </c>
      <c r="J180" t="s">
        <v>1828</v>
      </c>
      <c r="K180" t="s">
        <v>1829</v>
      </c>
      <c r="L180" t="s">
        <v>1830</v>
      </c>
      <c r="N180" t="s">
        <v>119</v>
      </c>
      <c r="O180" t="s">
        <v>120</v>
      </c>
      <c r="P180" s="8">
        <v>96950</v>
      </c>
      <c r="Q180" t="s">
        <v>121</v>
      </c>
      <c r="S180" s="10">
        <v>16702850085</v>
      </c>
      <c r="U180">
        <v>56132</v>
      </c>
      <c r="V180" t="s">
        <v>448</v>
      </c>
      <c r="W180" t="s">
        <v>114</v>
      </c>
      <c r="X180" t="s">
        <v>1831</v>
      </c>
      <c r="Y180" t="s">
        <v>1832</v>
      </c>
      <c r="AA180" t="s">
        <v>485</v>
      </c>
      <c r="AB180" t="s">
        <v>1830</v>
      </c>
      <c r="AD180" t="s">
        <v>119</v>
      </c>
      <c r="AE180" t="s">
        <v>120</v>
      </c>
      <c r="AF180" s="8">
        <v>96950</v>
      </c>
      <c r="AG180" t="s">
        <v>121</v>
      </c>
      <c r="AI180" s="10">
        <v>16702850085</v>
      </c>
      <c r="AK180" t="s">
        <v>1833</v>
      </c>
      <c r="BC180" t="str">
        <f>"49-9071.00"</f>
        <v>49-9071.00</v>
      </c>
      <c r="BD180" t="s">
        <v>200</v>
      </c>
      <c r="BE180" t="s">
        <v>1834</v>
      </c>
      <c r="BF180" t="s">
        <v>324</v>
      </c>
      <c r="BG180">
        <v>6</v>
      </c>
      <c r="BH180">
        <v>6</v>
      </c>
      <c r="BI180" s="1">
        <v>45200</v>
      </c>
      <c r="BJ180" s="1">
        <v>45565</v>
      </c>
      <c r="BK180" s="1">
        <v>45216</v>
      </c>
      <c r="BL180" s="1">
        <v>45565</v>
      </c>
      <c r="BM180">
        <v>40</v>
      </c>
      <c r="BN180">
        <v>0</v>
      </c>
      <c r="BO180">
        <v>8</v>
      </c>
      <c r="BP180">
        <v>8</v>
      </c>
      <c r="BQ180">
        <v>8</v>
      </c>
      <c r="BR180">
        <v>8</v>
      </c>
      <c r="BS180">
        <v>8</v>
      </c>
      <c r="BT180">
        <v>0</v>
      </c>
      <c r="BU180" t="str">
        <f>"8:00 AM"</f>
        <v>8:00 AM</v>
      </c>
      <c r="BV180" t="str">
        <f>"9:00 PM"</f>
        <v>9:00 PM</v>
      </c>
      <c r="BW180" t="s">
        <v>131</v>
      </c>
      <c r="BX180">
        <v>0</v>
      </c>
      <c r="BY180">
        <v>12</v>
      </c>
      <c r="BZ180" t="s">
        <v>115</v>
      </c>
      <c r="CB180" t="s">
        <v>924</v>
      </c>
      <c r="CC180" t="s">
        <v>1830</v>
      </c>
      <c r="CE180" t="s">
        <v>119</v>
      </c>
      <c r="CF180" t="s">
        <v>120</v>
      </c>
      <c r="CG180" s="8">
        <v>96950</v>
      </c>
      <c r="CH180" s="2">
        <v>9.19</v>
      </c>
      <c r="CI180" s="2">
        <v>9.19</v>
      </c>
      <c r="CJ180" s="2">
        <v>13.78</v>
      </c>
      <c r="CK180" s="2">
        <v>13.78</v>
      </c>
      <c r="CL180" t="s">
        <v>134</v>
      </c>
      <c r="CN180" t="s">
        <v>135</v>
      </c>
      <c r="CP180" t="s">
        <v>115</v>
      </c>
      <c r="CQ180" t="s">
        <v>114</v>
      </c>
      <c r="CR180" t="s">
        <v>115</v>
      </c>
      <c r="CS180" t="s">
        <v>114</v>
      </c>
      <c r="CT180" t="s">
        <v>136</v>
      </c>
      <c r="CU180" t="s">
        <v>114</v>
      </c>
      <c r="CV180" t="s">
        <v>136</v>
      </c>
      <c r="CW180" t="s">
        <v>925</v>
      </c>
      <c r="CX180" s="10">
        <v>16702850085</v>
      </c>
      <c r="CY180" t="s">
        <v>1833</v>
      </c>
      <c r="CZ180" t="s">
        <v>136</v>
      </c>
      <c r="DA180" t="s">
        <v>114</v>
      </c>
      <c r="DB180" t="s">
        <v>114</v>
      </c>
      <c r="DC180" t="s">
        <v>1831</v>
      </c>
      <c r="DD180" t="s">
        <v>1832</v>
      </c>
      <c r="DF180" t="s">
        <v>1835</v>
      </c>
      <c r="DG180" t="s">
        <v>1833</v>
      </c>
    </row>
    <row r="181" spans="1:111" ht="14.45" customHeight="1" x14ac:dyDescent="0.25">
      <c r="A181" t="s">
        <v>1836</v>
      </c>
      <c r="B181" t="s">
        <v>209</v>
      </c>
      <c r="C181" s="1">
        <v>45164.854575115744</v>
      </c>
      <c r="D181" s="1">
        <v>45216</v>
      </c>
      <c r="E181" t="s">
        <v>139</v>
      </c>
      <c r="G181" t="s">
        <v>115</v>
      </c>
      <c r="H181" t="s">
        <v>115</v>
      </c>
      <c r="I181" t="s">
        <v>115</v>
      </c>
      <c r="J181" t="s">
        <v>1837</v>
      </c>
      <c r="K181" t="s">
        <v>1838</v>
      </c>
      <c r="L181" t="s">
        <v>1839</v>
      </c>
      <c r="N181" t="s">
        <v>205</v>
      </c>
      <c r="O181" t="s">
        <v>120</v>
      </c>
      <c r="P181" s="8">
        <v>96951</v>
      </c>
      <c r="Q181" t="s">
        <v>121</v>
      </c>
      <c r="S181" s="10">
        <v>16705322557</v>
      </c>
      <c r="U181">
        <v>5511</v>
      </c>
      <c r="V181" t="s">
        <v>122</v>
      </c>
      <c r="X181" t="s">
        <v>1840</v>
      </c>
      <c r="Y181" t="s">
        <v>1841</v>
      </c>
      <c r="Z181" t="s">
        <v>1842</v>
      </c>
      <c r="AA181" t="s">
        <v>1843</v>
      </c>
      <c r="AB181" t="s">
        <v>1844</v>
      </c>
      <c r="AD181" t="s">
        <v>205</v>
      </c>
      <c r="AE181" t="s">
        <v>120</v>
      </c>
      <c r="AF181" s="8">
        <v>96951</v>
      </c>
      <c r="AG181" t="s">
        <v>121</v>
      </c>
      <c r="AI181" s="10">
        <v>16705322557</v>
      </c>
      <c r="AK181" t="s">
        <v>1845</v>
      </c>
      <c r="BC181" t="str">
        <f>"43-6014.00"</f>
        <v>43-6014.00</v>
      </c>
      <c r="BD181" t="s">
        <v>1846</v>
      </c>
      <c r="BE181" t="s">
        <v>1847</v>
      </c>
      <c r="BF181" t="s">
        <v>1848</v>
      </c>
      <c r="BG181">
        <v>1</v>
      </c>
      <c r="BH181">
        <v>1</v>
      </c>
      <c r="BI181" s="1">
        <v>45283</v>
      </c>
      <c r="BJ181" s="1">
        <v>45648</v>
      </c>
      <c r="BK181" s="1">
        <v>45283</v>
      </c>
      <c r="BL181" s="1">
        <v>45648</v>
      </c>
      <c r="BM181">
        <v>40</v>
      </c>
      <c r="BN181">
        <v>0</v>
      </c>
      <c r="BO181">
        <v>8</v>
      </c>
      <c r="BP181">
        <v>8</v>
      </c>
      <c r="BQ181">
        <v>8</v>
      </c>
      <c r="BR181">
        <v>8</v>
      </c>
      <c r="BS181">
        <v>8</v>
      </c>
      <c r="BT181">
        <v>0</v>
      </c>
      <c r="BU181" t="str">
        <f>"8:00 AM"</f>
        <v>8:00 AM</v>
      </c>
      <c r="BV181" t="str">
        <f>"4:00 PM"</f>
        <v>4:00 PM</v>
      </c>
      <c r="BW181" t="s">
        <v>131</v>
      </c>
      <c r="BX181">
        <v>0</v>
      </c>
      <c r="BY181">
        <v>12</v>
      </c>
      <c r="BZ181" t="s">
        <v>115</v>
      </c>
      <c r="CB181" t="s">
        <v>1849</v>
      </c>
      <c r="CC181" t="s">
        <v>1844</v>
      </c>
      <c r="CE181" t="s">
        <v>205</v>
      </c>
      <c r="CF181" t="s">
        <v>120</v>
      </c>
      <c r="CG181" s="8">
        <v>96951</v>
      </c>
      <c r="CH181" s="2">
        <v>12.94</v>
      </c>
      <c r="CI181" s="2">
        <v>12.94</v>
      </c>
      <c r="CJ181" s="2">
        <v>19.41</v>
      </c>
      <c r="CK181" s="2">
        <v>19.41</v>
      </c>
      <c r="CL181" t="s">
        <v>134</v>
      </c>
      <c r="CM181" t="s">
        <v>136</v>
      </c>
      <c r="CN181" t="s">
        <v>135</v>
      </c>
      <c r="CP181" t="s">
        <v>115</v>
      </c>
      <c r="CQ181" t="s">
        <v>114</v>
      </c>
      <c r="CR181" t="s">
        <v>115</v>
      </c>
      <c r="CS181" t="s">
        <v>114</v>
      </c>
      <c r="CT181" t="s">
        <v>136</v>
      </c>
      <c r="CU181" t="s">
        <v>114</v>
      </c>
      <c r="CV181" t="s">
        <v>114</v>
      </c>
      <c r="CW181" t="s">
        <v>136</v>
      </c>
      <c r="CX181" s="10">
        <v>16705322557</v>
      </c>
      <c r="CY181" t="s">
        <v>1845</v>
      </c>
      <c r="CZ181" t="s">
        <v>136</v>
      </c>
      <c r="DA181" t="s">
        <v>114</v>
      </c>
      <c r="DB181" t="s">
        <v>115</v>
      </c>
    </row>
    <row r="182" spans="1:111" ht="14.45" customHeight="1" x14ac:dyDescent="0.25">
      <c r="A182" t="s">
        <v>1854</v>
      </c>
      <c r="B182" t="s">
        <v>209</v>
      </c>
      <c r="C182" s="1">
        <v>45152.80238090278</v>
      </c>
      <c r="D182" s="1">
        <v>45216</v>
      </c>
      <c r="E182" t="s">
        <v>139</v>
      </c>
      <c r="G182" t="s">
        <v>115</v>
      </c>
      <c r="H182" t="s">
        <v>115</v>
      </c>
      <c r="I182" t="s">
        <v>115</v>
      </c>
      <c r="J182" t="s">
        <v>1855</v>
      </c>
      <c r="L182" t="s">
        <v>1856</v>
      </c>
      <c r="N182" t="s">
        <v>214</v>
      </c>
      <c r="O182" t="s">
        <v>120</v>
      </c>
      <c r="P182" s="8">
        <v>96950</v>
      </c>
      <c r="Q182" t="s">
        <v>121</v>
      </c>
      <c r="S182" s="10">
        <v>16707854432</v>
      </c>
      <c r="U182">
        <v>236115</v>
      </c>
      <c r="V182" t="s">
        <v>122</v>
      </c>
      <c r="X182" t="s">
        <v>1857</v>
      </c>
      <c r="Y182" t="s">
        <v>1858</v>
      </c>
      <c r="AA182" t="s">
        <v>1859</v>
      </c>
      <c r="AB182" t="s">
        <v>1856</v>
      </c>
      <c r="AD182" t="s">
        <v>214</v>
      </c>
      <c r="AE182" t="s">
        <v>120</v>
      </c>
      <c r="AF182" s="8">
        <v>96950</v>
      </c>
      <c r="AG182" t="s">
        <v>121</v>
      </c>
      <c r="AI182" s="10">
        <v>16707854432</v>
      </c>
      <c r="AK182" t="s">
        <v>1860</v>
      </c>
      <c r="BC182" t="str">
        <f>"43-3031.00"</f>
        <v>43-3031.00</v>
      </c>
      <c r="BD182" t="s">
        <v>310</v>
      </c>
      <c r="BE182" t="s">
        <v>1861</v>
      </c>
      <c r="BF182" t="s">
        <v>380</v>
      </c>
      <c r="BG182">
        <v>1</v>
      </c>
      <c r="BH182">
        <v>1</v>
      </c>
      <c r="BI182" s="1">
        <v>45261</v>
      </c>
      <c r="BJ182" s="1">
        <v>45626</v>
      </c>
      <c r="BK182" s="1">
        <v>45261</v>
      </c>
      <c r="BL182" s="1">
        <v>45626</v>
      </c>
      <c r="BM182">
        <v>35</v>
      </c>
      <c r="BN182">
        <v>0</v>
      </c>
      <c r="BO182">
        <v>7</v>
      </c>
      <c r="BP182">
        <v>7</v>
      </c>
      <c r="BQ182">
        <v>7</v>
      </c>
      <c r="BR182">
        <v>7</v>
      </c>
      <c r="BS182">
        <v>7</v>
      </c>
      <c r="BT182">
        <v>0</v>
      </c>
      <c r="BU182" t="str">
        <f>"8:00 AM"</f>
        <v>8:00 AM</v>
      </c>
      <c r="BV182" t="str">
        <f>"5:00 PM"</f>
        <v>5:00 PM</v>
      </c>
      <c r="BW182" t="s">
        <v>131</v>
      </c>
      <c r="BX182">
        <v>0</v>
      </c>
      <c r="BY182">
        <v>12</v>
      </c>
      <c r="BZ182" t="s">
        <v>115</v>
      </c>
      <c r="CB182" t="s">
        <v>1862</v>
      </c>
      <c r="CC182" t="s">
        <v>1863</v>
      </c>
      <c r="CE182" t="s">
        <v>214</v>
      </c>
      <c r="CF182" t="s">
        <v>120</v>
      </c>
      <c r="CG182" s="8">
        <v>96950</v>
      </c>
      <c r="CH182" s="2">
        <v>11.21</v>
      </c>
      <c r="CI182" s="2">
        <v>11.21</v>
      </c>
      <c r="CJ182" s="2">
        <v>16.809999999999999</v>
      </c>
      <c r="CK182" s="2">
        <v>16.809999999999999</v>
      </c>
      <c r="CL182" t="s">
        <v>134</v>
      </c>
      <c r="CM182" t="s">
        <v>764</v>
      </c>
      <c r="CN182" t="s">
        <v>135</v>
      </c>
      <c r="CP182" t="s">
        <v>115</v>
      </c>
      <c r="CQ182" t="s">
        <v>114</v>
      </c>
      <c r="CR182" t="s">
        <v>115</v>
      </c>
      <c r="CS182" t="s">
        <v>114</v>
      </c>
      <c r="CT182" t="s">
        <v>136</v>
      </c>
      <c r="CU182" t="s">
        <v>114</v>
      </c>
      <c r="CV182" t="s">
        <v>136</v>
      </c>
      <c r="CW182" t="s">
        <v>1864</v>
      </c>
      <c r="CX182" s="10">
        <v>16707854432</v>
      </c>
      <c r="CY182" t="s">
        <v>1860</v>
      </c>
      <c r="CZ182" t="s">
        <v>136</v>
      </c>
      <c r="DA182" t="s">
        <v>114</v>
      </c>
      <c r="DB182" t="s">
        <v>115</v>
      </c>
      <c r="DC182" t="s">
        <v>1857</v>
      </c>
      <c r="DD182" t="s">
        <v>1858</v>
      </c>
      <c r="DF182" t="s">
        <v>1865</v>
      </c>
      <c r="DG182" t="s">
        <v>1866</v>
      </c>
    </row>
    <row r="183" spans="1:111" ht="14.45" customHeight="1" x14ac:dyDescent="0.25">
      <c r="A183" t="s">
        <v>1867</v>
      </c>
      <c r="B183" t="s">
        <v>209</v>
      </c>
      <c r="C183" s="1">
        <v>45147.106150115738</v>
      </c>
      <c r="D183" s="1">
        <v>45216</v>
      </c>
      <c r="E183" t="s">
        <v>113</v>
      </c>
      <c r="F183" s="1">
        <v>45198.833333333336</v>
      </c>
      <c r="G183" t="s">
        <v>115</v>
      </c>
      <c r="H183" t="s">
        <v>115</v>
      </c>
      <c r="I183" t="s">
        <v>115</v>
      </c>
      <c r="J183" t="s">
        <v>1868</v>
      </c>
      <c r="L183" t="s">
        <v>1869</v>
      </c>
      <c r="M183" t="s">
        <v>1870</v>
      </c>
      <c r="N183" t="s">
        <v>119</v>
      </c>
      <c r="O183" t="s">
        <v>120</v>
      </c>
      <c r="P183" s="8">
        <v>96950</v>
      </c>
      <c r="Q183" t="s">
        <v>121</v>
      </c>
      <c r="S183" s="10">
        <v>16702876661</v>
      </c>
      <c r="U183">
        <v>2383</v>
      </c>
      <c r="V183" t="s">
        <v>122</v>
      </c>
      <c r="X183" t="s">
        <v>1871</v>
      </c>
      <c r="Y183" t="s">
        <v>1872</v>
      </c>
      <c r="AA183" t="s">
        <v>1873</v>
      </c>
      <c r="AB183" t="s">
        <v>1869</v>
      </c>
      <c r="AC183" t="s">
        <v>1874</v>
      </c>
      <c r="AD183" t="s">
        <v>119</v>
      </c>
      <c r="AE183" t="s">
        <v>120</v>
      </c>
      <c r="AF183" s="8">
        <v>96950</v>
      </c>
      <c r="AG183" t="s">
        <v>121</v>
      </c>
      <c r="AI183" s="10">
        <v>16702876661</v>
      </c>
      <c r="AK183" t="s">
        <v>1875</v>
      </c>
      <c r="BC183" t="str">
        <f>"11-1021.00"</f>
        <v>11-1021.00</v>
      </c>
      <c r="BD183" t="s">
        <v>1584</v>
      </c>
      <c r="BE183" t="s">
        <v>1876</v>
      </c>
      <c r="BF183" t="s">
        <v>1396</v>
      </c>
      <c r="BG183">
        <v>1</v>
      </c>
      <c r="BH183">
        <v>1</v>
      </c>
      <c r="BI183" s="1">
        <v>45200</v>
      </c>
      <c r="BJ183" s="1">
        <v>45565</v>
      </c>
      <c r="BK183" s="1">
        <v>45216</v>
      </c>
      <c r="BL183" s="1">
        <v>45565</v>
      </c>
      <c r="BM183">
        <v>35</v>
      </c>
      <c r="BN183">
        <v>0</v>
      </c>
      <c r="BO183">
        <v>7</v>
      </c>
      <c r="BP183">
        <v>7</v>
      </c>
      <c r="BQ183">
        <v>7</v>
      </c>
      <c r="BR183">
        <v>7</v>
      </c>
      <c r="BS183">
        <v>7</v>
      </c>
      <c r="BT183">
        <v>0</v>
      </c>
      <c r="BU183" t="str">
        <f>"9:00 AM"</f>
        <v>9:00 AM</v>
      </c>
      <c r="BV183" t="str">
        <f>"5:00 PM"</f>
        <v>5:00 PM</v>
      </c>
      <c r="BW183" t="s">
        <v>184</v>
      </c>
      <c r="BX183">
        <v>0</v>
      </c>
      <c r="BY183">
        <v>12</v>
      </c>
      <c r="BZ183" t="s">
        <v>114</v>
      </c>
      <c r="CA183">
        <v>4</v>
      </c>
      <c r="CB183" t="s">
        <v>1877</v>
      </c>
      <c r="CC183" t="s">
        <v>1878</v>
      </c>
      <c r="CD183" t="s">
        <v>1870</v>
      </c>
      <c r="CE183" t="s">
        <v>119</v>
      </c>
      <c r="CF183" t="s">
        <v>120</v>
      </c>
      <c r="CG183" s="8">
        <v>96950</v>
      </c>
      <c r="CH183" s="2">
        <v>20.83</v>
      </c>
      <c r="CI183" s="2">
        <v>20.83</v>
      </c>
      <c r="CJ183" s="2">
        <v>31.25</v>
      </c>
      <c r="CK183" s="2">
        <v>31.25</v>
      </c>
      <c r="CL183" t="s">
        <v>134</v>
      </c>
      <c r="CM183" t="s">
        <v>423</v>
      </c>
      <c r="CN183" t="s">
        <v>135</v>
      </c>
      <c r="CP183" t="s">
        <v>115</v>
      </c>
      <c r="CQ183" t="s">
        <v>114</v>
      </c>
      <c r="CR183" t="s">
        <v>115</v>
      </c>
      <c r="CS183" t="s">
        <v>114</v>
      </c>
      <c r="CT183" t="s">
        <v>136</v>
      </c>
      <c r="CU183" t="s">
        <v>114</v>
      </c>
      <c r="CV183" t="s">
        <v>136</v>
      </c>
      <c r="CW183" t="s">
        <v>1879</v>
      </c>
      <c r="CX183" s="10">
        <v>16702876661</v>
      </c>
      <c r="CY183" t="s">
        <v>1875</v>
      </c>
      <c r="CZ183" t="s">
        <v>136</v>
      </c>
      <c r="DA183" t="s">
        <v>114</v>
      </c>
      <c r="DB183" t="s">
        <v>115</v>
      </c>
    </row>
    <row r="184" spans="1:111" ht="14.45" customHeight="1" x14ac:dyDescent="0.25">
      <c r="A184" t="s">
        <v>1880</v>
      </c>
      <c r="B184" t="s">
        <v>209</v>
      </c>
      <c r="C184" s="1">
        <v>45137.443617245372</v>
      </c>
      <c r="D184" s="1">
        <v>45216</v>
      </c>
      <c r="E184" t="s">
        <v>113</v>
      </c>
      <c r="F184" s="1">
        <v>45198.833333333336</v>
      </c>
      <c r="G184" t="s">
        <v>115</v>
      </c>
      <c r="H184" t="s">
        <v>115</v>
      </c>
      <c r="I184" t="s">
        <v>115</v>
      </c>
      <c r="J184" t="s">
        <v>1881</v>
      </c>
      <c r="K184" t="s">
        <v>1882</v>
      </c>
      <c r="L184" t="s">
        <v>1883</v>
      </c>
      <c r="M184" t="s">
        <v>1884</v>
      </c>
      <c r="N184" t="s">
        <v>119</v>
      </c>
      <c r="O184" t="s">
        <v>120</v>
      </c>
      <c r="P184" s="8">
        <v>96950</v>
      </c>
      <c r="Q184" t="s">
        <v>121</v>
      </c>
      <c r="S184" s="10">
        <v>16702349011</v>
      </c>
      <c r="U184">
        <v>333120</v>
      </c>
      <c r="V184" t="s">
        <v>122</v>
      </c>
      <c r="X184" t="s">
        <v>918</v>
      </c>
      <c r="Y184" t="s">
        <v>1885</v>
      </c>
      <c r="Z184" t="s">
        <v>1588</v>
      </c>
      <c r="AA184" t="s">
        <v>533</v>
      </c>
      <c r="AB184" t="s">
        <v>1886</v>
      </c>
      <c r="AC184" t="s">
        <v>1883</v>
      </c>
      <c r="AD184" t="s">
        <v>119</v>
      </c>
      <c r="AE184" t="s">
        <v>120</v>
      </c>
      <c r="AF184" s="8">
        <v>96950</v>
      </c>
      <c r="AG184" t="s">
        <v>121</v>
      </c>
      <c r="AI184" s="10">
        <v>16702349011</v>
      </c>
      <c r="AK184" t="s">
        <v>782</v>
      </c>
      <c r="BC184" t="str">
        <f>"51-9021.00"</f>
        <v>51-9021.00</v>
      </c>
      <c r="BD184" t="s">
        <v>1887</v>
      </c>
      <c r="BE184" t="s">
        <v>1888</v>
      </c>
      <c r="BF184" t="s">
        <v>1889</v>
      </c>
      <c r="BG184">
        <v>6</v>
      </c>
      <c r="BH184">
        <v>6</v>
      </c>
      <c r="BI184" s="1">
        <v>45200</v>
      </c>
      <c r="BJ184" s="1">
        <v>45565</v>
      </c>
      <c r="BK184" s="1">
        <v>45216</v>
      </c>
      <c r="BL184" s="1">
        <v>45565</v>
      </c>
      <c r="BM184">
        <v>40</v>
      </c>
      <c r="BN184">
        <v>0</v>
      </c>
      <c r="BO184">
        <v>8</v>
      </c>
      <c r="BP184">
        <v>8</v>
      </c>
      <c r="BQ184">
        <v>8</v>
      </c>
      <c r="BR184">
        <v>8</v>
      </c>
      <c r="BS184">
        <v>8</v>
      </c>
      <c r="BT184">
        <v>0</v>
      </c>
      <c r="BU184" t="str">
        <f>"8:00 AM"</f>
        <v>8:00 AM</v>
      </c>
      <c r="BV184" t="str">
        <f>"5:00 PM"</f>
        <v>5:00 PM</v>
      </c>
      <c r="BW184" t="s">
        <v>131</v>
      </c>
      <c r="BX184">
        <v>0</v>
      </c>
      <c r="BY184">
        <v>12</v>
      </c>
      <c r="BZ184" t="s">
        <v>115</v>
      </c>
      <c r="CB184" t="s">
        <v>1890</v>
      </c>
      <c r="CC184" t="s">
        <v>1886</v>
      </c>
      <c r="CD184" t="s">
        <v>1883</v>
      </c>
      <c r="CE184" t="s">
        <v>119</v>
      </c>
      <c r="CF184" t="s">
        <v>120</v>
      </c>
      <c r="CG184" s="8">
        <v>96950</v>
      </c>
      <c r="CH184" s="2">
        <v>10.45</v>
      </c>
      <c r="CI184" s="2">
        <v>10.45</v>
      </c>
      <c r="CJ184" s="2">
        <v>15.67</v>
      </c>
      <c r="CK184" s="2">
        <v>15.67</v>
      </c>
      <c r="CL184" t="s">
        <v>134</v>
      </c>
      <c r="CM184" t="s">
        <v>789</v>
      </c>
      <c r="CN184" t="s">
        <v>135</v>
      </c>
      <c r="CP184" t="s">
        <v>115</v>
      </c>
      <c r="CQ184" t="s">
        <v>114</v>
      </c>
      <c r="CR184" t="s">
        <v>114</v>
      </c>
      <c r="CS184" t="s">
        <v>114</v>
      </c>
      <c r="CT184" t="s">
        <v>136</v>
      </c>
      <c r="CU184" t="s">
        <v>114</v>
      </c>
      <c r="CV184" t="s">
        <v>136</v>
      </c>
      <c r="CW184" t="s">
        <v>790</v>
      </c>
      <c r="CX184" s="10">
        <v>16707837461</v>
      </c>
      <c r="CY184" t="s">
        <v>782</v>
      </c>
      <c r="CZ184" t="s">
        <v>791</v>
      </c>
      <c r="DA184" t="s">
        <v>114</v>
      </c>
      <c r="DB184" t="s">
        <v>115</v>
      </c>
    </row>
    <row r="185" spans="1:111" ht="14.45" customHeight="1" x14ac:dyDescent="0.25">
      <c r="A185" t="s">
        <v>1891</v>
      </c>
      <c r="B185" t="s">
        <v>209</v>
      </c>
      <c r="C185" s="1">
        <v>45146.251106828706</v>
      </c>
      <c r="D185" s="1">
        <v>45216</v>
      </c>
      <c r="E185" t="s">
        <v>139</v>
      </c>
      <c r="G185" t="s">
        <v>115</v>
      </c>
      <c r="H185" t="s">
        <v>115</v>
      </c>
      <c r="I185" t="s">
        <v>115</v>
      </c>
      <c r="J185" t="s">
        <v>140</v>
      </c>
      <c r="K185" t="s">
        <v>163</v>
      </c>
      <c r="L185" t="s">
        <v>118</v>
      </c>
      <c r="N185" t="s">
        <v>119</v>
      </c>
      <c r="O185" t="s">
        <v>120</v>
      </c>
      <c r="P185" s="8">
        <v>96950</v>
      </c>
      <c r="Q185" t="s">
        <v>121</v>
      </c>
      <c r="S185" s="10">
        <v>16702336927</v>
      </c>
      <c r="U185">
        <v>811111</v>
      </c>
      <c r="V185" t="s">
        <v>122</v>
      </c>
      <c r="X185" t="s">
        <v>123</v>
      </c>
      <c r="Y185" t="s">
        <v>124</v>
      </c>
      <c r="Z185" t="s">
        <v>125</v>
      </c>
      <c r="AA185" t="s">
        <v>126</v>
      </c>
      <c r="AB185" t="s">
        <v>133</v>
      </c>
      <c r="AC185" t="s">
        <v>118</v>
      </c>
      <c r="AD185" t="s">
        <v>119</v>
      </c>
      <c r="AE185" t="s">
        <v>120</v>
      </c>
      <c r="AF185" s="8">
        <v>96950</v>
      </c>
      <c r="AG185" t="s">
        <v>121</v>
      </c>
      <c r="AI185" s="10">
        <v>16702336927</v>
      </c>
      <c r="AK185" t="s">
        <v>127</v>
      </c>
      <c r="BC185" t="str">
        <f>"49-3021.00"</f>
        <v>49-3021.00</v>
      </c>
      <c r="BD185" t="s">
        <v>1369</v>
      </c>
      <c r="BE185" t="s">
        <v>1892</v>
      </c>
      <c r="BF185" t="s">
        <v>1893</v>
      </c>
      <c r="BG185">
        <v>3</v>
      </c>
      <c r="BH185">
        <v>3</v>
      </c>
      <c r="BI185" s="1">
        <v>45200</v>
      </c>
      <c r="BJ185" s="1">
        <v>45565</v>
      </c>
      <c r="BK185" s="1">
        <v>45216</v>
      </c>
      <c r="BL185" s="1">
        <v>45565</v>
      </c>
      <c r="BM185">
        <v>35</v>
      </c>
      <c r="BN185">
        <v>0</v>
      </c>
      <c r="BO185">
        <v>7</v>
      </c>
      <c r="BP185">
        <v>7</v>
      </c>
      <c r="BQ185">
        <v>7</v>
      </c>
      <c r="BR185">
        <v>7</v>
      </c>
      <c r="BS185">
        <v>7</v>
      </c>
      <c r="BT185">
        <v>0</v>
      </c>
      <c r="BU185" t="str">
        <f>"7:30 AM"</f>
        <v>7:30 AM</v>
      </c>
      <c r="BV185" t="str">
        <f>"4:30 PM"</f>
        <v>4:30 PM</v>
      </c>
      <c r="BW185" t="s">
        <v>131</v>
      </c>
      <c r="BX185">
        <v>0</v>
      </c>
      <c r="BY185">
        <v>3</v>
      </c>
      <c r="BZ185" t="s">
        <v>115</v>
      </c>
      <c r="CB185" t="s">
        <v>1894</v>
      </c>
      <c r="CC185" t="s">
        <v>1895</v>
      </c>
      <c r="CD185" t="s">
        <v>118</v>
      </c>
      <c r="CE185" t="s">
        <v>119</v>
      </c>
      <c r="CF185" t="s">
        <v>120</v>
      </c>
      <c r="CG185" s="8">
        <v>96950</v>
      </c>
      <c r="CH185" s="2">
        <v>10.15</v>
      </c>
      <c r="CI185" s="2">
        <v>10.15</v>
      </c>
      <c r="CJ185" s="2">
        <v>15.23</v>
      </c>
      <c r="CK185" s="2">
        <v>15.23</v>
      </c>
      <c r="CL185" t="s">
        <v>134</v>
      </c>
      <c r="CN185" t="s">
        <v>135</v>
      </c>
      <c r="CP185" t="s">
        <v>115</v>
      </c>
      <c r="CQ185" t="s">
        <v>114</v>
      </c>
      <c r="CR185" t="s">
        <v>115</v>
      </c>
      <c r="CS185" t="s">
        <v>114</v>
      </c>
      <c r="CT185" t="s">
        <v>136</v>
      </c>
      <c r="CU185" t="s">
        <v>114</v>
      </c>
      <c r="CV185" t="s">
        <v>136</v>
      </c>
      <c r="CW185" t="s">
        <v>137</v>
      </c>
      <c r="CX185" s="10">
        <v>16702336927</v>
      </c>
      <c r="CY185" t="s">
        <v>127</v>
      </c>
      <c r="CZ185" t="s">
        <v>136</v>
      </c>
      <c r="DA185" t="s">
        <v>114</v>
      </c>
      <c r="DB185" t="s">
        <v>115</v>
      </c>
    </row>
    <row r="186" spans="1:111" ht="14.45" customHeight="1" x14ac:dyDescent="0.25">
      <c r="A186" t="s">
        <v>1896</v>
      </c>
      <c r="B186" t="s">
        <v>209</v>
      </c>
      <c r="C186" s="1">
        <v>45145.154843634256</v>
      </c>
      <c r="D186" s="1">
        <v>45216</v>
      </c>
      <c r="E186" t="s">
        <v>139</v>
      </c>
      <c r="G186" t="s">
        <v>115</v>
      </c>
      <c r="H186" t="s">
        <v>115</v>
      </c>
      <c r="I186" t="s">
        <v>115</v>
      </c>
      <c r="J186" t="s">
        <v>1897</v>
      </c>
      <c r="K186" t="s">
        <v>1898</v>
      </c>
      <c r="L186" t="s">
        <v>1899</v>
      </c>
      <c r="M186" t="s">
        <v>1900</v>
      </c>
      <c r="N186" t="s">
        <v>119</v>
      </c>
      <c r="O186" t="s">
        <v>120</v>
      </c>
      <c r="P186" s="8">
        <v>96950</v>
      </c>
      <c r="Q186" t="s">
        <v>121</v>
      </c>
      <c r="R186" t="s">
        <v>136</v>
      </c>
      <c r="S186" s="10">
        <v>16702342521</v>
      </c>
      <c r="U186">
        <v>812199</v>
      </c>
      <c r="V186" t="s">
        <v>122</v>
      </c>
      <c r="X186" t="s">
        <v>1901</v>
      </c>
      <c r="Y186" t="s">
        <v>1902</v>
      </c>
      <c r="AA186" t="s">
        <v>126</v>
      </c>
      <c r="AB186" t="s">
        <v>1899</v>
      </c>
      <c r="AC186" t="s">
        <v>1900</v>
      </c>
      <c r="AD186" t="s">
        <v>119</v>
      </c>
      <c r="AE186" t="s">
        <v>120</v>
      </c>
      <c r="AF186" s="8">
        <v>96950</v>
      </c>
      <c r="AG186" t="s">
        <v>121</v>
      </c>
      <c r="AI186" s="10">
        <v>16702342521</v>
      </c>
      <c r="AK186" t="s">
        <v>1903</v>
      </c>
      <c r="BC186" t="str">
        <f>"31-9011.00"</f>
        <v>31-9011.00</v>
      </c>
      <c r="BD186" t="s">
        <v>1789</v>
      </c>
      <c r="BE186" t="s">
        <v>1904</v>
      </c>
      <c r="BF186" t="s">
        <v>1905</v>
      </c>
      <c r="BG186">
        <v>5</v>
      </c>
      <c r="BH186">
        <v>5</v>
      </c>
      <c r="BI186" s="1">
        <v>45233</v>
      </c>
      <c r="BJ186" s="1">
        <v>45598</v>
      </c>
      <c r="BK186" s="1">
        <v>45233</v>
      </c>
      <c r="BL186" s="1">
        <v>45598</v>
      </c>
      <c r="BM186">
        <v>35</v>
      </c>
      <c r="BN186">
        <v>0</v>
      </c>
      <c r="BO186">
        <v>7</v>
      </c>
      <c r="BP186">
        <v>7</v>
      </c>
      <c r="BQ186">
        <v>7</v>
      </c>
      <c r="BR186">
        <v>7</v>
      </c>
      <c r="BS186">
        <v>7</v>
      </c>
      <c r="BT186">
        <v>0</v>
      </c>
      <c r="BU186" t="str">
        <f>"11:00 AM"</f>
        <v>11:00 AM</v>
      </c>
      <c r="BV186" t="str">
        <f>"7:00 PM"</f>
        <v>7:00 PM</v>
      </c>
      <c r="BW186" t="s">
        <v>184</v>
      </c>
      <c r="BX186">
        <v>0</v>
      </c>
      <c r="BY186">
        <v>12</v>
      </c>
      <c r="BZ186" t="s">
        <v>115</v>
      </c>
      <c r="CB186" s="3" t="s">
        <v>1906</v>
      </c>
      <c r="CC186" t="s">
        <v>1899</v>
      </c>
      <c r="CE186" t="s">
        <v>119</v>
      </c>
      <c r="CF186" t="s">
        <v>120</v>
      </c>
      <c r="CG186" s="8">
        <v>96950</v>
      </c>
      <c r="CH186" s="2">
        <v>12.26</v>
      </c>
      <c r="CI186" s="2">
        <v>12.26</v>
      </c>
      <c r="CJ186" s="2">
        <v>0</v>
      </c>
      <c r="CK186" s="2">
        <v>0</v>
      </c>
      <c r="CL186" t="s">
        <v>134</v>
      </c>
      <c r="CM186" t="s">
        <v>423</v>
      </c>
      <c r="CN186" t="s">
        <v>135</v>
      </c>
      <c r="CP186" t="s">
        <v>115</v>
      </c>
      <c r="CQ186" t="s">
        <v>114</v>
      </c>
      <c r="CR186" t="s">
        <v>115</v>
      </c>
      <c r="CS186" t="s">
        <v>115</v>
      </c>
      <c r="CT186" t="s">
        <v>136</v>
      </c>
      <c r="CU186" t="s">
        <v>114</v>
      </c>
      <c r="CV186" t="s">
        <v>136</v>
      </c>
      <c r="CW186" t="s">
        <v>136</v>
      </c>
      <c r="CX186" s="10">
        <v>16702342521</v>
      </c>
      <c r="CY186" t="s">
        <v>1903</v>
      </c>
      <c r="CZ186" t="s">
        <v>136</v>
      </c>
      <c r="DA186" t="s">
        <v>114</v>
      </c>
      <c r="DB186" t="s">
        <v>115</v>
      </c>
    </row>
    <row r="187" spans="1:111" ht="14.45" customHeight="1" x14ac:dyDescent="0.25">
      <c r="A187" t="s">
        <v>1907</v>
      </c>
      <c r="B187" t="s">
        <v>209</v>
      </c>
      <c r="C187" s="1">
        <v>45145.161699189812</v>
      </c>
      <c r="D187" s="1">
        <v>45216</v>
      </c>
      <c r="E187" t="s">
        <v>139</v>
      </c>
      <c r="G187" t="s">
        <v>115</v>
      </c>
      <c r="H187" t="s">
        <v>115</v>
      </c>
      <c r="I187" t="s">
        <v>115</v>
      </c>
      <c r="J187" t="s">
        <v>1897</v>
      </c>
      <c r="K187" t="s">
        <v>1898</v>
      </c>
      <c r="L187" t="s">
        <v>1899</v>
      </c>
      <c r="M187" t="s">
        <v>1900</v>
      </c>
      <c r="N187" t="s">
        <v>119</v>
      </c>
      <c r="O187" t="s">
        <v>120</v>
      </c>
      <c r="P187" s="8">
        <v>96950</v>
      </c>
      <c r="Q187" t="s">
        <v>121</v>
      </c>
      <c r="R187" t="s">
        <v>136</v>
      </c>
      <c r="S187" s="10">
        <v>16702342521</v>
      </c>
      <c r="U187">
        <v>812199</v>
      </c>
      <c r="V187" t="s">
        <v>122</v>
      </c>
      <c r="X187" t="s">
        <v>1901</v>
      </c>
      <c r="Y187" t="s">
        <v>1902</v>
      </c>
      <c r="AA187" t="s">
        <v>126</v>
      </c>
      <c r="AB187" t="s">
        <v>1899</v>
      </c>
      <c r="AC187" t="s">
        <v>1900</v>
      </c>
      <c r="AD187" t="s">
        <v>119</v>
      </c>
      <c r="AE187" t="s">
        <v>120</v>
      </c>
      <c r="AF187" s="8">
        <v>96950</v>
      </c>
      <c r="AG187" t="s">
        <v>121</v>
      </c>
      <c r="AH187" t="s">
        <v>707</v>
      </c>
      <c r="AI187" s="10">
        <v>16702342521</v>
      </c>
      <c r="AK187" t="s">
        <v>1903</v>
      </c>
      <c r="BC187" t="str">
        <f>"31-9011.00"</f>
        <v>31-9011.00</v>
      </c>
      <c r="BD187" t="s">
        <v>1789</v>
      </c>
      <c r="BE187" t="s">
        <v>1904</v>
      </c>
      <c r="BF187" t="s">
        <v>1905</v>
      </c>
      <c r="BG187">
        <v>1</v>
      </c>
      <c r="BH187">
        <v>1</v>
      </c>
      <c r="BI187" s="1">
        <v>45233</v>
      </c>
      <c r="BJ187" s="1">
        <v>45598</v>
      </c>
      <c r="BK187" s="1">
        <v>45233</v>
      </c>
      <c r="BL187" s="1">
        <v>45598</v>
      </c>
      <c r="BM187">
        <v>35</v>
      </c>
      <c r="BN187">
        <v>0</v>
      </c>
      <c r="BO187">
        <v>7</v>
      </c>
      <c r="BP187">
        <v>7</v>
      </c>
      <c r="BQ187">
        <v>7</v>
      </c>
      <c r="BR187">
        <v>7</v>
      </c>
      <c r="BS187">
        <v>7</v>
      </c>
      <c r="BT187">
        <v>0</v>
      </c>
      <c r="BU187" t="str">
        <f>"1:00 PM"</f>
        <v>1:00 PM</v>
      </c>
      <c r="BV187" t="str">
        <f>"9:00 PM"</f>
        <v>9:00 PM</v>
      </c>
      <c r="BW187" t="s">
        <v>184</v>
      </c>
      <c r="BX187">
        <v>0</v>
      </c>
      <c r="BY187">
        <v>12</v>
      </c>
      <c r="BZ187" t="s">
        <v>115</v>
      </c>
      <c r="CB187" s="3" t="s">
        <v>1906</v>
      </c>
      <c r="CC187" t="s">
        <v>1899</v>
      </c>
      <c r="CE187" t="s">
        <v>119</v>
      </c>
      <c r="CF187" t="s">
        <v>120</v>
      </c>
      <c r="CG187" s="8">
        <v>96950</v>
      </c>
      <c r="CH187" s="2">
        <v>12.26</v>
      </c>
      <c r="CI187" s="2">
        <v>12.26</v>
      </c>
      <c r="CJ187" s="2">
        <v>0</v>
      </c>
      <c r="CK187" s="2">
        <v>0</v>
      </c>
      <c r="CL187" t="s">
        <v>134</v>
      </c>
      <c r="CM187" t="s">
        <v>136</v>
      </c>
      <c r="CN187" t="s">
        <v>135</v>
      </c>
      <c r="CP187" t="s">
        <v>115</v>
      </c>
      <c r="CQ187" t="s">
        <v>114</v>
      </c>
      <c r="CR187" t="s">
        <v>115</v>
      </c>
      <c r="CS187" t="s">
        <v>115</v>
      </c>
      <c r="CT187" t="s">
        <v>136</v>
      </c>
      <c r="CU187" t="s">
        <v>114</v>
      </c>
      <c r="CV187" t="s">
        <v>136</v>
      </c>
      <c r="CW187" t="s">
        <v>136</v>
      </c>
      <c r="CX187" s="10">
        <v>16702342521</v>
      </c>
      <c r="CY187" t="s">
        <v>1903</v>
      </c>
      <c r="CZ187" t="s">
        <v>136</v>
      </c>
      <c r="DA187" t="s">
        <v>114</v>
      </c>
      <c r="DB187" t="s">
        <v>115</v>
      </c>
    </row>
    <row r="188" spans="1:111" ht="14.45" customHeight="1" x14ac:dyDescent="0.25">
      <c r="A188" t="s">
        <v>1908</v>
      </c>
      <c r="B188" t="s">
        <v>209</v>
      </c>
      <c r="C188" s="1">
        <v>45145.861323032404</v>
      </c>
      <c r="D188" s="1">
        <v>45216</v>
      </c>
      <c r="E188" t="s">
        <v>139</v>
      </c>
      <c r="G188" t="s">
        <v>115</v>
      </c>
      <c r="H188" t="s">
        <v>115</v>
      </c>
      <c r="I188" t="s">
        <v>115</v>
      </c>
      <c r="J188" t="s">
        <v>1909</v>
      </c>
      <c r="K188" t="s">
        <v>1910</v>
      </c>
      <c r="L188" t="s">
        <v>1911</v>
      </c>
      <c r="M188" t="s">
        <v>1912</v>
      </c>
      <c r="N188" t="s">
        <v>119</v>
      </c>
      <c r="O188" t="s">
        <v>120</v>
      </c>
      <c r="P188" s="8">
        <v>96950</v>
      </c>
      <c r="Q188" t="s">
        <v>121</v>
      </c>
      <c r="R188" t="s">
        <v>136</v>
      </c>
      <c r="S188" s="10">
        <v>16703236877</v>
      </c>
      <c r="U188">
        <v>62161</v>
      </c>
      <c r="V188" t="s">
        <v>122</v>
      </c>
      <c r="X188" t="s">
        <v>1913</v>
      </c>
      <c r="Y188" t="s">
        <v>1914</v>
      </c>
      <c r="Z188" t="s">
        <v>1915</v>
      </c>
      <c r="AA188" t="s">
        <v>126</v>
      </c>
      <c r="AB188" t="s">
        <v>1916</v>
      </c>
      <c r="AD188" t="s">
        <v>1917</v>
      </c>
      <c r="AE188" t="s">
        <v>516</v>
      </c>
      <c r="AF188" s="8">
        <v>96931</v>
      </c>
      <c r="AG188" t="s">
        <v>121</v>
      </c>
      <c r="AH188" t="s">
        <v>1918</v>
      </c>
      <c r="AI188" s="10">
        <v>16716498746</v>
      </c>
      <c r="AJ188">
        <v>203</v>
      </c>
      <c r="AK188" t="s">
        <v>1919</v>
      </c>
      <c r="BC188" t="str">
        <f>"13-1071.00"</f>
        <v>13-1071.00</v>
      </c>
      <c r="BD188" t="s">
        <v>1920</v>
      </c>
      <c r="BE188" t="s">
        <v>1921</v>
      </c>
      <c r="BF188" t="s">
        <v>1922</v>
      </c>
      <c r="BG188">
        <v>1</v>
      </c>
      <c r="BH188">
        <v>1</v>
      </c>
      <c r="BI188" s="1">
        <v>45200</v>
      </c>
      <c r="BJ188" s="1">
        <v>45565</v>
      </c>
      <c r="BK188" s="1">
        <v>45216</v>
      </c>
      <c r="BL188" s="1">
        <v>45565</v>
      </c>
      <c r="BM188">
        <v>40</v>
      </c>
      <c r="BN188">
        <v>0</v>
      </c>
      <c r="BO188">
        <v>8</v>
      </c>
      <c r="BP188">
        <v>8</v>
      </c>
      <c r="BQ188">
        <v>8</v>
      </c>
      <c r="BR188">
        <v>8</v>
      </c>
      <c r="BS188">
        <v>5</v>
      </c>
      <c r="BT188">
        <v>3</v>
      </c>
      <c r="BU188" t="str">
        <f>"8:30 AM"</f>
        <v>8:30 AM</v>
      </c>
      <c r="BV188" t="str">
        <f>"5:30 PM"</f>
        <v>5:30 PM</v>
      </c>
      <c r="BW188" t="s">
        <v>683</v>
      </c>
      <c r="BX188">
        <v>0</v>
      </c>
      <c r="BY188">
        <v>12</v>
      </c>
      <c r="BZ188" t="s">
        <v>114</v>
      </c>
      <c r="CA188">
        <v>2</v>
      </c>
      <c r="CB188" t="s">
        <v>1923</v>
      </c>
      <c r="CC188" t="s">
        <v>1911</v>
      </c>
      <c r="CD188" t="s">
        <v>1912</v>
      </c>
      <c r="CE188" t="s">
        <v>119</v>
      </c>
      <c r="CF188" t="s">
        <v>120</v>
      </c>
      <c r="CG188" s="8">
        <v>96950</v>
      </c>
      <c r="CH188" s="2">
        <v>17.09</v>
      </c>
      <c r="CI188" s="2">
        <v>17.09</v>
      </c>
      <c r="CL188" t="s">
        <v>134</v>
      </c>
      <c r="CN188" t="s">
        <v>135</v>
      </c>
      <c r="CP188" t="s">
        <v>115</v>
      </c>
      <c r="CQ188" t="s">
        <v>114</v>
      </c>
      <c r="CR188" t="s">
        <v>115</v>
      </c>
      <c r="CS188" t="s">
        <v>115</v>
      </c>
      <c r="CT188" t="s">
        <v>136</v>
      </c>
      <c r="CU188" t="s">
        <v>114</v>
      </c>
      <c r="CV188" t="s">
        <v>136</v>
      </c>
      <c r="CW188" t="s">
        <v>136</v>
      </c>
      <c r="CX188" s="10">
        <v>16703236877</v>
      </c>
      <c r="CY188" t="s">
        <v>1924</v>
      </c>
      <c r="CZ188" t="s">
        <v>136</v>
      </c>
      <c r="DA188" t="s">
        <v>114</v>
      </c>
      <c r="DB188" t="s">
        <v>115</v>
      </c>
    </row>
    <row r="189" spans="1:111" ht="14.45" customHeight="1" x14ac:dyDescent="0.25">
      <c r="A189" t="s">
        <v>1949</v>
      </c>
      <c r="B189" t="s">
        <v>209</v>
      </c>
      <c r="C189" s="1">
        <v>45154.082781249999</v>
      </c>
      <c r="D189" s="1">
        <v>45216</v>
      </c>
      <c r="E189" t="s">
        <v>113</v>
      </c>
      <c r="F189" s="1">
        <v>45279.791666666664</v>
      </c>
      <c r="G189" t="s">
        <v>115</v>
      </c>
      <c r="H189" t="s">
        <v>115</v>
      </c>
      <c r="I189" t="s">
        <v>115</v>
      </c>
      <c r="J189" t="s">
        <v>1667</v>
      </c>
      <c r="L189" t="s">
        <v>1668</v>
      </c>
      <c r="M189" t="s">
        <v>1669</v>
      </c>
      <c r="N189" t="s">
        <v>214</v>
      </c>
      <c r="O189" t="s">
        <v>120</v>
      </c>
      <c r="P189" s="8">
        <v>96950</v>
      </c>
      <c r="Q189" t="s">
        <v>121</v>
      </c>
      <c r="S189" s="10">
        <v>16702368202</v>
      </c>
      <c r="T189">
        <v>3554</v>
      </c>
      <c r="U189">
        <v>62211</v>
      </c>
      <c r="V189" t="s">
        <v>122</v>
      </c>
      <c r="X189" t="s">
        <v>1670</v>
      </c>
      <c r="Y189" t="s">
        <v>1671</v>
      </c>
      <c r="Z189" t="s">
        <v>1672</v>
      </c>
      <c r="AA189" t="s">
        <v>1673</v>
      </c>
      <c r="AB189" t="s">
        <v>1668</v>
      </c>
      <c r="AC189" t="s">
        <v>1669</v>
      </c>
      <c r="AD189" t="s">
        <v>214</v>
      </c>
      <c r="AE189" t="s">
        <v>120</v>
      </c>
      <c r="AF189" s="8">
        <v>96950</v>
      </c>
      <c r="AG189" t="s">
        <v>121</v>
      </c>
      <c r="AI189" s="10">
        <v>16702368202</v>
      </c>
      <c r="AJ189">
        <v>3554</v>
      </c>
      <c r="AK189" t="s">
        <v>1674</v>
      </c>
      <c r="BC189" t="str">
        <f>"29-2012.00"</f>
        <v>29-2012.00</v>
      </c>
      <c r="BD189" t="s">
        <v>1950</v>
      </c>
      <c r="BE189" t="s">
        <v>1951</v>
      </c>
      <c r="BF189" t="s">
        <v>1952</v>
      </c>
      <c r="BG189">
        <v>3</v>
      </c>
      <c r="BH189">
        <v>3</v>
      </c>
      <c r="BI189" s="1">
        <v>45281</v>
      </c>
      <c r="BJ189" s="1">
        <v>45646</v>
      </c>
      <c r="BK189" s="1">
        <v>45281</v>
      </c>
      <c r="BL189" s="1">
        <v>45646</v>
      </c>
      <c r="BM189">
        <v>40</v>
      </c>
      <c r="BN189">
        <v>0</v>
      </c>
      <c r="BO189">
        <v>8</v>
      </c>
      <c r="BP189">
        <v>8</v>
      </c>
      <c r="BQ189">
        <v>8</v>
      </c>
      <c r="BR189">
        <v>8</v>
      </c>
      <c r="BS189">
        <v>8</v>
      </c>
      <c r="BT189">
        <v>0</v>
      </c>
      <c r="BU189" t="str">
        <f>"7:00 AM"</f>
        <v>7:00 AM</v>
      </c>
      <c r="BV189" t="str">
        <f>"4:00 PM"</f>
        <v>4:00 PM</v>
      </c>
      <c r="BW189" t="s">
        <v>160</v>
      </c>
      <c r="BX189">
        <v>0</v>
      </c>
      <c r="BY189">
        <v>24</v>
      </c>
      <c r="BZ189" t="s">
        <v>115</v>
      </c>
      <c r="CB189" t="s">
        <v>1953</v>
      </c>
      <c r="CC189" t="s">
        <v>1668</v>
      </c>
      <c r="CD189" t="s">
        <v>1669</v>
      </c>
      <c r="CE189" t="s">
        <v>214</v>
      </c>
      <c r="CF189" t="s">
        <v>120</v>
      </c>
      <c r="CG189" s="8">
        <v>96950</v>
      </c>
      <c r="CH189" s="2">
        <v>15.02</v>
      </c>
      <c r="CI189" s="2">
        <v>23.57</v>
      </c>
      <c r="CJ189" s="2">
        <v>22.53</v>
      </c>
      <c r="CK189" s="2">
        <v>35.35</v>
      </c>
      <c r="CL189" t="s">
        <v>134</v>
      </c>
      <c r="CM189" t="s">
        <v>1679</v>
      </c>
      <c r="CN189" t="s">
        <v>135</v>
      </c>
      <c r="CP189" t="s">
        <v>115</v>
      </c>
      <c r="CQ189" t="s">
        <v>114</v>
      </c>
      <c r="CR189" t="s">
        <v>115</v>
      </c>
      <c r="CS189" t="s">
        <v>114</v>
      </c>
      <c r="CT189" t="s">
        <v>136</v>
      </c>
      <c r="CU189" t="s">
        <v>114</v>
      </c>
      <c r="CV189" t="s">
        <v>136</v>
      </c>
      <c r="CW189" t="s">
        <v>1680</v>
      </c>
      <c r="CX189" s="10" t="s">
        <v>136</v>
      </c>
      <c r="CY189" t="s">
        <v>1682</v>
      </c>
      <c r="CZ189" t="s">
        <v>1683</v>
      </c>
      <c r="DA189" t="s">
        <v>114</v>
      </c>
      <c r="DB189" t="s">
        <v>115</v>
      </c>
      <c r="DC189" t="s">
        <v>1684</v>
      </c>
      <c r="DD189" t="s">
        <v>1685</v>
      </c>
      <c r="DE189" t="s">
        <v>1342</v>
      </c>
      <c r="DF189" t="s">
        <v>1667</v>
      </c>
      <c r="DG189" t="s">
        <v>1686</v>
      </c>
    </row>
    <row r="190" spans="1:111" ht="14.45" customHeight="1" x14ac:dyDescent="0.25">
      <c r="A190" t="s">
        <v>1800</v>
      </c>
      <c r="B190" t="s">
        <v>285</v>
      </c>
      <c r="C190" s="1">
        <v>45116.815518171294</v>
      </c>
      <c r="D190" s="1">
        <v>45216</v>
      </c>
      <c r="E190" t="s">
        <v>139</v>
      </c>
      <c r="G190" t="s">
        <v>115</v>
      </c>
      <c r="H190" t="s">
        <v>115</v>
      </c>
      <c r="I190" t="s">
        <v>115</v>
      </c>
      <c r="J190" t="s">
        <v>1801</v>
      </c>
      <c r="L190" t="s">
        <v>1802</v>
      </c>
      <c r="N190" t="s">
        <v>119</v>
      </c>
      <c r="O190" t="s">
        <v>120</v>
      </c>
      <c r="P190" s="8">
        <v>96950</v>
      </c>
      <c r="Q190" t="s">
        <v>121</v>
      </c>
      <c r="R190" t="s">
        <v>136</v>
      </c>
      <c r="S190" s="10">
        <v>16702354557</v>
      </c>
      <c r="U190">
        <v>53111</v>
      </c>
      <c r="V190" t="s">
        <v>122</v>
      </c>
      <c r="X190" t="s">
        <v>1803</v>
      </c>
      <c r="Y190" t="s">
        <v>1804</v>
      </c>
      <c r="Z190" t="s">
        <v>1805</v>
      </c>
      <c r="AA190" t="s">
        <v>1806</v>
      </c>
      <c r="AB190" t="s">
        <v>1802</v>
      </c>
      <c r="AD190" t="s">
        <v>119</v>
      </c>
      <c r="AE190" t="s">
        <v>120</v>
      </c>
      <c r="AF190" s="8">
        <v>96950</v>
      </c>
      <c r="AG190" t="s">
        <v>121</v>
      </c>
      <c r="AI190" s="10">
        <v>16702354557</v>
      </c>
      <c r="AK190" t="s">
        <v>1807</v>
      </c>
      <c r="BC190" t="str">
        <f>"49-9071.00"</f>
        <v>49-9071.00</v>
      </c>
      <c r="BD190" t="s">
        <v>200</v>
      </c>
      <c r="BE190" t="s">
        <v>1808</v>
      </c>
      <c r="BF190" t="s">
        <v>1363</v>
      </c>
      <c r="BG190">
        <v>1</v>
      </c>
      <c r="BI190" s="1">
        <v>45236</v>
      </c>
      <c r="BJ190" s="1">
        <v>45601</v>
      </c>
      <c r="BM190">
        <v>40</v>
      </c>
      <c r="BN190">
        <v>0</v>
      </c>
      <c r="BO190">
        <v>8</v>
      </c>
      <c r="BP190">
        <v>8</v>
      </c>
      <c r="BQ190">
        <v>8</v>
      </c>
      <c r="BR190">
        <v>8</v>
      </c>
      <c r="BS190">
        <v>8</v>
      </c>
      <c r="BT190">
        <v>0</v>
      </c>
      <c r="BU190" t="str">
        <f>"8:00 AM"</f>
        <v>8:00 AM</v>
      </c>
      <c r="BV190" t="str">
        <f>"5:00 PM"</f>
        <v>5:00 PM</v>
      </c>
      <c r="BW190" t="s">
        <v>131</v>
      </c>
      <c r="BX190">
        <v>0</v>
      </c>
      <c r="BY190">
        <v>24</v>
      </c>
      <c r="BZ190" t="s">
        <v>115</v>
      </c>
      <c r="CB190" t="s">
        <v>423</v>
      </c>
      <c r="CC190" t="s">
        <v>1809</v>
      </c>
      <c r="CD190" t="s">
        <v>1802</v>
      </c>
      <c r="CE190" t="s">
        <v>119</v>
      </c>
      <c r="CF190" t="s">
        <v>120</v>
      </c>
      <c r="CG190" s="8">
        <v>96950</v>
      </c>
      <c r="CH190" s="2">
        <v>9.19</v>
      </c>
      <c r="CI190" s="2">
        <v>9.5399999999999991</v>
      </c>
      <c r="CL190" t="s">
        <v>134</v>
      </c>
      <c r="CM190" t="s">
        <v>136</v>
      </c>
      <c r="CN190" t="s">
        <v>135</v>
      </c>
      <c r="CP190" t="s">
        <v>115</v>
      </c>
      <c r="CQ190" t="s">
        <v>114</v>
      </c>
      <c r="CR190" t="s">
        <v>114</v>
      </c>
      <c r="CS190" t="s">
        <v>115</v>
      </c>
      <c r="CT190" t="s">
        <v>136</v>
      </c>
      <c r="CU190" t="s">
        <v>114</v>
      </c>
      <c r="CV190" t="s">
        <v>114</v>
      </c>
      <c r="CW190" t="s">
        <v>1810</v>
      </c>
      <c r="CX190" s="10">
        <v>16702354557</v>
      </c>
      <c r="CY190" t="s">
        <v>1807</v>
      </c>
      <c r="CZ190" t="s">
        <v>136</v>
      </c>
      <c r="DA190" t="s">
        <v>114</v>
      </c>
      <c r="DB190" t="s">
        <v>115</v>
      </c>
    </row>
    <row r="191" spans="1:111" ht="14.45" customHeight="1" x14ac:dyDescent="0.25">
      <c r="A191" t="s">
        <v>1825</v>
      </c>
      <c r="B191" t="s">
        <v>285</v>
      </c>
      <c r="C191" s="1">
        <v>45146.142886689813</v>
      </c>
      <c r="D191" s="1">
        <v>45216</v>
      </c>
      <c r="E191" t="s">
        <v>139</v>
      </c>
      <c r="G191" t="s">
        <v>114</v>
      </c>
      <c r="H191" t="s">
        <v>115</v>
      </c>
      <c r="I191" t="s">
        <v>115</v>
      </c>
      <c r="J191" t="s">
        <v>116</v>
      </c>
      <c r="K191" t="s">
        <v>117</v>
      </c>
      <c r="L191" t="s">
        <v>118</v>
      </c>
      <c r="N191" t="s">
        <v>119</v>
      </c>
      <c r="O191" t="s">
        <v>120</v>
      </c>
      <c r="P191" s="8">
        <v>96950</v>
      </c>
      <c r="Q191" t="s">
        <v>121</v>
      </c>
      <c r="S191" s="10">
        <v>16702336927</v>
      </c>
      <c r="U191">
        <v>561320</v>
      </c>
      <c r="V191" t="s">
        <v>122</v>
      </c>
      <c r="X191" t="s">
        <v>123</v>
      </c>
      <c r="Y191" t="s">
        <v>124</v>
      </c>
      <c r="Z191" t="s">
        <v>125</v>
      </c>
      <c r="AA191" t="s">
        <v>126</v>
      </c>
      <c r="AB191" t="s">
        <v>168</v>
      </c>
      <c r="AC191" t="s">
        <v>118</v>
      </c>
      <c r="AD191" t="s">
        <v>119</v>
      </c>
      <c r="AE191" t="s">
        <v>120</v>
      </c>
      <c r="AF191" s="8">
        <v>96950</v>
      </c>
      <c r="AG191" t="s">
        <v>121</v>
      </c>
      <c r="AI191" s="10">
        <v>16702336927</v>
      </c>
      <c r="AK191" t="s">
        <v>127</v>
      </c>
      <c r="BC191" t="str">
        <f>"53-7021.00"</f>
        <v>53-7021.00</v>
      </c>
      <c r="BD191" t="s">
        <v>128</v>
      </c>
      <c r="BE191" t="s">
        <v>129</v>
      </c>
      <c r="BF191" t="s">
        <v>130</v>
      </c>
      <c r="BG191">
        <v>2</v>
      </c>
      <c r="BI191" s="1">
        <v>45200</v>
      </c>
      <c r="BJ191" s="1">
        <v>46295</v>
      </c>
      <c r="BM191">
        <v>35</v>
      </c>
      <c r="BN191">
        <v>0</v>
      </c>
      <c r="BO191">
        <v>7</v>
      </c>
      <c r="BP191">
        <v>7</v>
      </c>
      <c r="BQ191">
        <v>7</v>
      </c>
      <c r="BR191">
        <v>7</v>
      </c>
      <c r="BS191">
        <v>7</v>
      </c>
      <c r="BT191">
        <v>0</v>
      </c>
      <c r="BU191" t="str">
        <f>"7:30 AM"</f>
        <v>7:30 AM</v>
      </c>
      <c r="BV191" t="str">
        <f>"4:30 PM"</f>
        <v>4:30 PM</v>
      </c>
      <c r="BW191" t="s">
        <v>131</v>
      </c>
      <c r="BX191">
        <v>0</v>
      </c>
      <c r="BY191">
        <v>12</v>
      </c>
      <c r="BZ191" t="s">
        <v>115</v>
      </c>
      <c r="CB191" t="s">
        <v>1826</v>
      </c>
      <c r="CC191" t="s">
        <v>133</v>
      </c>
      <c r="CD191" t="s">
        <v>118</v>
      </c>
      <c r="CE191" t="s">
        <v>119</v>
      </c>
      <c r="CF191" t="s">
        <v>120</v>
      </c>
      <c r="CG191" s="8">
        <v>96950</v>
      </c>
      <c r="CH191" s="2">
        <v>9.01</v>
      </c>
      <c r="CI191" s="2">
        <v>9.01</v>
      </c>
      <c r="CJ191" s="2">
        <v>13.52</v>
      </c>
      <c r="CK191" s="2">
        <v>13.52</v>
      </c>
      <c r="CL191" t="s">
        <v>134</v>
      </c>
      <c r="CN191" t="s">
        <v>135</v>
      </c>
      <c r="CP191" t="s">
        <v>115</v>
      </c>
      <c r="CQ191" t="s">
        <v>114</v>
      </c>
      <c r="CR191" t="s">
        <v>115</v>
      </c>
      <c r="CS191" t="s">
        <v>114</v>
      </c>
      <c r="CT191" t="s">
        <v>136</v>
      </c>
      <c r="CU191" t="s">
        <v>114</v>
      </c>
      <c r="CV191" t="s">
        <v>136</v>
      </c>
      <c r="CW191" t="s">
        <v>137</v>
      </c>
      <c r="CX191" s="10">
        <v>16702336927</v>
      </c>
      <c r="CY191" t="s">
        <v>127</v>
      </c>
      <c r="CZ191" t="s">
        <v>136</v>
      </c>
      <c r="DA191" t="s">
        <v>114</v>
      </c>
      <c r="DB191" t="s">
        <v>115</v>
      </c>
    </row>
    <row r="192" spans="1:111" ht="14.45" customHeight="1" x14ac:dyDescent="0.25">
      <c r="A192" t="s">
        <v>1850</v>
      </c>
      <c r="B192" t="s">
        <v>285</v>
      </c>
      <c r="C192" s="1">
        <v>45116.79808414352</v>
      </c>
      <c r="D192" s="1">
        <v>45216</v>
      </c>
      <c r="E192" t="s">
        <v>113</v>
      </c>
      <c r="F192" s="1">
        <v>45198.833333333336</v>
      </c>
      <c r="G192" t="s">
        <v>115</v>
      </c>
      <c r="H192" t="s">
        <v>115</v>
      </c>
      <c r="I192" t="s">
        <v>115</v>
      </c>
      <c r="J192" t="s">
        <v>1072</v>
      </c>
      <c r="K192" t="s">
        <v>1072</v>
      </c>
      <c r="L192" t="s">
        <v>1073</v>
      </c>
      <c r="N192" t="s">
        <v>214</v>
      </c>
      <c r="O192" t="s">
        <v>120</v>
      </c>
      <c r="P192" s="8">
        <v>96950</v>
      </c>
      <c r="Q192" t="s">
        <v>121</v>
      </c>
      <c r="S192" s="10">
        <v>16703221558</v>
      </c>
      <c r="U192">
        <v>212311</v>
      </c>
      <c r="V192" t="s">
        <v>122</v>
      </c>
      <c r="X192" t="s">
        <v>1074</v>
      </c>
      <c r="Y192" t="s">
        <v>1075</v>
      </c>
      <c r="AA192" t="s">
        <v>219</v>
      </c>
      <c r="AB192" t="s">
        <v>1076</v>
      </c>
      <c r="AD192" t="s">
        <v>214</v>
      </c>
      <c r="AE192" t="s">
        <v>120</v>
      </c>
      <c r="AF192" s="8">
        <v>96950</v>
      </c>
      <c r="AG192" t="s">
        <v>121</v>
      </c>
      <c r="AI192" s="10">
        <v>16703221558</v>
      </c>
      <c r="AK192" t="s">
        <v>1077</v>
      </c>
      <c r="BC192" t="str">
        <f>"53-3032.00"</f>
        <v>53-3032.00</v>
      </c>
      <c r="BD192" t="s">
        <v>1078</v>
      </c>
      <c r="BE192" t="s">
        <v>1851</v>
      </c>
      <c r="BF192" t="s">
        <v>1080</v>
      </c>
      <c r="BG192">
        <v>6</v>
      </c>
      <c r="BI192" s="1">
        <v>45200</v>
      </c>
      <c r="BJ192" s="1">
        <v>45565</v>
      </c>
      <c r="BM192">
        <v>40</v>
      </c>
      <c r="BN192">
        <v>0</v>
      </c>
      <c r="BO192">
        <v>8</v>
      </c>
      <c r="BP192">
        <v>8</v>
      </c>
      <c r="BQ192">
        <v>8</v>
      </c>
      <c r="BR192">
        <v>8</v>
      </c>
      <c r="BS192">
        <v>8</v>
      </c>
      <c r="BT192">
        <v>0</v>
      </c>
      <c r="BU192" t="str">
        <f>"8:00 AM"</f>
        <v>8:00 AM</v>
      </c>
      <c r="BV192" t="str">
        <f>"5:00 PM"</f>
        <v>5:00 PM</v>
      </c>
      <c r="BW192" t="s">
        <v>184</v>
      </c>
      <c r="BX192">
        <v>0</v>
      </c>
      <c r="BY192">
        <v>12</v>
      </c>
      <c r="BZ192" t="s">
        <v>115</v>
      </c>
      <c r="CB192" t="s">
        <v>1852</v>
      </c>
      <c r="CC192" t="s">
        <v>1082</v>
      </c>
      <c r="CD192" t="s">
        <v>1083</v>
      </c>
      <c r="CE192" t="s">
        <v>214</v>
      </c>
      <c r="CF192" t="s">
        <v>120</v>
      </c>
      <c r="CG192" s="8">
        <v>96950</v>
      </c>
      <c r="CH192" s="2">
        <v>10.09</v>
      </c>
      <c r="CI192" s="2">
        <v>10.09</v>
      </c>
      <c r="CJ192" s="2">
        <v>15.14</v>
      </c>
      <c r="CK192" s="2">
        <v>15.14</v>
      </c>
      <c r="CL192" t="s">
        <v>134</v>
      </c>
      <c r="CM192" t="s">
        <v>136</v>
      </c>
      <c r="CN192" t="s">
        <v>135</v>
      </c>
      <c r="CP192" t="s">
        <v>115</v>
      </c>
      <c r="CQ192" t="s">
        <v>114</v>
      </c>
      <c r="CR192" t="s">
        <v>115</v>
      </c>
      <c r="CS192" t="s">
        <v>114</v>
      </c>
      <c r="CT192" t="s">
        <v>136</v>
      </c>
      <c r="CU192" t="s">
        <v>114</v>
      </c>
      <c r="CV192" t="s">
        <v>136</v>
      </c>
      <c r="CW192" t="s">
        <v>1853</v>
      </c>
      <c r="CX192" s="10">
        <v>16703221558</v>
      </c>
      <c r="CY192" t="s">
        <v>1077</v>
      </c>
      <c r="CZ192" t="s">
        <v>136</v>
      </c>
      <c r="DA192" t="s">
        <v>114</v>
      </c>
      <c r="DB192" t="s">
        <v>115</v>
      </c>
    </row>
    <row r="193" spans="1:111" ht="14.45" customHeight="1" x14ac:dyDescent="0.25">
      <c r="A193" t="s">
        <v>1939</v>
      </c>
      <c r="B193" t="s">
        <v>285</v>
      </c>
      <c r="C193" s="1">
        <v>45116.804191898147</v>
      </c>
      <c r="D193" s="1">
        <v>45216</v>
      </c>
      <c r="E193" t="s">
        <v>113</v>
      </c>
      <c r="F193" s="1">
        <v>45198.833333333336</v>
      </c>
      <c r="G193" t="s">
        <v>115</v>
      </c>
      <c r="H193" t="s">
        <v>115</v>
      </c>
      <c r="I193" t="s">
        <v>115</v>
      </c>
      <c r="J193" t="s">
        <v>1072</v>
      </c>
      <c r="K193" t="s">
        <v>1072</v>
      </c>
      <c r="L193" t="s">
        <v>1073</v>
      </c>
      <c r="N193" t="s">
        <v>214</v>
      </c>
      <c r="O193" t="s">
        <v>120</v>
      </c>
      <c r="P193" s="8">
        <v>96950</v>
      </c>
      <c r="Q193" t="s">
        <v>121</v>
      </c>
      <c r="S193" s="10">
        <v>16703221558</v>
      </c>
      <c r="U193">
        <v>212311</v>
      </c>
      <c r="V193" t="s">
        <v>122</v>
      </c>
      <c r="X193" t="s">
        <v>1074</v>
      </c>
      <c r="Y193" t="s">
        <v>1075</v>
      </c>
      <c r="AA193" t="s">
        <v>219</v>
      </c>
      <c r="AB193" t="s">
        <v>1073</v>
      </c>
      <c r="AD193" t="s">
        <v>214</v>
      </c>
      <c r="AE193" t="s">
        <v>120</v>
      </c>
      <c r="AF193" s="8">
        <v>96950</v>
      </c>
      <c r="AG193" t="s">
        <v>121</v>
      </c>
      <c r="AI193" s="10">
        <v>16703221558</v>
      </c>
      <c r="AK193" t="s">
        <v>1077</v>
      </c>
      <c r="BC193" t="str">
        <f>"49-3042.00"</f>
        <v>49-3042.00</v>
      </c>
      <c r="BD193" t="s">
        <v>909</v>
      </c>
      <c r="BE193" t="s">
        <v>1940</v>
      </c>
      <c r="BF193" t="s">
        <v>1941</v>
      </c>
      <c r="BG193">
        <v>4</v>
      </c>
      <c r="BI193" s="1">
        <v>45200</v>
      </c>
      <c r="BJ193" s="1">
        <v>45565</v>
      </c>
      <c r="BM193">
        <v>40</v>
      </c>
      <c r="BN193">
        <v>0</v>
      </c>
      <c r="BO193">
        <v>8</v>
      </c>
      <c r="BP193">
        <v>8</v>
      </c>
      <c r="BQ193">
        <v>8</v>
      </c>
      <c r="BR193">
        <v>8</v>
      </c>
      <c r="BS193">
        <v>8</v>
      </c>
      <c r="BT193">
        <v>0</v>
      </c>
      <c r="BU193" t="str">
        <f>"8:00 AM"</f>
        <v>8:00 AM</v>
      </c>
      <c r="BV193" t="str">
        <f>"5:00 PM"</f>
        <v>5:00 PM</v>
      </c>
      <c r="BW193" t="s">
        <v>184</v>
      </c>
      <c r="BX193">
        <v>0</v>
      </c>
      <c r="BY193">
        <v>12</v>
      </c>
      <c r="BZ193" t="s">
        <v>115</v>
      </c>
      <c r="CB193" s="3" t="s">
        <v>1942</v>
      </c>
      <c r="CC193" t="s">
        <v>1082</v>
      </c>
      <c r="CD193" t="s">
        <v>1083</v>
      </c>
      <c r="CE193" t="s">
        <v>214</v>
      </c>
      <c r="CF193" t="s">
        <v>120</v>
      </c>
      <c r="CG193" s="8">
        <v>96950</v>
      </c>
      <c r="CH193" s="2">
        <v>11</v>
      </c>
      <c r="CI193" s="2">
        <v>11</v>
      </c>
      <c r="CJ193" s="2">
        <v>16.5</v>
      </c>
      <c r="CK193" s="2">
        <v>16.5</v>
      </c>
      <c r="CL193" t="s">
        <v>134</v>
      </c>
      <c r="CM193" t="s">
        <v>136</v>
      </c>
      <c r="CN193" t="s">
        <v>135</v>
      </c>
      <c r="CP193" t="s">
        <v>115</v>
      </c>
      <c r="CQ193" t="s">
        <v>114</v>
      </c>
      <c r="CR193" t="s">
        <v>115</v>
      </c>
      <c r="CS193" t="s">
        <v>114</v>
      </c>
      <c r="CT193" t="s">
        <v>136</v>
      </c>
      <c r="CU193" t="s">
        <v>114</v>
      </c>
      <c r="CV193" t="s">
        <v>136</v>
      </c>
      <c r="CW193" t="s">
        <v>1943</v>
      </c>
      <c r="CX193" s="10">
        <v>16703221558</v>
      </c>
      <c r="CY193" t="s">
        <v>1077</v>
      </c>
      <c r="CZ193" t="s">
        <v>136</v>
      </c>
      <c r="DA193" t="s">
        <v>114</v>
      </c>
      <c r="DB193" t="s">
        <v>115</v>
      </c>
    </row>
    <row r="194" spans="1:111" ht="14.45" customHeight="1" x14ac:dyDescent="0.25">
      <c r="A194" t="s">
        <v>1944</v>
      </c>
      <c r="B194" t="s">
        <v>700</v>
      </c>
      <c r="C194" s="1">
        <v>45153.201556134256</v>
      </c>
      <c r="D194" s="1">
        <v>45216</v>
      </c>
      <c r="E194" t="s">
        <v>139</v>
      </c>
      <c r="G194" t="s">
        <v>115</v>
      </c>
      <c r="H194" t="s">
        <v>115</v>
      </c>
      <c r="I194" t="s">
        <v>115</v>
      </c>
      <c r="J194" t="s">
        <v>863</v>
      </c>
      <c r="L194" t="s">
        <v>870</v>
      </c>
      <c r="M194" t="s">
        <v>871</v>
      </c>
      <c r="N194" t="s">
        <v>214</v>
      </c>
      <c r="O194" t="s">
        <v>120</v>
      </c>
      <c r="P194" s="8">
        <v>96950</v>
      </c>
      <c r="Q194" t="s">
        <v>121</v>
      </c>
      <c r="S194" s="10">
        <v>16702341726</v>
      </c>
      <c r="U194">
        <v>311812</v>
      </c>
      <c r="V194" t="s">
        <v>122</v>
      </c>
      <c r="X194" t="s">
        <v>866</v>
      </c>
      <c r="Y194" t="s">
        <v>867</v>
      </c>
      <c r="Z194" t="s">
        <v>868</v>
      </c>
      <c r="AA194" t="s">
        <v>869</v>
      </c>
      <c r="AB194" t="s">
        <v>870</v>
      </c>
      <c r="AC194" t="s">
        <v>871</v>
      </c>
      <c r="AD194" t="s">
        <v>119</v>
      </c>
      <c r="AE194" t="s">
        <v>120</v>
      </c>
      <c r="AF194" s="8">
        <v>96950</v>
      </c>
      <c r="AG194" t="s">
        <v>121</v>
      </c>
      <c r="AI194" s="10">
        <v>16702341726</v>
      </c>
      <c r="AK194" t="s">
        <v>872</v>
      </c>
      <c r="BC194" t="str">
        <f>"35-2014.00"</f>
        <v>35-2014.00</v>
      </c>
      <c r="BD194" t="s">
        <v>222</v>
      </c>
      <c r="BE194" t="s">
        <v>1945</v>
      </c>
      <c r="BF194" t="s">
        <v>1946</v>
      </c>
      <c r="BG194">
        <v>5</v>
      </c>
      <c r="BH194">
        <v>4</v>
      </c>
      <c r="BI194" s="1">
        <v>45261</v>
      </c>
      <c r="BJ194" s="1">
        <v>45626</v>
      </c>
      <c r="BK194" s="1">
        <v>45261</v>
      </c>
      <c r="BL194" s="1">
        <v>45626</v>
      </c>
      <c r="BM194">
        <v>40</v>
      </c>
      <c r="BN194">
        <v>5</v>
      </c>
      <c r="BO194">
        <v>6</v>
      </c>
      <c r="BP194">
        <v>6</v>
      </c>
      <c r="BQ194">
        <v>6</v>
      </c>
      <c r="BR194">
        <v>6</v>
      </c>
      <c r="BS194">
        <v>6</v>
      </c>
      <c r="BT194">
        <v>5</v>
      </c>
      <c r="BU194" t="str">
        <f>"4:00 AM"</f>
        <v>4:00 AM</v>
      </c>
      <c r="BV194" t="str">
        <f>"6:00 PM"</f>
        <v>6:00 PM</v>
      </c>
      <c r="BW194" t="s">
        <v>131</v>
      </c>
      <c r="BX194">
        <v>6</v>
      </c>
      <c r="BY194">
        <v>12</v>
      </c>
      <c r="BZ194" t="s">
        <v>115</v>
      </c>
      <c r="CB194" t="s">
        <v>1947</v>
      </c>
      <c r="CC194" t="s">
        <v>870</v>
      </c>
      <c r="CD194" t="s">
        <v>871</v>
      </c>
      <c r="CE194" t="s">
        <v>214</v>
      </c>
      <c r="CF194" t="s">
        <v>120</v>
      </c>
      <c r="CG194" s="8">
        <v>96950</v>
      </c>
      <c r="CH194" s="2">
        <v>8.69</v>
      </c>
      <c r="CI194" s="2">
        <v>8.69</v>
      </c>
      <c r="CJ194" s="2">
        <v>13.04</v>
      </c>
      <c r="CK194" s="2">
        <v>13.04</v>
      </c>
      <c r="CL194" t="s">
        <v>134</v>
      </c>
      <c r="CM194" t="s">
        <v>1948</v>
      </c>
      <c r="CN194" t="s">
        <v>135</v>
      </c>
      <c r="CP194" t="s">
        <v>115</v>
      </c>
      <c r="CQ194" t="s">
        <v>114</v>
      </c>
      <c r="CR194" t="s">
        <v>115</v>
      </c>
      <c r="CS194" t="s">
        <v>114</v>
      </c>
      <c r="CT194" t="s">
        <v>136</v>
      </c>
      <c r="CU194" t="s">
        <v>114</v>
      </c>
      <c r="CV194" t="s">
        <v>136</v>
      </c>
      <c r="CW194" t="s">
        <v>876</v>
      </c>
      <c r="CX194" s="10">
        <v>16702341726</v>
      </c>
      <c r="CY194" t="s">
        <v>877</v>
      </c>
      <c r="CZ194" t="s">
        <v>136</v>
      </c>
      <c r="DA194" t="s">
        <v>114</v>
      </c>
      <c r="DB194" t="s">
        <v>115</v>
      </c>
    </row>
    <row r="195" spans="1:111" ht="14.45" customHeight="1" x14ac:dyDescent="0.25">
      <c r="A195" t="s">
        <v>1925</v>
      </c>
      <c r="B195" t="s">
        <v>112</v>
      </c>
      <c r="C195" s="1">
        <v>45147.063154050928</v>
      </c>
      <c r="D195" s="1">
        <v>45216</v>
      </c>
      <c r="E195" t="s">
        <v>113</v>
      </c>
      <c r="F195" s="1">
        <v>45290.791666666664</v>
      </c>
      <c r="G195" t="s">
        <v>115</v>
      </c>
      <c r="H195" t="s">
        <v>115</v>
      </c>
      <c r="I195" t="s">
        <v>115</v>
      </c>
      <c r="J195" t="s">
        <v>1926</v>
      </c>
      <c r="L195" t="s">
        <v>1927</v>
      </c>
      <c r="M195" t="s">
        <v>1928</v>
      </c>
      <c r="N195" t="s">
        <v>119</v>
      </c>
      <c r="O195" t="s">
        <v>120</v>
      </c>
      <c r="P195" s="8">
        <v>96950</v>
      </c>
      <c r="Q195" t="s">
        <v>121</v>
      </c>
      <c r="R195" t="s">
        <v>120</v>
      </c>
      <c r="S195" s="10">
        <v>16702355379</v>
      </c>
      <c r="U195">
        <v>72251</v>
      </c>
      <c r="V195" t="s">
        <v>122</v>
      </c>
      <c r="X195" t="s">
        <v>1929</v>
      </c>
      <c r="Y195" t="s">
        <v>1930</v>
      </c>
      <c r="Z195" t="s">
        <v>1541</v>
      </c>
      <c r="AA195" t="s">
        <v>533</v>
      </c>
      <c r="AB195" t="s">
        <v>1931</v>
      </c>
      <c r="AC195" t="s">
        <v>1928</v>
      </c>
      <c r="AD195" t="s">
        <v>119</v>
      </c>
      <c r="AE195" t="s">
        <v>120</v>
      </c>
      <c r="AF195" s="8">
        <v>96950</v>
      </c>
      <c r="AG195" t="s">
        <v>121</v>
      </c>
      <c r="AI195" s="10">
        <v>16702355379</v>
      </c>
      <c r="AK195" t="s">
        <v>1932</v>
      </c>
      <c r="BC195" t="str">
        <f>"35-3023.00"</f>
        <v>35-3023.00</v>
      </c>
      <c r="BD195" t="s">
        <v>454</v>
      </c>
      <c r="BE195" t="s">
        <v>1933</v>
      </c>
      <c r="BF195" t="s">
        <v>1934</v>
      </c>
      <c r="BG195">
        <v>4</v>
      </c>
      <c r="BI195" s="1">
        <v>45292</v>
      </c>
      <c r="BJ195" s="1">
        <v>45657</v>
      </c>
      <c r="BM195">
        <v>35</v>
      </c>
      <c r="BN195">
        <v>7</v>
      </c>
      <c r="BO195">
        <v>0</v>
      </c>
      <c r="BP195">
        <v>0</v>
      </c>
      <c r="BQ195">
        <v>7</v>
      </c>
      <c r="BR195">
        <v>7</v>
      </c>
      <c r="BS195">
        <v>7</v>
      </c>
      <c r="BT195">
        <v>7</v>
      </c>
      <c r="BU195" t="str">
        <f>"7:00 AM"</f>
        <v>7:00 AM</v>
      </c>
      <c r="BV195" t="str">
        <f>"2:00 PM"</f>
        <v>2:00 PM</v>
      </c>
      <c r="BW195" t="s">
        <v>131</v>
      </c>
      <c r="BX195">
        <v>0</v>
      </c>
      <c r="BY195">
        <v>3</v>
      </c>
      <c r="BZ195" t="s">
        <v>115</v>
      </c>
      <c r="CB195" t="s">
        <v>1935</v>
      </c>
      <c r="CC195" t="s">
        <v>1936</v>
      </c>
      <c r="CD195" t="s">
        <v>1928</v>
      </c>
      <c r="CE195" t="s">
        <v>119</v>
      </c>
      <c r="CF195" t="s">
        <v>120</v>
      </c>
      <c r="CG195" s="8">
        <v>96950</v>
      </c>
      <c r="CH195" s="2">
        <v>7.92</v>
      </c>
      <c r="CI195" s="2">
        <v>7.97</v>
      </c>
      <c r="CJ195" s="2">
        <v>11.88</v>
      </c>
      <c r="CK195" s="2">
        <v>11.96</v>
      </c>
      <c r="CL195" t="s">
        <v>134</v>
      </c>
      <c r="CM195" t="s">
        <v>423</v>
      </c>
      <c r="CN195" t="s">
        <v>135</v>
      </c>
      <c r="CP195" t="s">
        <v>115</v>
      </c>
      <c r="CQ195" t="s">
        <v>114</v>
      </c>
      <c r="CR195" t="s">
        <v>115</v>
      </c>
      <c r="CS195" t="s">
        <v>114</v>
      </c>
      <c r="CT195" t="s">
        <v>114</v>
      </c>
      <c r="CU195" t="s">
        <v>114</v>
      </c>
      <c r="CV195" t="s">
        <v>136</v>
      </c>
      <c r="CW195" t="s">
        <v>1937</v>
      </c>
      <c r="CX195" s="10">
        <v>16702355379</v>
      </c>
      <c r="CY195" t="s">
        <v>1932</v>
      </c>
      <c r="CZ195" t="s">
        <v>1938</v>
      </c>
      <c r="DA195" t="s">
        <v>114</v>
      </c>
      <c r="DB195" t="s">
        <v>115</v>
      </c>
    </row>
    <row r="196" spans="1:111" ht="14.45" customHeight="1" x14ac:dyDescent="0.25">
      <c r="A196" t="s">
        <v>1966</v>
      </c>
      <c r="B196" t="s">
        <v>209</v>
      </c>
      <c r="C196" s="1">
        <v>45153.199028356481</v>
      </c>
      <c r="D196" s="1">
        <v>45217</v>
      </c>
      <c r="E196" t="s">
        <v>139</v>
      </c>
      <c r="G196" t="s">
        <v>115</v>
      </c>
      <c r="H196" t="s">
        <v>115</v>
      </c>
      <c r="I196" t="s">
        <v>115</v>
      </c>
      <c r="J196" t="s">
        <v>863</v>
      </c>
      <c r="L196" t="s">
        <v>864</v>
      </c>
      <c r="M196" t="s">
        <v>865</v>
      </c>
      <c r="N196" t="s">
        <v>214</v>
      </c>
      <c r="O196" t="s">
        <v>120</v>
      </c>
      <c r="P196" s="8">
        <v>96950</v>
      </c>
      <c r="Q196" t="s">
        <v>121</v>
      </c>
      <c r="S196" s="10">
        <v>16702341726</v>
      </c>
      <c r="U196">
        <v>311812</v>
      </c>
      <c r="V196" t="s">
        <v>122</v>
      </c>
      <c r="X196" t="s">
        <v>866</v>
      </c>
      <c r="Y196" t="s">
        <v>867</v>
      </c>
      <c r="Z196" t="s">
        <v>868</v>
      </c>
      <c r="AA196" t="s">
        <v>869</v>
      </c>
      <c r="AB196" t="s">
        <v>870</v>
      </c>
      <c r="AC196" t="s">
        <v>871</v>
      </c>
      <c r="AD196" t="s">
        <v>119</v>
      </c>
      <c r="AE196" t="s">
        <v>120</v>
      </c>
      <c r="AF196" s="8">
        <v>96950</v>
      </c>
      <c r="AG196" t="s">
        <v>121</v>
      </c>
      <c r="AI196" s="10">
        <v>16702341726</v>
      </c>
      <c r="AK196" t="s">
        <v>872</v>
      </c>
      <c r="BC196" t="str">
        <f>"51-3011.00"</f>
        <v>51-3011.00</v>
      </c>
      <c r="BD196" t="s">
        <v>574</v>
      </c>
      <c r="BE196" t="s">
        <v>873</v>
      </c>
      <c r="BF196" t="s">
        <v>574</v>
      </c>
      <c r="BG196">
        <v>5</v>
      </c>
      <c r="BH196">
        <v>5</v>
      </c>
      <c r="BI196" s="1">
        <v>45261</v>
      </c>
      <c r="BJ196" s="1">
        <v>45626</v>
      </c>
      <c r="BK196" s="1">
        <v>45261</v>
      </c>
      <c r="BL196" s="1">
        <v>45626</v>
      </c>
      <c r="BM196">
        <v>40</v>
      </c>
      <c r="BN196">
        <v>5</v>
      </c>
      <c r="BO196">
        <v>6</v>
      </c>
      <c r="BP196">
        <v>6</v>
      </c>
      <c r="BQ196">
        <v>6</v>
      </c>
      <c r="BR196">
        <v>6</v>
      </c>
      <c r="BS196">
        <v>6</v>
      </c>
      <c r="BT196">
        <v>5</v>
      </c>
      <c r="BU196" t="str">
        <f>"4:00 AM"</f>
        <v>4:00 AM</v>
      </c>
      <c r="BV196" t="str">
        <f>"8:00 PM"</f>
        <v>8:00 PM</v>
      </c>
      <c r="BW196" t="s">
        <v>131</v>
      </c>
      <c r="BX196">
        <v>6</v>
      </c>
      <c r="BY196">
        <v>12</v>
      </c>
      <c r="BZ196" t="s">
        <v>115</v>
      </c>
      <c r="CB196" t="s">
        <v>874</v>
      </c>
      <c r="CC196" t="s">
        <v>870</v>
      </c>
      <c r="CD196" t="s">
        <v>871</v>
      </c>
      <c r="CE196" t="s">
        <v>214</v>
      </c>
      <c r="CF196" t="s">
        <v>120</v>
      </c>
      <c r="CG196" s="8">
        <v>96950</v>
      </c>
      <c r="CH196" s="2">
        <v>8.36</v>
      </c>
      <c r="CI196" s="2">
        <v>8.36</v>
      </c>
      <c r="CJ196" s="2">
        <v>12.54</v>
      </c>
      <c r="CK196" s="2">
        <v>12.54</v>
      </c>
      <c r="CL196" t="s">
        <v>134</v>
      </c>
      <c r="CM196" t="s">
        <v>1948</v>
      </c>
      <c r="CN196" t="s">
        <v>135</v>
      </c>
      <c r="CP196" t="s">
        <v>115</v>
      </c>
      <c r="CQ196" t="s">
        <v>114</v>
      </c>
      <c r="CR196" t="s">
        <v>115</v>
      </c>
      <c r="CS196" t="s">
        <v>114</v>
      </c>
      <c r="CT196" t="s">
        <v>136</v>
      </c>
      <c r="CU196" t="s">
        <v>114</v>
      </c>
      <c r="CV196" t="s">
        <v>136</v>
      </c>
      <c r="CW196" t="s">
        <v>876</v>
      </c>
      <c r="CX196" s="10">
        <v>16702341726</v>
      </c>
      <c r="CY196" t="s">
        <v>877</v>
      </c>
      <c r="CZ196" t="s">
        <v>136</v>
      </c>
      <c r="DA196" t="s">
        <v>114</v>
      </c>
      <c r="DB196" t="s">
        <v>115</v>
      </c>
    </row>
    <row r="197" spans="1:111" ht="14.45" customHeight="1" x14ac:dyDescent="0.25">
      <c r="A197" t="s">
        <v>1967</v>
      </c>
      <c r="B197" t="s">
        <v>209</v>
      </c>
      <c r="C197" s="1">
        <v>45148.917913194447</v>
      </c>
      <c r="D197" s="1">
        <v>45217</v>
      </c>
      <c r="E197" t="s">
        <v>139</v>
      </c>
      <c r="G197" t="s">
        <v>115</v>
      </c>
      <c r="H197" t="s">
        <v>115</v>
      </c>
      <c r="I197" t="s">
        <v>115</v>
      </c>
      <c r="J197" t="s">
        <v>1968</v>
      </c>
      <c r="K197" t="s">
        <v>1969</v>
      </c>
      <c r="L197" t="s">
        <v>1970</v>
      </c>
      <c r="M197" t="s">
        <v>1971</v>
      </c>
      <c r="N197" t="s">
        <v>119</v>
      </c>
      <c r="O197" t="s">
        <v>120</v>
      </c>
      <c r="P197" s="8">
        <v>96950</v>
      </c>
      <c r="Q197" t="s">
        <v>121</v>
      </c>
      <c r="R197" t="s">
        <v>707</v>
      </c>
      <c r="S197" s="10">
        <v>16702870871</v>
      </c>
      <c r="U197">
        <v>811198</v>
      </c>
      <c r="V197" t="s">
        <v>122</v>
      </c>
      <c r="X197" t="s">
        <v>1972</v>
      </c>
      <c r="Y197" t="s">
        <v>994</v>
      </c>
      <c r="Z197" t="s">
        <v>1973</v>
      </c>
      <c r="AA197" t="s">
        <v>126</v>
      </c>
      <c r="AB197" t="s">
        <v>1970</v>
      </c>
      <c r="AC197" t="s">
        <v>1971</v>
      </c>
      <c r="AD197" t="s">
        <v>119</v>
      </c>
      <c r="AE197" t="s">
        <v>120</v>
      </c>
      <c r="AF197" s="8">
        <v>96950</v>
      </c>
      <c r="AG197" t="s">
        <v>121</v>
      </c>
      <c r="AH197" t="s">
        <v>707</v>
      </c>
      <c r="AI197" s="10">
        <v>16702870871</v>
      </c>
      <c r="AK197" t="s">
        <v>1974</v>
      </c>
      <c r="BC197" t="str">
        <f>"49-9099.00"</f>
        <v>49-9099.00</v>
      </c>
      <c r="BD197" t="s">
        <v>783</v>
      </c>
      <c r="BE197" t="s">
        <v>1975</v>
      </c>
      <c r="BF197" t="s">
        <v>1976</v>
      </c>
      <c r="BG197">
        <v>2</v>
      </c>
      <c r="BH197">
        <v>2</v>
      </c>
      <c r="BI197" s="1">
        <v>45201</v>
      </c>
      <c r="BJ197" s="1">
        <v>45566</v>
      </c>
      <c r="BK197" s="1">
        <v>45217</v>
      </c>
      <c r="BL197" s="1">
        <v>45566</v>
      </c>
      <c r="BM197">
        <v>35</v>
      </c>
      <c r="BN197">
        <v>0</v>
      </c>
      <c r="BO197">
        <v>0</v>
      </c>
      <c r="BP197">
        <v>7</v>
      </c>
      <c r="BQ197">
        <v>7</v>
      </c>
      <c r="BR197">
        <v>7</v>
      </c>
      <c r="BS197">
        <v>7</v>
      </c>
      <c r="BT197">
        <v>7</v>
      </c>
      <c r="BU197" t="str">
        <f>"9:00 AM"</f>
        <v>9:00 AM</v>
      </c>
      <c r="BV197" t="str">
        <f>"5:00 PM"</f>
        <v>5:00 PM</v>
      </c>
      <c r="BW197" t="s">
        <v>184</v>
      </c>
      <c r="BX197">
        <v>0</v>
      </c>
      <c r="BY197">
        <v>6</v>
      </c>
      <c r="BZ197" t="s">
        <v>115</v>
      </c>
      <c r="CB197" t="s">
        <v>423</v>
      </c>
      <c r="CC197" t="s">
        <v>1977</v>
      </c>
      <c r="CD197" t="s">
        <v>1978</v>
      </c>
      <c r="CE197" t="s">
        <v>119</v>
      </c>
      <c r="CF197" t="s">
        <v>120</v>
      </c>
      <c r="CG197" s="8">
        <v>96950</v>
      </c>
      <c r="CH197" s="2">
        <v>10.050000000000001</v>
      </c>
      <c r="CI197" s="2">
        <v>10.050000000000001</v>
      </c>
      <c r="CJ197" s="2">
        <v>15.08</v>
      </c>
      <c r="CK197" s="2">
        <v>15.08</v>
      </c>
      <c r="CL197" t="s">
        <v>134</v>
      </c>
      <c r="CM197" t="s">
        <v>1006</v>
      </c>
      <c r="CN197" t="s">
        <v>135</v>
      </c>
      <c r="CP197" t="s">
        <v>115</v>
      </c>
      <c r="CQ197" t="s">
        <v>114</v>
      </c>
      <c r="CR197" t="s">
        <v>115</v>
      </c>
      <c r="CS197" t="s">
        <v>114</v>
      </c>
      <c r="CT197" t="s">
        <v>136</v>
      </c>
      <c r="CU197" t="s">
        <v>114</v>
      </c>
      <c r="CV197" t="s">
        <v>136</v>
      </c>
      <c r="CW197" t="s">
        <v>1006</v>
      </c>
      <c r="CX197" s="10">
        <v>16702870871</v>
      </c>
      <c r="CY197" t="s">
        <v>1974</v>
      </c>
      <c r="CZ197" t="s">
        <v>596</v>
      </c>
      <c r="DA197" t="s">
        <v>114</v>
      </c>
      <c r="DB197" t="s">
        <v>115</v>
      </c>
    </row>
    <row r="198" spans="1:111" ht="14.45" customHeight="1" x14ac:dyDescent="0.25">
      <c r="A198" t="s">
        <v>1979</v>
      </c>
      <c r="B198" t="s">
        <v>209</v>
      </c>
      <c r="C198" s="1">
        <v>45130.899406597222</v>
      </c>
      <c r="D198" s="1">
        <v>45217</v>
      </c>
      <c r="E198" t="s">
        <v>139</v>
      </c>
      <c r="G198" t="s">
        <v>115</v>
      </c>
      <c r="H198" t="s">
        <v>115</v>
      </c>
      <c r="I198" t="s">
        <v>115</v>
      </c>
      <c r="J198" t="s">
        <v>1980</v>
      </c>
      <c r="K198" t="s">
        <v>1981</v>
      </c>
      <c r="L198" t="s">
        <v>1982</v>
      </c>
      <c r="N198" t="s">
        <v>214</v>
      </c>
      <c r="O198" t="s">
        <v>120</v>
      </c>
      <c r="P198" s="8">
        <v>96950</v>
      </c>
      <c r="Q198" t="s">
        <v>121</v>
      </c>
      <c r="S198" s="10">
        <v>16702352222</v>
      </c>
      <c r="U198">
        <v>448190</v>
      </c>
      <c r="V198" t="s">
        <v>122</v>
      </c>
      <c r="X198" t="s">
        <v>1983</v>
      </c>
      <c r="Y198" t="s">
        <v>1984</v>
      </c>
      <c r="AA198" t="s">
        <v>219</v>
      </c>
      <c r="AB198" t="s">
        <v>1982</v>
      </c>
      <c r="AD198" t="s">
        <v>214</v>
      </c>
      <c r="AE198" t="s">
        <v>120</v>
      </c>
      <c r="AF198" s="8">
        <v>96950</v>
      </c>
      <c r="AG198" t="s">
        <v>121</v>
      </c>
      <c r="AI198" s="10">
        <v>16702352222</v>
      </c>
      <c r="AK198" t="s">
        <v>1985</v>
      </c>
      <c r="BC198" t="str">
        <f>"51-6052.00"</f>
        <v>51-6052.00</v>
      </c>
      <c r="BD198" t="s">
        <v>1986</v>
      </c>
      <c r="BE198" t="s">
        <v>1987</v>
      </c>
      <c r="BF198" t="s">
        <v>1988</v>
      </c>
      <c r="BG198">
        <v>2</v>
      </c>
      <c r="BH198">
        <v>2</v>
      </c>
      <c r="BI198" s="1">
        <v>45231</v>
      </c>
      <c r="BJ198" s="1">
        <v>45595</v>
      </c>
      <c r="BK198" s="1">
        <v>45231</v>
      </c>
      <c r="BL198" s="1">
        <v>45595</v>
      </c>
      <c r="BM198">
        <v>35</v>
      </c>
      <c r="BN198">
        <v>0</v>
      </c>
      <c r="BO198">
        <v>7</v>
      </c>
      <c r="BP198">
        <v>7</v>
      </c>
      <c r="BQ198">
        <v>7</v>
      </c>
      <c r="BR198">
        <v>7</v>
      </c>
      <c r="BS198">
        <v>7</v>
      </c>
      <c r="BT198">
        <v>0</v>
      </c>
      <c r="BU198" t="str">
        <f>"8:30 AM"</f>
        <v>8:30 AM</v>
      </c>
      <c r="BV198" t="str">
        <f>"4:30 PM"</f>
        <v>4:30 PM</v>
      </c>
      <c r="BW198" t="s">
        <v>184</v>
      </c>
      <c r="BX198">
        <v>0</v>
      </c>
      <c r="BY198">
        <v>12</v>
      </c>
      <c r="BZ198" t="s">
        <v>115</v>
      </c>
      <c r="CB198" t="s">
        <v>1989</v>
      </c>
      <c r="CC198" t="s">
        <v>1990</v>
      </c>
      <c r="CE198" t="s">
        <v>214</v>
      </c>
      <c r="CF198" t="s">
        <v>120</v>
      </c>
      <c r="CG198" s="8">
        <v>96950</v>
      </c>
      <c r="CH198" s="2">
        <v>8.0299999999999994</v>
      </c>
      <c r="CI198" s="2">
        <v>8.0299999999999994</v>
      </c>
      <c r="CJ198" s="2">
        <v>12.04</v>
      </c>
      <c r="CK198" s="2">
        <v>12.04</v>
      </c>
      <c r="CL198" t="s">
        <v>134</v>
      </c>
      <c r="CM198" t="s">
        <v>136</v>
      </c>
      <c r="CN198" t="s">
        <v>135</v>
      </c>
      <c r="CP198" t="s">
        <v>115</v>
      </c>
      <c r="CQ198" t="s">
        <v>114</v>
      </c>
      <c r="CR198" t="s">
        <v>114</v>
      </c>
      <c r="CS198" t="s">
        <v>114</v>
      </c>
      <c r="CT198" t="s">
        <v>136</v>
      </c>
      <c r="CU198" t="s">
        <v>114</v>
      </c>
      <c r="CV198" t="s">
        <v>114</v>
      </c>
      <c r="CW198" t="s">
        <v>1991</v>
      </c>
      <c r="CX198" s="10">
        <v>16702352222</v>
      </c>
      <c r="CY198" t="s">
        <v>1985</v>
      </c>
      <c r="CZ198" t="s">
        <v>136</v>
      </c>
      <c r="DA198" t="s">
        <v>114</v>
      </c>
      <c r="DB198" t="s">
        <v>115</v>
      </c>
    </row>
    <row r="199" spans="1:111" ht="14.45" customHeight="1" x14ac:dyDescent="0.25">
      <c r="A199" t="s">
        <v>2046</v>
      </c>
      <c r="B199" t="s">
        <v>209</v>
      </c>
      <c r="C199" s="1">
        <v>45131.013102314813</v>
      </c>
      <c r="D199" s="1">
        <v>45217</v>
      </c>
      <c r="E199" t="s">
        <v>139</v>
      </c>
      <c r="G199" t="s">
        <v>115</v>
      </c>
      <c r="H199" t="s">
        <v>115</v>
      </c>
      <c r="I199" t="s">
        <v>115</v>
      </c>
      <c r="J199" t="s">
        <v>2047</v>
      </c>
      <c r="K199" t="s">
        <v>136</v>
      </c>
      <c r="L199" t="s">
        <v>2048</v>
      </c>
      <c r="M199" t="s">
        <v>2049</v>
      </c>
      <c r="N199" t="s">
        <v>2050</v>
      </c>
      <c r="O199" t="s">
        <v>120</v>
      </c>
      <c r="P199" s="8">
        <v>96950</v>
      </c>
      <c r="Q199" t="s">
        <v>121</v>
      </c>
      <c r="R199" t="s">
        <v>136</v>
      </c>
      <c r="S199" s="10">
        <v>16702356000</v>
      </c>
      <c r="U199">
        <v>541330</v>
      </c>
      <c r="V199" t="s">
        <v>122</v>
      </c>
      <c r="X199" t="s">
        <v>2051</v>
      </c>
      <c r="Y199" t="s">
        <v>2052</v>
      </c>
      <c r="Z199" t="s">
        <v>2053</v>
      </c>
      <c r="AA199" t="s">
        <v>219</v>
      </c>
      <c r="AB199" t="s">
        <v>2048</v>
      </c>
      <c r="AC199" t="s">
        <v>2049</v>
      </c>
      <c r="AD199" t="s">
        <v>2050</v>
      </c>
      <c r="AE199" t="s">
        <v>120</v>
      </c>
      <c r="AF199" s="8">
        <v>96950</v>
      </c>
      <c r="AG199" t="s">
        <v>121</v>
      </c>
      <c r="AI199" s="10">
        <v>16702356000</v>
      </c>
      <c r="AK199" t="s">
        <v>2054</v>
      </c>
      <c r="AL199" t="s">
        <v>488</v>
      </c>
      <c r="AM199" t="s">
        <v>2055</v>
      </c>
      <c r="AN199" t="s">
        <v>2056</v>
      </c>
      <c r="AO199" t="s">
        <v>2057</v>
      </c>
      <c r="AP199" t="s">
        <v>2058</v>
      </c>
      <c r="AQ199" t="s">
        <v>2059</v>
      </c>
      <c r="AR199" t="s">
        <v>2060</v>
      </c>
      <c r="AS199" t="s">
        <v>516</v>
      </c>
      <c r="AT199">
        <v>96913</v>
      </c>
      <c r="AU199" t="s">
        <v>121</v>
      </c>
      <c r="AW199" s="10">
        <v>16716461222</v>
      </c>
      <c r="AX199">
        <v>111</v>
      </c>
      <c r="AY199" t="s">
        <v>2061</v>
      </c>
      <c r="AZ199" t="s">
        <v>2062</v>
      </c>
      <c r="BA199" t="s">
        <v>516</v>
      </c>
      <c r="BB199" t="s">
        <v>2063</v>
      </c>
      <c r="BC199" t="str">
        <f>"17-3022.00"</f>
        <v>17-3022.00</v>
      </c>
      <c r="BD199" t="s">
        <v>1261</v>
      </c>
      <c r="BE199" t="s">
        <v>2064</v>
      </c>
      <c r="BF199" t="s">
        <v>2065</v>
      </c>
      <c r="BG199">
        <v>1</v>
      </c>
      <c r="BH199">
        <v>1</v>
      </c>
      <c r="BI199" s="1">
        <v>45245</v>
      </c>
      <c r="BJ199" s="1">
        <v>45565</v>
      </c>
      <c r="BK199" s="1">
        <v>45245</v>
      </c>
      <c r="BL199" s="1">
        <v>45565</v>
      </c>
      <c r="BM199">
        <v>40</v>
      </c>
      <c r="BN199">
        <v>0</v>
      </c>
      <c r="BO199">
        <v>8</v>
      </c>
      <c r="BP199">
        <v>8</v>
      </c>
      <c r="BQ199">
        <v>8</v>
      </c>
      <c r="BR199">
        <v>8</v>
      </c>
      <c r="BS199">
        <v>8</v>
      </c>
      <c r="BT199">
        <v>0</v>
      </c>
      <c r="BU199" t="str">
        <f>"8:00 AM"</f>
        <v>8:00 AM</v>
      </c>
      <c r="BV199" t="str">
        <f>"5:00 PM"</f>
        <v>5:00 PM</v>
      </c>
      <c r="BW199" t="s">
        <v>131</v>
      </c>
      <c r="BX199">
        <v>0</v>
      </c>
      <c r="BY199">
        <v>24</v>
      </c>
      <c r="BZ199" t="s">
        <v>115</v>
      </c>
      <c r="CB199" t="s">
        <v>2066</v>
      </c>
      <c r="CC199" t="s">
        <v>2048</v>
      </c>
      <c r="CD199" t="s">
        <v>2049</v>
      </c>
      <c r="CE199" t="s">
        <v>2050</v>
      </c>
      <c r="CF199" t="s">
        <v>120</v>
      </c>
      <c r="CG199" s="8">
        <v>96950</v>
      </c>
      <c r="CH199" s="2">
        <v>16.75</v>
      </c>
      <c r="CI199" s="2">
        <v>16.75</v>
      </c>
      <c r="CJ199" s="2">
        <v>25.13</v>
      </c>
      <c r="CK199" s="2">
        <v>25.13</v>
      </c>
      <c r="CL199" t="s">
        <v>134</v>
      </c>
      <c r="CM199" t="s">
        <v>184</v>
      </c>
      <c r="CN199" t="s">
        <v>135</v>
      </c>
      <c r="CP199" t="s">
        <v>114</v>
      </c>
      <c r="CQ199" t="s">
        <v>114</v>
      </c>
      <c r="CR199" t="s">
        <v>115</v>
      </c>
      <c r="CS199" t="s">
        <v>114</v>
      </c>
      <c r="CT199" t="s">
        <v>136</v>
      </c>
      <c r="CU199" t="s">
        <v>114</v>
      </c>
      <c r="CV199" t="s">
        <v>136</v>
      </c>
      <c r="CW199" t="s">
        <v>2067</v>
      </c>
      <c r="CX199" s="10">
        <v>16702356000</v>
      </c>
      <c r="CY199" t="s">
        <v>2068</v>
      </c>
      <c r="CZ199" t="s">
        <v>136</v>
      </c>
      <c r="DA199" t="s">
        <v>114</v>
      </c>
      <c r="DB199" t="s">
        <v>115</v>
      </c>
      <c r="DC199" t="s">
        <v>2055</v>
      </c>
      <c r="DD199" t="s">
        <v>2056</v>
      </c>
      <c r="DE199" t="s">
        <v>995</v>
      </c>
      <c r="DF199" t="s">
        <v>2062</v>
      </c>
      <c r="DG199" t="s">
        <v>2061</v>
      </c>
    </row>
    <row r="200" spans="1:111" ht="14.45" customHeight="1" x14ac:dyDescent="0.25">
      <c r="A200" t="s">
        <v>2069</v>
      </c>
      <c r="B200" t="s">
        <v>209</v>
      </c>
      <c r="C200" s="1">
        <v>45155.382639583331</v>
      </c>
      <c r="D200" s="1">
        <v>45217</v>
      </c>
      <c r="E200" t="s">
        <v>113</v>
      </c>
      <c r="F200" s="1">
        <v>45198.833333333336</v>
      </c>
      <c r="G200" t="s">
        <v>114</v>
      </c>
      <c r="H200" t="s">
        <v>115</v>
      </c>
      <c r="I200" t="s">
        <v>115</v>
      </c>
      <c r="J200" t="s">
        <v>2070</v>
      </c>
      <c r="K200" t="s">
        <v>2071</v>
      </c>
      <c r="L200" t="s">
        <v>2072</v>
      </c>
      <c r="M200" t="s">
        <v>2073</v>
      </c>
      <c r="N200" t="s">
        <v>119</v>
      </c>
      <c r="O200" t="s">
        <v>120</v>
      </c>
      <c r="P200" s="8">
        <v>96950</v>
      </c>
      <c r="Q200" t="s">
        <v>121</v>
      </c>
      <c r="R200" t="s">
        <v>175</v>
      </c>
      <c r="S200" s="10">
        <v>16719884535</v>
      </c>
      <c r="U200">
        <v>236116</v>
      </c>
      <c r="V200" t="s">
        <v>122</v>
      </c>
      <c r="X200" t="s">
        <v>2074</v>
      </c>
      <c r="Y200" t="s">
        <v>2075</v>
      </c>
      <c r="Z200" t="s">
        <v>2076</v>
      </c>
      <c r="AA200" t="s">
        <v>126</v>
      </c>
      <c r="AB200" t="s">
        <v>2072</v>
      </c>
      <c r="AC200" t="s">
        <v>2073</v>
      </c>
      <c r="AD200" t="s">
        <v>119</v>
      </c>
      <c r="AE200" t="s">
        <v>120</v>
      </c>
      <c r="AF200" s="8">
        <v>96950</v>
      </c>
      <c r="AG200" t="s">
        <v>121</v>
      </c>
      <c r="AH200" t="s">
        <v>175</v>
      </c>
      <c r="AI200" s="10">
        <v>16719884535</v>
      </c>
      <c r="AK200" t="s">
        <v>2077</v>
      </c>
      <c r="BC200" t="str">
        <f>"51-7011.00"</f>
        <v>51-7011.00</v>
      </c>
      <c r="BD200" t="s">
        <v>2078</v>
      </c>
      <c r="BE200" t="s">
        <v>2079</v>
      </c>
      <c r="BF200" t="s">
        <v>2080</v>
      </c>
      <c r="BG200">
        <v>2</v>
      </c>
      <c r="BH200">
        <v>2</v>
      </c>
      <c r="BI200" s="1">
        <v>45200</v>
      </c>
      <c r="BJ200" s="1">
        <v>46295</v>
      </c>
      <c r="BK200" s="1">
        <v>45217</v>
      </c>
      <c r="BL200" s="1">
        <v>46295</v>
      </c>
      <c r="BM200">
        <v>35</v>
      </c>
      <c r="BN200">
        <v>0</v>
      </c>
      <c r="BO200">
        <v>7</v>
      </c>
      <c r="BP200">
        <v>7</v>
      </c>
      <c r="BQ200">
        <v>7</v>
      </c>
      <c r="BR200">
        <v>7</v>
      </c>
      <c r="BS200">
        <v>7</v>
      </c>
      <c r="BT200">
        <v>0</v>
      </c>
      <c r="BU200" t="str">
        <f>"8:00 AM"</f>
        <v>8:00 AM</v>
      </c>
      <c r="BV200" t="str">
        <f>"4:00 PM"</f>
        <v>4:00 PM</v>
      </c>
      <c r="BW200" t="s">
        <v>184</v>
      </c>
      <c r="BX200">
        <v>0</v>
      </c>
      <c r="BY200">
        <v>12</v>
      </c>
      <c r="BZ200" t="s">
        <v>115</v>
      </c>
      <c r="CB200" t="s">
        <v>2081</v>
      </c>
      <c r="CC200" t="s">
        <v>2082</v>
      </c>
      <c r="CD200" t="s">
        <v>2073</v>
      </c>
      <c r="CE200" t="s">
        <v>119</v>
      </c>
      <c r="CF200" t="s">
        <v>120</v>
      </c>
      <c r="CG200" s="8">
        <v>96950</v>
      </c>
      <c r="CH200" s="2">
        <v>13.57</v>
      </c>
      <c r="CI200" s="2">
        <v>14</v>
      </c>
      <c r="CJ200" s="2">
        <v>0</v>
      </c>
      <c r="CK200" s="2">
        <v>0</v>
      </c>
      <c r="CL200" t="s">
        <v>134</v>
      </c>
      <c r="CM200" t="s">
        <v>136</v>
      </c>
      <c r="CN200" t="s">
        <v>187</v>
      </c>
      <c r="CP200" t="s">
        <v>115</v>
      </c>
      <c r="CQ200" t="s">
        <v>114</v>
      </c>
      <c r="CR200" t="s">
        <v>114</v>
      </c>
      <c r="CS200" t="s">
        <v>115</v>
      </c>
      <c r="CT200" t="s">
        <v>136</v>
      </c>
      <c r="CU200" t="s">
        <v>114</v>
      </c>
      <c r="CV200" t="s">
        <v>136</v>
      </c>
      <c r="CW200" t="s">
        <v>188</v>
      </c>
      <c r="CX200" s="10">
        <v>16707890119</v>
      </c>
      <c r="CY200" t="s">
        <v>2077</v>
      </c>
      <c r="CZ200" t="s">
        <v>136</v>
      </c>
      <c r="DA200" t="s">
        <v>114</v>
      </c>
      <c r="DB200" t="s">
        <v>115</v>
      </c>
    </row>
    <row r="201" spans="1:111" ht="14.45" customHeight="1" x14ac:dyDescent="0.25">
      <c r="A201" t="s">
        <v>2083</v>
      </c>
      <c r="B201" t="s">
        <v>209</v>
      </c>
      <c r="C201" s="1">
        <v>45154.443536574072</v>
      </c>
      <c r="D201" s="1">
        <v>45217</v>
      </c>
      <c r="E201" t="s">
        <v>139</v>
      </c>
      <c r="G201" t="s">
        <v>115</v>
      </c>
      <c r="H201" t="s">
        <v>115</v>
      </c>
      <c r="I201" t="s">
        <v>115</v>
      </c>
      <c r="J201" t="s">
        <v>2084</v>
      </c>
      <c r="K201" t="s">
        <v>2085</v>
      </c>
      <c r="L201" t="s">
        <v>2086</v>
      </c>
      <c r="M201" t="s">
        <v>136</v>
      </c>
      <c r="N201" t="s">
        <v>119</v>
      </c>
      <c r="O201" t="s">
        <v>120</v>
      </c>
      <c r="P201" s="8">
        <v>96950</v>
      </c>
      <c r="Q201" t="s">
        <v>121</v>
      </c>
      <c r="R201" t="s">
        <v>119</v>
      </c>
      <c r="S201" s="10">
        <v>16702858138</v>
      </c>
      <c r="U201">
        <v>8114</v>
      </c>
      <c r="V201" t="s">
        <v>122</v>
      </c>
      <c r="X201" t="s">
        <v>2087</v>
      </c>
      <c r="Y201" t="s">
        <v>2088</v>
      </c>
      <c r="Z201" t="s">
        <v>2089</v>
      </c>
      <c r="AA201" t="s">
        <v>485</v>
      </c>
      <c r="AB201" t="s">
        <v>2086</v>
      </c>
      <c r="AC201" t="s">
        <v>136</v>
      </c>
      <c r="AD201" t="s">
        <v>119</v>
      </c>
      <c r="AE201" t="s">
        <v>120</v>
      </c>
      <c r="AF201" s="8">
        <v>96950</v>
      </c>
      <c r="AG201" t="s">
        <v>121</v>
      </c>
      <c r="AH201" t="s">
        <v>119</v>
      </c>
      <c r="AI201" s="10">
        <v>16702858138</v>
      </c>
      <c r="AK201" t="s">
        <v>2090</v>
      </c>
      <c r="BC201" t="str">
        <f>"49-9071.00"</f>
        <v>49-9071.00</v>
      </c>
      <c r="BD201" t="s">
        <v>200</v>
      </c>
      <c r="BE201" t="s">
        <v>2091</v>
      </c>
      <c r="BF201" t="s">
        <v>1363</v>
      </c>
      <c r="BG201">
        <v>10</v>
      </c>
      <c r="BH201">
        <v>10</v>
      </c>
      <c r="BI201" s="1">
        <v>45231</v>
      </c>
      <c r="BJ201" s="1">
        <v>45596</v>
      </c>
      <c r="BK201" s="1">
        <v>45231</v>
      </c>
      <c r="BL201" s="1">
        <v>45596</v>
      </c>
      <c r="BM201">
        <v>35</v>
      </c>
      <c r="BN201">
        <v>0</v>
      </c>
      <c r="BO201">
        <v>7</v>
      </c>
      <c r="BP201">
        <v>7</v>
      </c>
      <c r="BQ201">
        <v>7</v>
      </c>
      <c r="BR201">
        <v>7</v>
      </c>
      <c r="BS201">
        <v>7</v>
      </c>
      <c r="BT201">
        <v>0</v>
      </c>
      <c r="BU201" t="str">
        <f>"9:00 AM"</f>
        <v>9:00 AM</v>
      </c>
      <c r="BV201" t="str">
        <f>"5:00 PM"</f>
        <v>5:00 PM</v>
      </c>
      <c r="BW201" t="s">
        <v>131</v>
      </c>
      <c r="BX201">
        <v>0</v>
      </c>
      <c r="BY201">
        <v>12</v>
      </c>
      <c r="BZ201" t="s">
        <v>115</v>
      </c>
      <c r="CB201" t="e">
        <f>- KNOWLEDGE IN REPAIRING AND MAINTENANCE JOB OF BUILDING AND MACHINE.
- KNOWLEDGE IN OPERATING SPECIAL TOOLS</f>
        <v>#NAME?</v>
      </c>
      <c r="CC201" t="s">
        <v>326</v>
      </c>
      <c r="CD201" t="s">
        <v>136</v>
      </c>
      <c r="CE201" t="s">
        <v>119</v>
      </c>
      <c r="CF201" t="s">
        <v>120</v>
      </c>
      <c r="CG201" s="8">
        <v>96950</v>
      </c>
      <c r="CH201" s="2">
        <v>9.5399999999999991</v>
      </c>
      <c r="CI201" s="2">
        <v>9.5399999999999991</v>
      </c>
      <c r="CJ201" s="2">
        <v>14.31</v>
      </c>
      <c r="CK201" s="2">
        <v>14.31</v>
      </c>
      <c r="CL201" t="s">
        <v>134</v>
      </c>
      <c r="CM201" t="s">
        <v>136</v>
      </c>
      <c r="CN201" t="s">
        <v>135</v>
      </c>
      <c r="CP201" t="s">
        <v>115</v>
      </c>
      <c r="CQ201" t="s">
        <v>114</v>
      </c>
      <c r="CR201" t="s">
        <v>114</v>
      </c>
      <c r="CS201" t="s">
        <v>114</v>
      </c>
      <c r="CT201" t="s">
        <v>114</v>
      </c>
      <c r="CU201" t="s">
        <v>114</v>
      </c>
      <c r="CV201" t="s">
        <v>114</v>
      </c>
      <c r="CW201" s="3" t="s">
        <v>2092</v>
      </c>
      <c r="CX201" s="10">
        <v>16702858138</v>
      </c>
      <c r="CY201" t="s">
        <v>2090</v>
      </c>
      <c r="CZ201" t="s">
        <v>596</v>
      </c>
      <c r="DA201" t="s">
        <v>114</v>
      </c>
      <c r="DB201" t="s">
        <v>115</v>
      </c>
    </row>
    <row r="202" spans="1:111" ht="14.45" customHeight="1" x14ac:dyDescent="0.25">
      <c r="A202" t="s">
        <v>1954</v>
      </c>
      <c r="B202" t="s">
        <v>285</v>
      </c>
      <c r="C202" s="1">
        <v>45112.032111689812</v>
      </c>
      <c r="D202" s="1">
        <v>45217</v>
      </c>
      <c r="E202" t="s">
        <v>139</v>
      </c>
      <c r="G202" t="s">
        <v>115</v>
      </c>
      <c r="H202" t="s">
        <v>115</v>
      </c>
      <c r="I202" t="s">
        <v>115</v>
      </c>
      <c r="J202" t="s">
        <v>1955</v>
      </c>
      <c r="K202" t="s">
        <v>1955</v>
      </c>
      <c r="L202" t="s">
        <v>1956</v>
      </c>
      <c r="N202" t="s">
        <v>119</v>
      </c>
      <c r="O202" t="s">
        <v>120</v>
      </c>
      <c r="P202" s="8">
        <v>96950</v>
      </c>
      <c r="Q202" t="s">
        <v>121</v>
      </c>
      <c r="S202" s="10">
        <v>16702355912</v>
      </c>
      <c r="U202">
        <v>561320</v>
      </c>
      <c r="V202" t="s">
        <v>448</v>
      </c>
      <c r="W202" t="s">
        <v>114</v>
      </c>
      <c r="X202" t="s">
        <v>1957</v>
      </c>
      <c r="Y202" t="s">
        <v>1958</v>
      </c>
      <c r="Z202" t="s">
        <v>995</v>
      </c>
      <c r="AA202" t="s">
        <v>1959</v>
      </c>
      <c r="AB202" t="s">
        <v>1960</v>
      </c>
      <c r="AD202" t="s">
        <v>119</v>
      </c>
      <c r="AE202" t="s">
        <v>120</v>
      </c>
      <c r="AF202" s="8">
        <v>96950</v>
      </c>
      <c r="AG202" t="s">
        <v>121</v>
      </c>
      <c r="AI202" s="10">
        <v>16702355912</v>
      </c>
      <c r="AK202" t="s">
        <v>1961</v>
      </c>
      <c r="BC202" t="str">
        <f>"49-9071.00"</f>
        <v>49-9071.00</v>
      </c>
      <c r="BD202" t="s">
        <v>200</v>
      </c>
      <c r="BE202" t="s">
        <v>1962</v>
      </c>
      <c r="BF202" t="s">
        <v>1363</v>
      </c>
      <c r="BG202">
        <v>10</v>
      </c>
      <c r="BI202" s="1">
        <v>45200</v>
      </c>
      <c r="BJ202" s="1">
        <v>45565</v>
      </c>
      <c r="BM202">
        <v>35</v>
      </c>
      <c r="BN202">
        <v>0</v>
      </c>
      <c r="BO202">
        <v>7</v>
      </c>
      <c r="BP202">
        <v>7</v>
      </c>
      <c r="BQ202">
        <v>7</v>
      </c>
      <c r="BR202">
        <v>7</v>
      </c>
      <c r="BS202">
        <v>7</v>
      </c>
      <c r="BT202">
        <v>0</v>
      </c>
      <c r="BU202" t="str">
        <f>"9:00 AM"</f>
        <v>9:00 AM</v>
      </c>
      <c r="BV202" t="str">
        <f>"5:00 PM"</f>
        <v>5:00 PM</v>
      </c>
      <c r="BW202" t="s">
        <v>131</v>
      </c>
      <c r="BX202">
        <v>0</v>
      </c>
      <c r="BY202">
        <v>12</v>
      </c>
      <c r="BZ202" t="s">
        <v>115</v>
      </c>
      <c r="CB202" t="s">
        <v>1963</v>
      </c>
      <c r="CC202" t="s">
        <v>1964</v>
      </c>
      <c r="CD202" t="s">
        <v>267</v>
      </c>
      <c r="CE202" t="s">
        <v>119</v>
      </c>
      <c r="CF202" t="s">
        <v>120</v>
      </c>
      <c r="CG202" s="8">
        <v>96950</v>
      </c>
      <c r="CH202" s="2">
        <v>9.19</v>
      </c>
      <c r="CI202" s="2">
        <v>9.19</v>
      </c>
      <c r="CJ202" s="2">
        <v>13.79</v>
      </c>
      <c r="CK202" s="2">
        <v>13.79</v>
      </c>
      <c r="CL202" t="s">
        <v>134</v>
      </c>
      <c r="CM202" t="s">
        <v>206</v>
      </c>
      <c r="CN202" t="s">
        <v>187</v>
      </c>
      <c r="CP202" t="s">
        <v>115</v>
      </c>
      <c r="CQ202" t="s">
        <v>114</v>
      </c>
      <c r="CR202" t="s">
        <v>115</v>
      </c>
      <c r="CS202" t="s">
        <v>114</v>
      </c>
      <c r="CT202" t="s">
        <v>136</v>
      </c>
      <c r="CU202" t="s">
        <v>114</v>
      </c>
      <c r="CV202" t="s">
        <v>136</v>
      </c>
      <c r="CW202" t="s">
        <v>1965</v>
      </c>
      <c r="CX202" s="10">
        <v>16702355912</v>
      </c>
      <c r="CY202" t="s">
        <v>1961</v>
      </c>
      <c r="CZ202" t="s">
        <v>136</v>
      </c>
      <c r="DA202" t="s">
        <v>114</v>
      </c>
      <c r="DB202" t="s">
        <v>114</v>
      </c>
    </row>
    <row r="203" spans="1:111" ht="14.45" customHeight="1" x14ac:dyDescent="0.25">
      <c r="A203" t="s">
        <v>1996</v>
      </c>
      <c r="B203" t="s">
        <v>285</v>
      </c>
      <c r="C203" s="1">
        <v>45155.119410300926</v>
      </c>
      <c r="D203" s="1">
        <v>45217</v>
      </c>
      <c r="E203" t="s">
        <v>139</v>
      </c>
      <c r="G203" t="s">
        <v>115</v>
      </c>
      <c r="H203" t="s">
        <v>115</v>
      </c>
      <c r="I203" t="s">
        <v>115</v>
      </c>
      <c r="J203" t="s">
        <v>1997</v>
      </c>
      <c r="K203" t="s">
        <v>1998</v>
      </c>
      <c r="L203" t="s">
        <v>1999</v>
      </c>
      <c r="N203" t="s">
        <v>119</v>
      </c>
      <c r="O203" t="s">
        <v>120</v>
      </c>
      <c r="P203" s="8">
        <v>96950</v>
      </c>
      <c r="Q203" t="s">
        <v>121</v>
      </c>
      <c r="S203" s="10">
        <v>16702874011</v>
      </c>
      <c r="U203">
        <v>7225</v>
      </c>
      <c r="V203" t="s">
        <v>122</v>
      </c>
      <c r="X203" t="s">
        <v>2000</v>
      </c>
      <c r="Y203" t="s">
        <v>2001</v>
      </c>
      <c r="Z203" t="s">
        <v>2002</v>
      </c>
      <c r="AA203" t="s">
        <v>2003</v>
      </c>
      <c r="AB203" t="s">
        <v>2004</v>
      </c>
      <c r="AD203" t="s">
        <v>2005</v>
      </c>
      <c r="AE203" t="s">
        <v>120</v>
      </c>
      <c r="AF203" s="8">
        <v>96950</v>
      </c>
      <c r="AG203" t="s">
        <v>121</v>
      </c>
      <c r="AI203" s="10">
        <v>16702874011</v>
      </c>
      <c r="AK203" t="s">
        <v>2006</v>
      </c>
      <c r="BC203" t="str">
        <f>"35-2015.00"</f>
        <v>35-2015.00</v>
      </c>
      <c r="BD203" t="s">
        <v>2007</v>
      </c>
      <c r="BE203" t="s">
        <v>2008</v>
      </c>
      <c r="BF203" t="s">
        <v>2009</v>
      </c>
      <c r="BG203">
        <v>1</v>
      </c>
      <c r="BI203" s="1">
        <v>45231</v>
      </c>
      <c r="BJ203" s="1">
        <v>45596</v>
      </c>
      <c r="BM203">
        <v>40</v>
      </c>
      <c r="BN203">
        <v>0</v>
      </c>
      <c r="BO203">
        <v>8</v>
      </c>
      <c r="BP203">
        <v>8</v>
      </c>
      <c r="BQ203">
        <v>8</v>
      </c>
      <c r="BR203">
        <v>8</v>
      </c>
      <c r="BS203">
        <v>8</v>
      </c>
      <c r="BT203">
        <v>0</v>
      </c>
      <c r="BU203" t="str">
        <f>"8:00 AM"</f>
        <v>8:00 AM</v>
      </c>
      <c r="BV203" t="str">
        <f>"5:00 PM"</f>
        <v>5:00 PM</v>
      </c>
      <c r="BW203" t="s">
        <v>131</v>
      </c>
      <c r="BX203">
        <v>0</v>
      </c>
      <c r="BY203">
        <v>3</v>
      </c>
      <c r="BZ203" t="s">
        <v>115</v>
      </c>
      <c r="CB203" t="e">
        <f>-ability TO IDENTIFY flavors AND balance seasoning
-should BE ABLE TO follow recipes AND efficiently prepare A variety OF dishes</f>
        <v>#NAME?</v>
      </c>
      <c r="CC203" t="s">
        <v>2004</v>
      </c>
      <c r="CE203" t="s">
        <v>2005</v>
      </c>
      <c r="CF203" t="s">
        <v>120</v>
      </c>
      <c r="CG203" s="8">
        <v>96950</v>
      </c>
      <c r="CH203" s="2">
        <v>8.76</v>
      </c>
      <c r="CI203" s="2">
        <v>9</v>
      </c>
      <c r="CJ203" s="2">
        <v>13.14</v>
      </c>
      <c r="CK203" s="2">
        <v>13.5</v>
      </c>
      <c r="CL203" t="s">
        <v>134</v>
      </c>
      <c r="CN203" t="s">
        <v>135</v>
      </c>
      <c r="CP203" t="s">
        <v>115</v>
      </c>
      <c r="CQ203" t="s">
        <v>114</v>
      </c>
      <c r="CR203" t="s">
        <v>115</v>
      </c>
      <c r="CS203" t="s">
        <v>114</v>
      </c>
      <c r="CT203" t="s">
        <v>136</v>
      </c>
      <c r="CU203" t="s">
        <v>114</v>
      </c>
      <c r="CV203" t="s">
        <v>136</v>
      </c>
      <c r="CW203" s="3" t="s">
        <v>2010</v>
      </c>
      <c r="CX203" s="10">
        <v>16702874011</v>
      </c>
      <c r="CY203" t="s">
        <v>2006</v>
      </c>
      <c r="CZ203" t="s">
        <v>136</v>
      </c>
      <c r="DA203" t="s">
        <v>114</v>
      </c>
      <c r="DB203" t="s">
        <v>115</v>
      </c>
    </row>
    <row r="204" spans="1:111" ht="14.45" customHeight="1" x14ac:dyDescent="0.25">
      <c r="A204" t="s">
        <v>2011</v>
      </c>
      <c r="B204" t="s">
        <v>285</v>
      </c>
      <c r="C204" s="1">
        <v>45153.195539699074</v>
      </c>
      <c r="D204" s="1">
        <v>45217</v>
      </c>
      <c r="E204" t="s">
        <v>113</v>
      </c>
      <c r="F204" s="1">
        <v>45198.833333333336</v>
      </c>
      <c r="G204" t="s">
        <v>115</v>
      </c>
      <c r="H204" t="s">
        <v>115</v>
      </c>
      <c r="I204" t="s">
        <v>115</v>
      </c>
      <c r="J204" t="s">
        <v>863</v>
      </c>
      <c r="L204" t="s">
        <v>2012</v>
      </c>
      <c r="N204" t="s">
        <v>214</v>
      </c>
      <c r="O204" t="s">
        <v>120</v>
      </c>
      <c r="P204" s="8">
        <v>96950</v>
      </c>
      <c r="Q204" t="s">
        <v>121</v>
      </c>
      <c r="S204" s="10">
        <v>16702341726</v>
      </c>
      <c r="U204">
        <v>311812</v>
      </c>
      <c r="V204" t="s">
        <v>122</v>
      </c>
      <c r="X204" t="s">
        <v>866</v>
      </c>
      <c r="Y204" t="s">
        <v>867</v>
      </c>
      <c r="Z204" t="s">
        <v>868</v>
      </c>
      <c r="AA204" t="s">
        <v>869</v>
      </c>
      <c r="AB204" t="s">
        <v>870</v>
      </c>
      <c r="AC204" t="s">
        <v>871</v>
      </c>
      <c r="AD204" t="s">
        <v>214</v>
      </c>
      <c r="AE204" t="s">
        <v>120</v>
      </c>
      <c r="AF204" s="8">
        <v>96950</v>
      </c>
      <c r="AG204" t="s">
        <v>121</v>
      </c>
      <c r="AI204" s="10">
        <v>16702341726</v>
      </c>
      <c r="AK204" t="s">
        <v>2013</v>
      </c>
      <c r="BC204" t="str">
        <f>"43-3031.00"</f>
        <v>43-3031.00</v>
      </c>
      <c r="BD204" t="s">
        <v>310</v>
      </c>
      <c r="BE204" t="s">
        <v>2014</v>
      </c>
      <c r="BF204" t="s">
        <v>2015</v>
      </c>
      <c r="BG204">
        <v>3</v>
      </c>
      <c r="BI204" s="1">
        <v>45200</v>
      </c>
      <c r="BJ204" s="1">
        <v>45565</v>
      </c>
      <c r="BM204">
        <v>40</v>
      </c>
      <c r="BN204">
        <v>0</v>
      </c>
      <c r="BO204">
        <v>7</v>
      </c>
      <c r="BP204">
        <v>7</v>
      </c>
      <c r="BQ204">
        <v>7</v>
      </c>
      <c r="BR204">
        <v>7</v>
      </c>
      <c r="BS204">
        <v>7</v>
      </c>
      <c r="BT204">
        <v>5</v>
      </c>
      <c r="BU204" t="str">
        <f>"7:30 AM"</f>
        <v>7:30 AM</v>
      </c>
      <c r="BV204" t="str">
        <f>"6:00 PM"</f>
        <v>6:00 PM</v>
      </c>
      <c r="BW204" t="s">
        <v>160</v>
      </c>
      <c r="BX204">
        <v>6</v>
      </c>
      <c r="BY204">
        <v>12</v>
      </c>
      <c r="BZ204" t="s">
        <v>115</v>
      </c>
      <c r="CB204" s="3" t="s">
        <v>2016</v>
      </c>
      <c r="CC204" t="s">
        <v>870</v>
      </c>
      <c r="CD204" t="s">
        <v>871</v>
      </c>
      <c r="CE204" t="s">
        <v>214</v>
      </c>
      <c r="CF204" t="s">
        <v>120</v>
      </c>
      <c r="CG204" s="8">
        <v>96950</v>
      </c>
      <c r="CH204" s="2">
        <v>11.43</v>
      </c>
      <c r="CI204" s="2">
        <v>11.43</v>
      </c>
      <c r="CJ204" s="2">
        <v>17.149999999999999</v>
      </c>
      <c r="CK204" s="2">
        <v>17.149999999999999</v>
      </c>
      <c r="CL204" t="s">
        <v>134</v>
      </c>
      <c r="CM204" t="s">
        <v>1948</v>
      </c>
      <c r="CN204" t="s">
        <v>135</v>
      </c>
      <c r="CP204" t="s">
        <v>115</v>
      </c>
      <c r="CQ204" t="s">
        <v>114</v>
      </c>
      <c r="CR204" t="s">
        <v>115</v>
      </c>
      <c r="CS204" t="s">
        <v>114</v>
      </c>
      <c r="CT204" t="s">
        <v>136</v>
      </c>
      <c r="CU204" t="s">
        <v>114</v>
      </c>
      <c r="CV204" t="s">
        <v>136</v>
      </c>
      <c r="CW204" t="s">
        <v>876</v>
      </c>
      <c r="CX204" s="10">
        <v>16702341726</v>
      </c>
      <c r="CY204" t="s">
        <v>877</v>
      </c>
      <c r="CZ204" t="s">
        <v>136</v>
      </c>
      <c r="DA204" t="s">
        <v>114</v>
      </c>
      <c r="DB204" t="s">
        <v>115</v>
      </c>
    </row>
    <row r="205" spans="1:111" ht="14.45" customHeight="1" x14ac:dyDescent="0.25">
      <c r="A205" t="s">
        <v>2017</v>
      </c>
      <c r="B205" t="s">
        <v>285</v>
      </c>
      <c r="C205" s="1">
        <v>45179.013325462962</v>
      </c>
      <c r="D205" s="1">
        <v>45217</v>
      </c>
      <c r="E205" t="s">
        <v>139</v>
      </c>
      <c r="G205" t="s">
        <v>115</v>
      </c>
      <c r="H205" t="s">
        <v>115</v>
      </c>
      <c r="I205" t="s">
        <v>115</v>
      </c>
      <c r="J205" t="s">
        <v>2018</v>
      </c>
      <c r="K205" t="s">
        <v>2019</v>
      </c>
      <c r="L205" t="s">
        <v>2020</v>
      </c>
      <c r="M205" t="s">
        <v>2021</v>
      </c>
      <c r="N205" t="s">
        <v>119</v>
      </c>
      <c r="O205" t="s">
        <v>120</v>
      </c>
      <c r="P205" s="8">
        <v>96950</v>
      </c>
      <c r="Q205" t="s">
        <v>121</v>
      </c>
      <c r="S205" s="10">
        <v>16705884194</v>
      </c>
      <c r="U205">
        <v>23821</v>
      </c>
      <c r="V205" t="s">
        <v>122</v>
      </c>
      <c r="X205" t="s">
        <v>2022</v>
      </c>
      <c r="Y205" t="s">
        <v>2023</v>
      </c>
      <c r="Z205" t="s">
        <v>2024</v>
      </c>
      <c r="AA205" t="s">
        <v>126</v>
      </c>
      <c r="AB205" t="s">
        <v>2025</v>
      </c>
      <c r="AC205" t="s">
        <v>2026</v>
      </c>
      <c r="AD205" t="s">
        <v>119</v>
      </c>
      <c r="AE205" t="s">
        <v>120</v>
      </c>
      <c r="AF205" s="8">
        <v>96950</v>
      </c>
      <c r="AG205" t="s">
        <v>121</v>
      </c>
      <c r="AI205" s="10">
        <v>16705884194</v>
      </c>
      <c r="AK205" t="s">
        <v>2027</v>
      </c>
      <c r="BC205" t="str">
        <f>"51-2023.00"</f>
        <v>51-2023.00</v>
      </c>
      <c r="BD205" t="s">
        <v>2028</v>
      </c>
      <c r="BE205" t="s">
        <v>2029</v>
      </c>
      <c r="BF205" t="s">
        <v>2030</v>
      </c>
      <c r="BG205">
        <v>10</v>
      </c>
      <c r="BI205" s="1">
        <v>45231</v>
      </c>
      <c r="BJ205" s="1">
        <v>45596</v>
      </c>
      <c r="BM205">
        <v>40</v>
      </c>
      <c r="BN205">
        <v>0</v>
      </c>
      <c r="BO205">
        <v>8</v>
      </c>
      <c r="BP205">
        <v>8</v>
      </c>
      <c r="BQ205">
        <v>8</v>
      </c>
      <c r="BR205">
        <v>8</v>
      </c>
      <c r="BS205">
        <v>8</v>
      </c>
      <c r="BT205">
        <v>0</v>
      </c>
      <c r="BU205" t="str">
        <f t="shared" ref="BU205:BU212" si="8">"8:00 AM"</f>
        <v>8:00 AM</v>
      </c>
      <c r="BV205" t="str">
        <f>"5:00 PM"</f>
        <v>5:00 PM</v>
      </c>
      <c r="BW205" t="s">
        <v>131</v>
      </c>
      <c r="BX205">
        <v>6</v>
      </c>
      <c r="BY205">
        <v>12</v>
      </c>
      <c r="BZ205" t="s">
        <v>115</v>
      </c>
      <c r="CB205" t="s">
        <v>2031</v>
      </c>
      <c r="CC205" t="s">
        <v>2032</v>
      </c>
      <c r="CD205" t="s">
        <v>2033</v>
      </c>
      <c r="CE205" t="s">
        <v>119</v>
      </c>
      <c r="CF205" t="s">
        <v>120</v>
      </c>
      <c r="CG205" s="8">
        <v>96950</v>
      </c>
      <c r="CH205" s="2">
        <v>12.95</v>
      </c>
      <c r="CI205" s="2">
        <v>13</v>
      </c>
      <c r="CJ205" s="2">
        <v>19.43</v>
      </c>
      <c r="CK205" s="2">
        <v>19.5</v>
      </c>
      <c r="CL205" t="s">
        <v>134</v>
      </c>
      <c r="CM205" t="s">
        <v>423</v>
      </c>
      <c r="CN205" t="s">
        <v>135</v>
      </c>
      <c r="CP205" t="s">
        <v>115</v>
      </c>
      <c r="CQ205" t="s">
        <v>114</v>
      </c>
      <c r="CR205" t="s">
        <v>114</v>
      </c>
      <c r="CS205" t="s">
        <v>114</v>
      </c>
      <c r="CT205" t="s">
        <v>114</v>
      </c>
      <c r="CU205" t="s">
        <v>114</v>
      </c>
      <c r="CV205" t="s">
        <v>114</v>
      </c>
      <c r="CW205" s="3" t="s">
        <v>2034</v>
      </c>
      <c r="CX205" s="10">
        <v>16705884194</v>
      </c>
      <c r="CY205" t="s">
        <v>2027</v>
      </c>
      <c r="CZ205" t="s">
        <v>136</v>
      </c>
      <c r="DA205" t="s">
        <v>114</v>
      </c>
      <c r="DB205" t="s">
        <v>115</v>
      </c>
    </row>
    <row r="206" spans="1:111" ht="14.45" customHeight="1" x14ac:dyDescent="0.25">
      <c r="A206" t="s">
        <v>2035</v>
      </c>
      <c r="B206" t="s">
        <v>285</v>
      </c>
      <c r="C206" s="1">
        <v>45179.920204166665</v>
      </c>
      <c r="D206" s="1">
        <v>45217</v>
      </c>
      <c r="E206" t="s">
        <v>139</v>
      </c>
      <c r="G206" t="s">
        <v>114</v>
      </c>
      <c r="H206" t="s">
        <v>115</v>
      </c>
      <c r="I206" t="s">
        <v>115</v>
      </c>
      <c r="J206" t="s">
        <v>2036</v>
      </c>
      <c r="L206" t="s">
        <v>2037</v>
      </c>
      <c r="M206" t="s">
        <v>2038</v>
      </c>
      <c r="N206" t="s">
        <v>119</v>
      </c>
      <c r="O206" t="s">
        <v>120</v>
      </c>
      <c r="P206" s="8">
        <v>96950</v>
      </c>
      <c r="Q206" t="s">
        <v>121</v>
      </c>
      <c r="S206" s="10">
        <v>16702347243</v>
      </c>
      <c r="U206">
        <v>424410</v>
      </c>
      <c r="V206" t="s">
        <v>122</v>
      </c>
      <c r="X206" t="s">
        <v>2039</v>
      </c>
      <c r="Y206" t="s">
        <v>2040</v>
      </c>
      <c r="AA206" t="s">
        <v>533</v>
      </c>
      <c r="AB206" t="s">
        <v>2037</v>
      </c>
      <c r="AC206" t="s">
        <v>2041</v>
      </c>
      <c r="AD206" t="s">
        <v>119</v>
      </c>
      <c r="AE206" t="s">
        <v>120</v>
      </c>
      <c r="AF206" s="8">
        <v>96950</v>
      </c>
      <c r="AG206" t="s">
        <v>121</v>
      </c>
      <c r="AI206" s="10">
        <v>16702347243</v>
      </c>
      <c r="AK206" t="s">
        <v>2042</v>
      </c>
      <c r="BC206" t="str">
        <f>"49-9071.00"</f>
        <v>49-9071.00</v>
      </c>
      <c r="BD206" t="s">
        <v>200</v>
      </c>
      <c r="BE206" t="s">
        <v>2043</v>
      </c>
      <c r="BF206" t="s">
        <v>200</v>
      </c>
      <c r="BG206">
        <v>2</v>
      </c>
      <c r="BI206" s="1">
        <v>45200</v>
      </c>
      <c r="BJ206" s="1">
        <v>45565</v>
      </c>
      <c r="BM206">
        <v>36</v>
      </c>
      <c r="BN206">
        <v>0</v>
      </c>
      <c r="BO206">
        <v>6</v>
      </c>
      <c r="BP206">
        <v>6</v>
      </c>
      <c r="BQ206">
        <v>6</v>
      </c>
      <c r="BR206">
        <v>6</v>
      </c>
      <c r="BS206">
        <v>6</v>
      </c>
      <c r="BT206">
        <v>6</v>
      </c>
      <c r="BU206" t="str">
        <f t="shared" si="8"/>
        <v>8:00 AM</v>
      </c>
      <c r="BV206" t="str">
        <f>"3:00 PM"</f>
        <v>3:00 PM</v>
      </c>
      <c r="BW206" t="s">
        <v>160</v>
      </c>
      <c r="BX206">
        <v>0</v>
      </c>
      <c r="BY206">
        <v>12</v>
      </c>
      <c r="BZ206" t="s">
        <v>115</v>
      </c>
      <c r="CB206" s="3" t="s">
        <v>2044</v>
      </c>
      <c r="CC206" t="s">
        <v>2037</v>
      </c>
      <c r="CD206" t="s">
        <v>2041</v>
      </c>
      <c r="CE206" t="s">
        <v>119</v>
      </c>
      <c r="CF206" t="s">
        <v>120</v>
      </c>
      <c r="CG206" s="8">
        <v>96950</v>
      </c>
      <c r="CH206" s="2">
        <v>9.5399999999999991</v>
      </c>
      <c r="CI206" s="2">
        <v>9.6</v>
      </c>
      <c r="CJ206" s="2">
        <v>14.31</v>
      </c>
      <c r="CK206" s="2">
        <v>14.4</v>
      </c>
      <c r="CL206" t="s">
        <v>134</v>
      </c>
      <c r="CM206" t="s">
        <v>136</v>
      </c>
      <c r="CN206" t="s">
        <v>135</v>
      </c>
      <c r="CP206" t="s">
        <v>115</v>
      </c>
      <c r="CQ206" t="s">
        <v>114</v>
      </c>
      <c r="CR206" t="s">
        <v>115</v>
      </c>
      <c r="CS206" t="s">
        <v>114</v>
      </c>
      <c r="CT206" t="s">
        <v>136</v>
      </c>
      <c r="CU206" t="s">
        <v>114</v>
      </c>
      <c r="CV206" t="s">
        <v>136</v>
      </c>
      <c r="CW206" t="s">
        <v>2045</v>
      </c>
      <c r="CX206" s="10">
        <v>16702347243</v>
      </c>
      <c r="CY206" t="s">
        <v>2042</v>
      </c>
      <c r="CZ206" t="s">
        <v>136</v>
      </c>
      <c r="DA206" t="s">
        <v>114</v>
      </c>
      <c r="DB206" t="s">
        <v>115</v>
      </c>
    </row>
    <row r="207" spans="1:111" ht="14.45" customHeight="1" x14ac:dyDescent="0.25">
      <c r="A207" t="s">
        <v>1992</v>
      </c>
      <c r="B207" t="s">
        <v>112</v>
      </c>
      <c r="C207" s="1">
        <v>45145.845171990739</v>
      </c>
      <c r="D207" s="1">
        <v>45217</v>
      </c>
      <c r="E207" t="s">
        <v>139</v>
      </c>
      <c r="G207" t="s">
        <v>115</v>
      </c>
      <c r="H207" t="s">
        <v>115</v>
      </c>
      <c r="I207" t="s">
        <v>115</v>
      </c>
      <c r="J207" t="s">
        <v>365</v>
      </c>
      <c r="L207" t="s">
        <v>378</v>
      </c>
      <c r="M207" t="s">
        <v>378</v>
      </c>
      <c r="N207" t="s">
        <v>214</v>
      </c>
      <c r="O207" t="s">
        <v>120</v>
      </c>
      <c r="P207" s="8">
        <v>96950</v>
      </c>
      <c r="Q207" t="s">
        <v>121</v>
      </c>
      <c r="S207" s="10">
        <v>16702346445</v>
      </c>
      <c r="T207">
        <v>2263</v>
      </c>
      <c r="U207">
        <v>53111</v>
      </c>
      <c r="V207" t="s">
        <v>122</v>
      </c>
      <c r="X207" t="s">
        <v>239</v>
      </c>
      <c r="Y207" t="s">
        <v>240</v>
      </c>
      <c r="AA207" t="s">
        <v>241</v>
      </c>
      <c r="AB207" t="s">
        <v>242</v>
      </c>
      <c r="AC207" t="s">
        <v>242</v>
      </c>
      <c r="AD207" t="s">
        <v>214</v>
      </c>
      <c r="AE207" t="s">
        <v>120</v>
      </c>
      <c r="AF207" s="8">
        <v>96950</v>
      </c>
      <c r="AG207" t="s">
        <v>121</v>
      </c>
      <c r="AI207" s="10">
        <v>16702346445</v>
      </c>
      <c r="AJ207">
        <v>2263</v>
      </c>
      <c r="AK207" t="s">
        <v>243</v>
      </c>
      <c r="BC207" t="str">
        <f>"13-2011.00"</f>
        <v>13-2011.00</v>
      </c>
      <c r="BD207" t="s">
        <v>1694</v>
      </c>
      <c r="BE207" t="s">
        <v>1993</v>
      </c>
      <c r="BF207" t="s">
        <v>1994</v>
      </c>
      <c r="BG207">
        <v>1</v>
      </c>
      <c r="BI207" s="1">
        <v>45231</v>
      </c>
      <c r="BJ207" s="1">
        <v>45596</v>
      </c>
      <c r="BM207">
        <v>40</v>
      </c>
      <c r="BN207">
        <v>0</v>
      </c>
      <c r="BO207">
        <v>8</v>
      </c>
      <c r="BP207">
        <v>8</v>
      </c>
      <c r="BQ207">
        <v>8</v>
      </c>
      <c r="BR207">
        <v>8</v>
      </c>
      <c r="BS207">
        <v>8</v>
      </c>
      <c r="BT207">
        <v>0</v>
      </c>
      <c r="BU207" t="str">
        <f t="shared" si="8"/>
        <v>8:00 AM</v>
      </c>
      <c r="BV207" t="str">
        <f>"5:00 PM"</f>
        <v>5:00 PM</v>
      </c>
      <c r="BW207" t="s">
        <v>160</v>
      </c>
      <c r="BX207">
        <v>0</v>
      </c>
      <c r="BY207">
        <v>24</v>
      </c>
      <c r="BZ207" t="s">
        <v>115</v>
      </c>
      <c r="CB207" t="s">
        <v>1995</v>
      </c>
      <c r="CC207" t="s">
        <v>378</v>
      </c>
      <c r="CD207" t="s">
        <v>378</v>
      </c>
      <c r="CE207" t="s">
        <v>214</v>
      </c>
      <c r="CF207" t="s">
        <v>120</v>
      </c>
      <c r="CG207" s="8">
        <v>96950</v>
      </c>
      <c r="CH207" s="2">
        <v>16.98</v>
      </c>
      <c r="CI207" s="2">
        <v>16.98</v>
      </c>
      <c r="CJ207" s="2">
        <v>25.47</v>
      </c>
      <c r="CK207" s="2">
        <v>25.47</v>
      </c>
      <c r="CL207" t="s">
        <v>134</v>
      </c>
      <c r="CM207" t="s">
        <v>248</v>
      </c>
      <c r="CN207" t="s">
        <v>135</v>
      </c>
      <c r="CP207" t="s">
        <v>115</v>
      </c>
      <c r="CQ207" t="s">
        <v>114</v>
      </c>
      <c r="CR207" t="s">
        <v>115</v>
      </c>
      <c r="CS207" t="s">
        <v>114</v>
      </c>
      <c r="CT207" t="s">
        <v>136</v>
      </c>
      <c r="CU207" t="s">
        <v>114</v>
      </c>
      <c r="CV207" t="s">
        <v>136</v>
      </c>
      <c r="CW207" t="s">
        <v>136</v>
      </c>
      <c r="CX207" s="10">
        <v>16702346445</v>
      </c>
      <c r="CY207" t="s">
        <v>243</v>
      </c>
      <c r="CZ207" t="s">
        <v>136</v>
      </c>
      <c r="DA207" t="s">
        <v>114</v>
      </c>
      <c r="DB207" t="s">
        <v>115</v>
      </c>
      <c r="DC207" t="s">
        <v>239</v>
      </c>
      <c r="DD207" t="s">
        <v>240</v>
      </c>
      <c r="DF207" t="s">
        <v>365</v>
      </c>
      <c r="DG207" t="s">
        <v>243</v>
      </c>
    </row>
    <row r="208" spans="1:111" ht="14.45" customHeight="1" x14ac:dyDescent="0.25">
      <c r="A208" t="s">
        <v>2093</v>
      </c>
      <c r="B208" t="s">
        <v>209</v>
      </c>
      <c r="C208" s="1">
        <v>45146.112973958334</v>
      </c>
      <c r="D208" s="1">
        <v>45218</v>
      </c>
      <c r="E208" t="s">
        <v>139</v>
      </c>
      <c r="G208" t="s">
        <v>115</v>
      </c>
      <c r="H208" t="s">
        <v>115</v>
      </c>
      <c r="I208" t="s">
        <v>115</v>
      </c>
      <c r="J208" t="s">
        <v>2094</v>
      </c>
      <c r="K208" t="s">
        <v>2095</v>
      </c>
      <c r="L208" t="s">
        <v>2096</v>
      </c>
      <c r="M208" t="s">
        <v>2097</v>
      </c>
      <c r="N208" t="s">
        <v>529</v>
      </c>
      <c r="O208" t="s">
        <v>120</v>
      </c>
      <c r="P208" s="8">
        <v>96950</v>
      </c>
      <c r="Q208" t="s">
        <v>121</v>
      </c>
      <c r="S208" s="10">
        <v>16702355579</v>
      </c>
      <c r="U208">
        <v>4451</v>
      </c>
      <c r="V208" t="s">
        <v>122</v>
      </c>
      <c r="X208" t="s">
        <v>2098</v>
      </c>
      <c r="Y208" t="s">
        <v>2099</v>
      </c>
      <c r="AA208" t="s">
        <v>2100</v>
      </c>
      <c r="AB208" t="s">
        <v>2096</v>
      </c>
      <c r="AC208" t="s">
        <v>2097</v>
      </c>
      <c r="AD208" t="s">
        <v>529</v>
      </c>
      <c r="AE208" t="s">
        <v>120</v>
      </c>
      <c r="AF208" s="8">
        <v>96950</v>
      </c>
      <c r="AG208" t="s">
        <v>121</v>
      </c>
      <c r="AI208" s="10">
        <v>16702355579</v>
      </c>
      <c r="AK208" t="s">
        <v>2101</v>
      </c>
      <c r="BC208" t="str">
        <f>"43-3031.00"</f>
        <v>43-3031.00</v>
      </c>
      <c r="BD208" t="s">
        <v>310</v>
      </c>
      <c r="BE208" t="s">
        <v>2102</v>
      </c>
      <c r="BF208" t="s">
        <v>2103</v>
      </c>
      <c r="BG208">
        <v>2</v>
      </c>
      <c r="BH208">
        <v>2</v>
      </c>
      <c r="BI208" s="1">
        <v>45265</v>
      </c>
      <c r="BJ208" s="1">
        <v>45630</v>
      </c>
      <c r="BK208" s="1">
        <v>45265</v>
      </c>
      <c r="BL208" s="1">
        <v>45630</v>
      </c>
      <c r="BM208">
        <v>35</v>
      </c>
      <c r="BN208">
        <v>0</v>
      </c>
      <c r="BO208">
        <v>6</v>
      </c>
      <c r="BP208">
        <v>6</v>
      </c>
      <c r="BQ208">
        <v>6</v>
      </c>
      <c r="BR208">
        <v>6</v>
      </c>
      <c r="BS208">
        <v>6</v>
      </c>
      <c r="BT208">
        <v>5</v>
      </c>
      <c r="BU208" t="str">
        <f t="shared" si="8"/>
        <v>8:00 AM</v>
      </c>
      <c r="BV208" t="str">
        <f>"3:00 PM"</f>
        <v>3:00 PM</v>
      </c>
      <c r="BW208" t="s">
        <v>131</v>
      </c>
      <c r="BX208">
        <v>0</v>
      </c>
      <c r="BY208">
        <v>12</v>
      </c>
      <c r="BZ208" t="s">
        <v>115</v>
      </c>
      <c r="CB208" s="3" t="s">
        <v>2104</v>
      </c>
      <c r="CC208" t="s">
        <v>2096</v>
      </c>
      <c r="CD208" t="s">
        <v>2097</v>
      </c>
      <c r="CE208" t="s">
        <v>529</v>
      </c>
      <c r="CF208" t="s">
        <v>120</v>
      </c>
      <c r="CG208" s="8">
        <v>96950</v>
      </c>
      <c r="CH208" s="2">
        <v>11.43</v>
      </c>
      <c r="CI208" s="2">
        <v>11.43</v>
      </c>
      <c r="CJ208" s="2">
        <v>17.149999999999999</v>
      </c>
      <c r="CK208" s="2">
        <v>17.149999999999999</v>
      </c>
      <c r="CL208" t="s">
        <v>134</v>
      </c>
      <c r="CM208" t="s">
        <v>206</v>
      </c>
      <c r="CN208" t="s">
        <v>135</v>
      </c>
      <c r="CP208" t="s">
        <v>115</v>
      </c>
      <c r="CQ208" t="s">
        <v>114</v>
      </c>
      <c r="CR208" t="s">
        <v>115</v>
      </c>
      <c r="CS208" t="s">
        <v>114</v>
      </c>
      <c r="CT208" t="s">
        <v>136</v>
      </c>
      <c r="CU208" t="s">
        <v>114</v>
      </c>
      <c r="CV208" t="s">
        <v>136</v>
      </c>
      <c r="CW208" t="s">
        <v>206</v>
      </c>
      <c r="CX208" s="10">
        <v>16702355579</v>
      </c>
      <c r="CY208" t="s">
        <v>2101</v>
      </c>
      <c r="CZ208" t="s">
        <v>270</v>
      </c>
      <c r="DA208" t="s">
        <v>114</v>
      </c>
      <c r="DB208" t="s">
        <v>115</v>
      </c>
    </row>
    <row r="209" spans="1:111" ht="14.45" customHeight="1" x14ac:dyDescent="0.25">
      <c r="A209" t="s">
        <v>2119</v>
      </c>
      <c r="B209" t="s">
        <v>209</v>
      </c>
      <c r="C209" s="1">
        <v>45156.091447685183</v>
      </c>
      <c r="D209" s="1">
        <v>45218</v>
      </c>
      <c r="E209" t="s">
        <v>113</v>
      </c>
      <c r="F209" s="1">
        <v>45198.833333333336</v>
      </c>
      <c r="G209" t="s">
        <v>115</v>
      </c>
      <c r="H209" t="s">
        <v>115</v>
      </c>
      <c r="I209" t="s">
        <v>115</v>
      </c>
      <c r="J209" t="s">
        <v>2120</v>
      </c>
      <c r="K209" t="s">
        <v>2121</v>
      </c>
      <c r="L209" t="s">
        <v>2122</v>
      </c>
      <c r="N209" t="s">
        <v>119</v>
      </c>
      <c r="O209" t="s">
        <v>120</v>
      </c>
      <c r="P209" s="8">
        <v>96950</v>
      </c>
      <c r="Q209" t="s">
        <v>121</v>
      </c>
      <c r="S209" s="10">
        <v>16709895998</v>
      </c>
      <c r="U209">
        <v>445110</v>
      </c>
      <c r="V209" t="s">
        <v>122</v>
      </c>
      <c r="X209" t="s">
        <v>2123</v>
      </c>
      <c r="Y209" t="s">
        <v>2124</v>
      </c>
      <c r="AA209" t="s">
        <v>321</v>
      </c>
      <c r="AB209" t="s">
        <v>2122</v>
      </c>
      <c r="AD209" t="s">
        <v>119</v>
      </c>
      <c r="AE209" t="s">
        <v>120</v>
      </c>
      <c r="AF209" s="8">
        <v>96950</v>
      </c>
      <c r="AG209" t="s">
        <v>121</v>
      </c>
      <c r="AI209" s="10">
        <v>16709895998</v>
      </c>
      <c r="AK209" t="s">
        <v>2125</v>
      </c>
      <c r="BC209" t="str">
        <f>"49-9071.00"</f>
        <v>49-9071.00</v>
      </c>
      <c r="BD209" t="s">
        <v>200</v>
      </c>
      <c r="BE209" t="s">
        <v>2126</v>
      </c>
      <c r="BF209" t="s">
        <v>1319</v>
      </c>
      <c r="BG209">
        <v>3</v>
      </c>
      <c r="BH209">
        <v>3</v>
      </c>
      <c r="BI209" s="1">
        <v>45200</v>
      </c>
      <c r="BJ209" s="1">
        <v>45565</v>
      </c>
      <c r="BK209" s="1">
        <v>45218</v>
      </c>
      <c r="BL209" s="1">
        <v>45565</v>
      </c>
      <c r="BM209">
        <v>40</v>
      </c>
      <c r="BN209">
        <v>0</v>
      </c>
      <c r="BO209">
        <v>8</v>
      </c>
      <c r="BP209">
        <v>8</v>
      </c>
      <c r="BQ209">
        <v>8</v>
      </c>
      <c r="BR209">
        <v>8</v>
      </c>
      <c r="BS209">
        <v>8</v>
      </c>
      <c r="BT209">
        <v>0</v>
      </c>
      <c r="BU209" t="str">
        <f t="shared" si="8"/>
        <v>8:00 AM</v>
      </c>
      <c r="BV209" t="str">
        <f t="shared" ref="BV209:BV215" si="9">"5:00 PM"</f>
        <v>5:00 PM</v>
      </c>
      <c r="BW209" t="s">
        <v>184</v>
      </c>
      <c r="BX209">
        <v>0</v>
      </c>
      <c r="BY209">
        <v>24</v>
      </c>
      <c r="BZ209" t="s">
        <v>115</v>
      </c>
      <c r="CB209" t="s">
        <v>2127</v>
      </c>
      <c r="CC209" t="s">
        <v>2122</v>
      </c>
      <c r="CE209" t="s">
        <v>119</v>
      </c>
      <c r="CF209" t="s">
        <v>120</v>
      </c>
      <c r="CG209" s="8">
        <v>96950</v>
      </c>
      <c r="CH209" s="2">
        <v>9.5399999999999991</v>
      </c>
      <c r="CI209" s="2">
        <v>9.5399999999999991</v>
      </c>
      <c r="CJ209" s="2">
        <v>14.31</v>
      </c>
      <c r="CK209" s="2">
        <v>14.31</v>
      </c>
      <c r="CL209" t="s">
        <v>134</v>
      </c>
      <c r="CM209" t="s">
        <v>136</v>
      </c>
      <c r="CN209" t="s">
        <v>135</v>
      </c>
      <c r="CP209" t="s">
        <v>115</v>
      </c>
      <c r="CQ209" t="s">
        <v>114</v>
      </c>
      <c r="CR209" t="s">
        <v>115</v>
      </c>
      <c r="CS209" t="s">
        <v>114</v>
      </c>
      <c r="CT209" t="s">
        <v>136</v>
      </c>
      <c r="CU209" t="s">
        <v>114</v>
      </c>
      <c r="CV209" t="s">
        <v>136</v>
      </c>
      <c r="CW209" t="s">
        <v>1202</v>
      </c>
      <c r="CX209" s="10">
        <v>16709895998</v>
      </c>
      <c r="CY209" t="s">
        <v>2125</v>
      </c>
      <c r="CZ209" t="s">
        <v>136</v>
      </c>
      <c r="DA209" t="s">
        <v>114</v>
      </c>
      <c r="DB209" t="s">
        <v>115</v>
      </c>
    </row>
    <row r="210" spans="1:111" ht="14.45" customHeight="1" x14ac:dyDescent="0.25">
      <c r="A210" t="s">
        <v>2128</v>
      </c>
      <c r="B210" t="s">
        <v>209</v>
      </c>
      <c r="C210" s="1">
        <v>45151.264520370372</v>
      </c>
      <c r="D210" s="1">
        <v>45218</v>
      </c>
      <c r="E210" t="s">
        <v>139</v>
      </c>
      <c r="G210" t="s">
        <v>115</v>
      </c>
      <c r="H210" t="s">
        <v>115</v>
      </c>
      <c r="I210" t="s">
        <v>115</v>
      </c>
      <c r="J210" t="s">
        <v>2129</v>
      </c>
      <c r="L210" t="s">
        <v>2130</v>
      </c>
      <c r="M210" t="s">
        <v>2131</v>
      </c>
      <c r="N210" t="s">
        <v>119</v>
      </c>
      <c r="O210" t="s">
        <v>120</v>
      </c>
      <c r="P210" s="8">
        <v>96950</v>
      </c>
      <c r="Q210" t="s">
        <v>121</v>
      </c>
      <c r="S210" s="10">
        <v>16707830918</v>
      </c>
      <c r="U210">
        <v>11133</v>
      </c>
      <c r="V210" t="s">
        <v>122</v>
      </c>
      <c r="X210" t="s">
        <v>2132</v>
      </c>
      <c r="Y210" t="s">
        <v>2133</v>
      </c>
      <c r="Z210" t="s">
        <v>995</v>
      </c>
      <c r="AA210" t="s">
        <v>1396</v>
      </c>
      <c r="AB210" t="s">
        <v>2130</v>
      </c>
      <c r="AC210" t="s">
        <v>2131</v>
      </c>
      <c r="AD210" t="s">
        <v>119</v>
      </c>
      <c r="AE210" t="s">
        <v>120</v>
      </c>
      <c r="AF210" s="8">
        <v>96950</v>
      </c>
      <c r="AG210" t="s">
        <v>121</v>
      </c>
      <c r="AI210" s="10">
        <v>16707830918</v>
      </c>
      <c r="AK210" t="s">
        <v>2134</v>
      </c>
      <c r="BC210" t="str">
        <f>"31-1131.00"</f>
        <v>31-1131.00</v>
      </c>
      <c r="BD210" t="s">
        <v>2135</v>
      </c>
      <c r="BE210" t="s">
        <v>2136</v>
      </c>
      <c r="BF210" t="s">
        <v>2137</v>
      </c>
      <c r="BG210">
        <v>1</v>
      </c>
      <c r="BH210">
        <v>1</v>
      </c>
      <c r="BI210" s="1">
        <v>45200</v>
      </c>
      <c r="BJ210" s="1">
        <v>45565</v>
      </c>
      <c r="BK210" s="1">
        <v>45218</v>
      </c>
      <c r="BL210" s="1">
        <v>45565</v>
      </c>
      <c r="BM210">
        <v>40</v>
      </c>
      <c r="BN210">
        <v>0</v>
      </c>
      <c r="BO210">
        <v>8</v>
      </c>
      <c r="BP210">
        <v>8</v>
      </c>
      <c r="BQ210">
        <v>8</v>
      </c>
      <c r="BR210">
        <v>8</v>
      </c>
      <c r="BS210">
        <v>8</v>
      </c>
      <c r="BT210">
        <v>0</v>
      </c>
      <c r="BU210" t="str">
        <f t="shared" si="8"/>
        <v>8:00 AM</v>
      </c>
      <c r="BV210" t="str">
        <f t="shared" si="9"/>
        <v>5:00 PM</v>
      </c>
      <c r="BW210" t="s">
        <v>131</v>
      </c>
      <c r="BX210">
        <v>0</v>
      </c>
      <c r="BY210">
        <v>6</v>
      </c>
      <c r="BZ210" t="s">
        <v>115</v>
      </c>
      <c r="CB210" t="s">
        <v>2138</v>
      </c>
      <c r="CC210" t="s">
        <v>2130</v>
      </c>
      <c r="CD210" t="s">
        <v>2131</v>
      </c>
      <c r="CE210" t="s">
        <v>119</v>
      </c>
      <c r="CF210" t="s">
        <v>120</v>
      </c>
      <c r="CG210" s="8">
        <v>96950</v>
      </c>
      <c r="CH210" s="2">
        <v>11.19</v>
      </c>
      <c r="CI210" s="2">
        <v>11.19</v>
      </c>
      <c r="CJ210" s="2">
        <v>16.79</v>
      </c>
      <c r="CK210" s="2">
        <v>16.79</v>
      </c>
      <c r="CL210" t="s">
        <v>134</v>
      </c>
      <c r="CM210" t="s">
        <v>136</v>
      </c>
      <c r="CN210" t="s">
        <v>135</v>
      </c>
      <c r="CP210" t="s">
        <v>115</v>
      </c>
      <c r="CQ210" t="s">
        <v>114</v>
      </c>
      <c r="CR210" t="s">
        <v>115</v>
      </c>
      <c r="CS210" t="s">
        <v>114</v>
      </c>
      <c r="CT210" t="s">
        <v>136</v>
      </c>
      <c r="CU210" t="s">
        <v>114</v>
      </c>
      <c r="CV210" t="s">
        <v>136</v>
      </c>
      <c r="CW210" t="s">
        <v>327</v>
      </c>
      <c r="CX210" s="10">
        <v>16707830918</v>
      </c>
      <c r="CY210" t="s">
        <v>2134</v>
      </c>
      <c r="CZ210" t="s">
        <v>136</v>
      </c>
      <c r="DA210" t="s">
        <v>114</v>
      </c>
      <c r="DB210" t="s">
        <v>115</v>
      </c>
    </row>
    <row r="211" spans="1:111" ht="14.45" customHeight="1" x14ac:dyDescent="0.25">
      <c r="A211" t="s">
        <v>2157</v>
      </c>
      <c r="B211" t="s">
        <v>209</v>
      </c>
      <c r="C211" s="1">
        <v>45155.46999409722</v>
      </c>
      <c r="D211" s="1">
        <v>45218</v>
      </c>
      <c r="E211" t="s">
        <v>113</v>
      </c>
      <c r="F211" s="1">
        <v>45198.833333333336</v>
      </c>
      <c r="G211" t="s">
        <v>115</v>
      </c>
      <c r="H211" t="s">
        <v>115</v>
      </c>
      <c r="I211" t="s">
        <v>115</v>
      </c>
      <c r="J211" t="s">
        <v>2158</v>
      </c>
      <c r="K211" t="s">
        <v>2159</v>
      </c>
      <c r="L211" t="s">
        <v>2160</v>
      </c>
      <c r="M211" t="s">
        <v>2161</v>
      </c>
      <c r="N211" t="s">
        <v>119</v>
      </c>
      <c r="O211" t="s">
        <v>120</v>
      </c>
      <c r="P211" s="8">
        <v>96950</v>
      </c>
      <c r="Q211" t="s">
        <v>121</v>
      </c>
      <c r="S211" s="10">
        <v>16704830326</v>
      </c>
      <c r="U211">
        <v>4451</v>
      </c>
      <c r="V211" t="s">
        <v>122</v>
      </c>
      <c r="X211" t="s">
        <v>2162</v>
      </c>
      <c r="Y211" t="s">
        <v>2163</v>
      </c>
      <c r="Z211" t="s">
        <v>2164</v>
      </c>
      <c r="AA211" t="s">
        <v>126</v>
      </c>
      <c r="AB211" t="s">
        <v>2160</v>
      </c>
      <c r="AC211" t="s">
        <v>2161</v>
      </c>
      <c r="AD211" t="s">
        <v>119</v>
      </c>
      <c r="AE211" t="s">
        <v>120</v>
      </c>
      <c r="AF211" s="8">
        <v>96950</v>
      </c>
      <c r="AG211" t="s">
        <v>2165</v>
      </c>
      <c r="AI211" s="10">
        <v>16704830326</v>
      </c>
      <c r="AK211" t="s">
        <v>2166</v>
      </c>
      <c r="BC211" t="str">
        <f>"41-1011.00"</f>
        <v>41-1011.00</v>
      </c>
      <c r="BD211" t="s">
        <v>1297</v>
      </c>
      <c r="BE211" t="s">
        <v>2167</v>
      </c>
      <c r="BF211" t="s">
        <v>2168</v>
      </c>
      <c r="BG211">
        <v>2</v>
      </c>
      <c r="BH211">
        <v>2</v>
      </c>
      <c r="BI211" s="1">
        <v>45200</v>
      </c>
      <c r="BJ211" s="1">
        <v>45565</v>
      </c>
      <c r="BK211" s="1">
        <v>45218</v>
      </c>
      <c r="BL211" s="1">
        <v>45565</v>
      </c>
      <c r="BM211">
        <v>40</v>
      </c>
      <c r="BN211">
        <v>0</v>
      </c>
      <c r="BO211">
        <v>8</v>
      </c>
      <c r="BP211">
        <v>8</v>
      </c>
      <c r="BQ211">
        <v>8</v>
      </c>
      <c r="BR211">
        <v>8</v>
      </c>
      <c r="BS211">
        <v>8</v>
      </c>
      <c r="BT211">
        <v>0</v>
      </c>
      <c r="BU211" t="str">
        <f t="shared" si="8"/>
        <v>8:00 AM</v>
      </c>
      <c r="BV211" t="str">
        <f t="shared" si="9"/>
        <v>5:00 PM</v>
      </c>
      <c r="BW211" t="s">
        <v>184</v>
      </c>
      <c r="BX211">
        <v>0</v>
      </c>
      <c r="BY211">
        <v>12</v>
      </c>
      <c r="BZ211" t="s">
        <v>114</v>
      </c>
      <c r="CA211">
        <v>2</v>
      </c>
      <c r="CB211" t="s">
        <v>2169</v>
      </c>
      <c r="CC211" t="s">
        <v>2160</v>
      </c>
      <c r="CD211" t="s">
        <v>2161</v>
      </c>
      <c r="CE211" t="s">
        <v>119</v>
      </c>
      <c r="CF211" t="s">
        <v>120</v>
      </c>
      <c r="CG211" s="8">
        <v>96950</v>
      </c>
      <c r="CH211" s="2">
        <v>10.17</v>
      </c>
      <c r="CI211" s="2">
        <v>10.17</v>
      </c>
      <c r="CJ211" s="2">
        <v>15.26</v>
      </c>
      <c r="CK211" s="2">
        <v>15.26</v>
      </c>
      <c r="CL211" t="s">
        <v>134</v>
      </c>
      <c r="CM211" t="s">
        <v>136</v>
      </c>
      <c r="CN211" t="s">
        <v>135</v>
      </c>
      <c r="CP211" t="s">
        <v>115</v>
      </c>
      <c r="CQ211" t="s">
        <v>114</v>
      </c>
      <c r="CR211" t="s">
        <v>115</v>
      </c>
      <c r="CS211" t="s">
        <v>114</v>
      </c>
      <c r="CT211" t="s">
        <v>136</v>
      </c>
      <c r="CU211" t="s">
        <v>114</v>
      </c>
      <c r="CV211" t="s">
        <v>136</v>
      </c>
      <c r="CW211" t="s">
        <v>327</v>
      </c>
      <c r="CX211" s="10">
        <v>16704830326</v>
      </c>
      <c r="CY211" t="s">
        <v>2166</v>
      </c>
      <c r="CZ211" t="s">
        <v>136</v>
      </c>
      <c r="DA211" t="s">
        <v>114</v>
      </c>
      <c r="DB211" t="s">
        <v>115</v>
      </c>
    </row>
    <row r="212" spans="1:111" ht="14.45" customHeight="1" x14ac:dyDescent="0.25">
      <c r="A212" t="s">
        <v>2170</v>
      </c>
      <c r="B212" t="s">
        <v>209</v>
      </c>
      <c r="C212" s="1">
        <v>45155.480937962966</v>
      </c>
      <c r="D212" s="1">
        <v>45218</v>
      </c>
      <c r="E212" t="s">
        <v>113</v>
      </c>
      <c r="F212" s="1">
        <v>45198.833333333336</v>
      </c>
      <c r="G212" t="s">
        <v>115</v>
      </c>
      <c r="H212" t="s">
        <v>115</v>
      </c>
      <c r="I212" t="s">
        <v>115</v>
      </c>
      <c r="J212" t="s">
        <v>2158</v>
      </c>
      <c r="K212" t="s">
        <v>2159</v>
      </c>
      <c r="L212" t="s">
        <v>2171</v>
      </c>
      <c r="M212" t="s">
        <v>2161</v>
      </c>
      <c r="N212" t="s">
        <v>119</v>
      </c>
      <c r="O212" t="s">
        <v>120</v>
      </c>
      <c r="P212" s="8">
        <v>96950</v>
      </c>
      <c r="Q212" t="s">
        <v>121</v>
      </c>
      <c r="S212" s="10">
        <v>16704830326</v>
      </c>
      <c r="U212">
        <v>4451</v>
      </c>
      <c r="V212" t="s">
        <v>122</v>
      </c>
      <c r="X212" t="s">
        <v>2162</v>
      </c>
      <c r="Y212" t="s">
        <v>2163</v>
      </c>
      <c r="Z212" t="s">
        <v>2164</v>
      </c>
      <c r="AA212" t="s">
        <v>126</v>
      </c>
      <c r="AB212" t="s">
        <v>2171</v>
      </c>
      <c r="AC212" t="s">
        <v>2161</v>
      </c>
      <c r="AD212" t="s">
        <v>119</v>
      </c>
      <c r="AE212" t="s">
        <v>120</v>
      </c>
      <c r="AF212" s="8">
        <v>96950</v>
      </c>
      <c r="AG212" t="s">
        <v>121</v>
      </c>
      <c r="AI212" s="10">
        <v>16704830326</v>
      </c>
      <c r="AK212" t="s">
        <v>2166</v>
      </c>
      <c r="BC212" t="str">
        <f>"11-2022.00"</f>
        <v>11-2022.00</v>
      </c>
      <c r="BD212" t="s">
        <v>343</v>
      </c>
      <c r="BE212" t="s">
        <v>2172</v>
      </c>
      <c r="BF212" t="s">
        <v>2173</v>
      </c>
      <c r="BG212">
        <v>1</v>
      </c>
      <c r="BH212">
        <v>1</v>
      </c>
      <c r="BI212" s="1">
        <v>45200</v>
      </c>
      <c r="BJ212" s="1">
        <v>45565</v>
      </c>
      <c r="BK212" s="1">
        <v>45218</v>
      </c>
      <c r="BL212" s="1">
        <v>45565</v>
      </c>
      <c r="BM212">
        <v>40</v>
      </c>
      <c r="BN212">
        <v>0</v>
      </c>
      <c r="BO212">
        <v>8</v>
      </c>
      <c r="BP212">
        <v>8</v>
      </c>
      <c r="BQ212">
        <v>8</v>
      </c>
      <c r="BR212">
        <v>8</v>
      </c>
      <c r="BS212">
        <v>8</v>
      </c>
      <c r="BT212">
        <v>0</v>
      </c>
      <c r="BU212" t="str">
        <f t="shared" si="8"/>
        <v>8:00 AM</v>
      </c>
      <c r="BV212" t="str">
        <f t="shared" si="9"/>
        <v>5:00 PM</v>
      </c>
      <c r="BW212" t="s">
        <v>131</v>
      </c>
      <c r="BX212">
        <v>0</v>
      </c>
      <c r="BY212">
        <v>24</v>
      </c>
      <c r="BZ212" t="s">
        <v>115</v>
      </c>
      <c r="CB212" t="s">
        <v>2174</v>
      </c>
      <c r="CC212" t="s">
        <v>2160</v>
      </c>
      <c r="CD212" t="s">
        <v>2161</v>
      </c>
      <c r="CE212" t="s">
        <v>119</v>
      </c>
      <c r="CF212" t="s">
        <v>120</v>
      </c>
      <c r="CG212" s="8">
        <v>96950</v>
      </c>
      <c r="CH212" s="2">
        <v>17.07</v>
      </c>
      <c r="CI212" s="2">
        <v>17.07</v>
      </c>
      <c r="CJ212" s="2">
        <v>25.61</v>
      </c>
      <c r="CK212" s="2">
        <v>25.61</v>
      </c>
      <c r="CL212" t="s">
        <v>134</v>
      </c>
      <c r="CM212" t="s">
        <v>136</v>
      </c>
      <c r="CN212" t="s">
        <v>135</v>
      </c>
      <c r="CP212" t="s">
        <v>115</v>
      </c>
      <c r="CQ212" t="s">
        <v>114</v>
      </c>
      <c r="CR212" t="s">
        <v>115</v>
      </c>
      <c r="CS212" t="s">
        <v>114</v>
      </c>
      <c r="CT212" t="s">
        <v>136</v>
      </c>
      <c r="CU212" t="s">
        <v>114</v>
      </c>
      <c r="CV212" t="s">
        <v>136</v>
      </c>
      <c r="CW212" t="s">
        <v>327</v>
      </c>
      <c r="CX212" s="10">
        <v>16704830326</v>
      </c>
      <c r="CY212" t="s">
        <v>2166</v>
      </c>
      <c r="CZ212" t="s">
        <v>136</v>
      </c>
      <c r="DA212" t="s">
        <v>114</v>
      </c>
      <c r="DB212" t="s">
        <v>115</v>
      </c>
    </row>
    <row r="213" spans="1:111" ht="14.45" customHeight="1" x14ac:dyDescent="0.25">
      <c r="A213" t="s">
        <v>2195</v>
      </c>
      <c r="B213" t="s">
        <v>209</v>
      </c>
      <c r="C213" s="1">
        <v>45140.149788657407</v>
      </c>
      <c r="D213" s="1">
        <v>45218</v>
      </c>
      <c r="E213" t="s">
        <v>139</v>
      </c>
      <c r="G213" t="s">
        <v>115</v>
      </c>
      <c r="H213" t="s">
        <v>115</v>
      </c>
      <c r="I213" t="s">
        <v>115</v>
      </c>
      <c r="J213" t="s">
        <v>2146</v>
      </c>
      <c r="L213" t="s">
        <v>2147</v>
      </c>
      <c r="M213" t="s">
        <v>2154</v>
      </c>
      <c r="N213" t="s">
        <v>119</v>
      </c>
      <c r="O213" t="s">
        <v>120</v>
      </c>
      <c r="P213" s="8">
        <v>96950</v>
      </c>
      <c r="Q213" t="s">
        <v>121</v>
      </c>
      <c r="S213" s="10">
        <v>16702876661</v>
      </c>
      <c r="U213">
        <v>53131</v>
      </c>
      <c r="V213" t="s">
        <v>122</v>
      </c>
      <c r="X213" t="s">
        <v>1871</v>
      </c>
      <c r="Y213" t="s">
        <v>1872</v>
      </c>
      <c r="AA213" t="s">
        <v>1873</v>
      </c>
      <c r="AB213" t="s">
        <v>2147</v>
      </c>
      <c r="AC213" t="s">
        <v>2196</v>
      </c>
      <c r="AD213" t="s">
        <v>119</v>
      </c>
      <c r="AE213" t="s">
        <v>120</v>
      </c>
      <c r="AF213" s="8">
        <v>96950</v>
      </c>
      <c r="AG213" t="s">
        <v>121</v>
      </c>
      <c r="AI213" s="10">
        <v>16702876661</v>
      </c>
      <c r="AK213" t="s">
        <v>2156</v>
      </c>
      <c r="BC213" t="str">
        <f>"47-2152.00"</f>
        <v>47-2152.00</v>
      </c>
      <c r="BD213" t="s">
        <v>2197</v>
      </c>
      <c r="BE213" t="s">
        <v>2198</v>
      </c>
      <c r="BF213" t="s">
        <v>2199</v>
      </c>
      <c r="BG213">
        <v>2</v>
      </c>
      <c r="BH213">
        <v>2</v>
      </c>
      <c r="BI213" s="1">
        <v>45200</v>
      </c>
      <c r="BJ213" s="1">
        <v>45565</v>
      </c>
      <c r="BK213" s="1">
        <v>45218</v>
      </c>
      <c r="BL213" s="1">
        <v>45565</v>
      </c>
      <c r="BM213">
        <v>40</v>
      </c>
      <c r="BN213">
        <v>0</v>
      </c>
      <c r="BO213">
        <v>7</v>
      </c>
      <c r="BP213">
        <v>7</v>
      </c>
      <c r="BQ213">
        <v>7</v>
      </c>
      <c r="BR213">
        <v>7</v>
      </c>
      <c r="BS213">
        <v>7</v>
      </c>
      <c r="BT213">
        <v>5</v>
      </c>
      <c r="BU213" t="str">
        <f>"9:00 AM"</f>
        <v>9:00 AM</v>
      </c>
      <c r="BV213" t="str">
        <f t="shared" si="9"/>
        <v>5:00 PM</v>
      </c>
      <c r="BW213" t="s">
        <v>184</v>
      </c>
      <c r="BX213">
        <v>0</v>
      </c>
      <c r="BY213">
        <v>12</v>
      </c>
      <c r="BZ213" t="s">
        <v>115</v>
      </c>
      <c r="CB213" t="s">
        <v>2200</v>
      </c>
      <c r="CC213" t="s">
        <v>2147</v>
      </c>
      <c r="CD213" t="s">
        <v>2148</v>
      </c>
      <c r="CE213" t="s">
        <v>2201</v>
      </c>
      <c r="CF213" t="s">
        <v>120</v>
      </c>
      <c r="CG213" s="8">
        <v>96950</v>
      </c>
      <c r="CH213" s="2">
        <v>10.87</v>
      </c>
      <c r="CI213" s="2">
        <v>10.87</v>
      </c>
      <c r="CJ213" s="2">
        <v>16.309999999999999</v>
      </c>
      <c r="CK213" s="2">
        <v>16.309999999999999</v>
      </c>
      <c r="CL213" t="s">
        <v>134</v>
      </c>
      <c r="CM213" t="s">
        <v>423</v>
      </c>
      <c r="CN213" t="s">
        <v>135</v>
      </c>
      <c r="CP213" t="s">
        <v>115</v>
      </c>
      <c r="CQ213" t="s">
        <v>114</v>
      </c>
      <c r="CR213" t="s">
        <v>115</v>
      </c>
      <c r="CS213" t="s">
        <v>114</v>
      </c>
      <c r="CT213" t="s">
        <v>136</v>
      </c>
      <c r="CU213" t="s">
        <v>114</v>
      </c>
      <c r="CV213" t="s">
        <v>136</v>
      </c>
      <c r="CW213" t="s">
        <v>2155</v>
      </c>
      <c r="CX213" s="10">
        <v>16702876661</v>
      </c>
      <c r="CY213" t="s">
        <v>2156</v>
      </c>
      <c r="CZ213" t="s">
        <v>136</v>
      </c>
      <c r="DA213" t="s">
        <v>114</v>
      </c>
      <c r="DB213" t="s">
        <v>115</v>
      </c>
    </row>
    <row r="214" spans="1:111" ht="14.45" customHeight="1" x14ac:dyDescent="0.25">
      <c r="A214" t="s">
        <v>2118</v>
      </c>
      <c r="B214" t="s">
        <v>285</v>
      </c>
      <c r="C214" s="1">
        <v>45184.217141782407</v>
      </c>
      <c r="D214" s="1">
        <v>45218</v>
      </c>
      <c r="E214" t="s">
        <v>139</v>
      </c>
      <c r="G214" t="s">
        <v>115</v>
      </c>
      <c r="H214" t="s">
        <v>115</v>
      </c>
      <c r="I214" t="s">
        <v>115</v>
      </c>
      <c r="J214" t="s">
        <v>991</v>
      </c>
      <c r="L214" t="s">
        <v>992</v>
      </c>
      <c r="N214" t="s">
        <v>119</v>
      </c>
      <c r="O214" t="s">
        <v>120</v>
      </c>
      <c r="P214" s="8">
        <v>96950</v>
      </c>
      <c r="Q214" t="s">
        <v>121</v>
      </c>
      <c r="S214" s="10">
        <v>16702850478</v>
      </c>
      <c r="U214">
        <v>561320</v>
      </c>
      <c r="V214" t="s">
        <v>122</v>
      </c>
      <c r="X214" t="s">
        <v>993</v>
      </c>
      <c r="Y214" t="s">
        <v>994</v>
      </c>
      <c r="Z214" t="s">
        <v>995</v>
      </c>
      <c r="AA214" t="s">
        <v>126</v>
      </c>
      <c r="AB214" t="s">
        <v>992</v>
      </c>
      <c r="AD214" t="s">
        <v>119</v>
      </c>
      <c r="AE214" t="s">
        <v>120</v>
      </c>
      <c r="AF214" s="8">
        <v>96950</v>
      </c>
      <c r="AG214" t="s">
        <v>121</v>
      </c>
      <c r="AI214" s="10">
        <v>16702850478</v>
      </c>
      <c r="AK214" t="s">
        <v>996</v>
      </c>
      <c r="BC214" t="str">
        <f>"49-9071.00"</f>
        <v>49-9071.00</v>
      </c>
      <c r="BD214" t="s">
        <v>200</v>
      </c>
      <c r="BE214" t="s">
        <v>997</v>
      </c>
      <c r="BF214" t="s">
        <v>368</v>
      </c>
      <c r="BG214">
        <v>10</v>
      </c>
      <c r="BI214" s="1">
        <v>45200</v>
      </c>
      <c r="BJ214" s="1">
        <v>45565</v>
      </c>
      <c r="BM214">
        <v>40</v>
      </c>
      <c r="BN214">
        <v>0</v>
      </c>
      <c r="BO214">
        <v>8</v>
      </c>
      <c r="BP214">
        <v>8</v>
      </c>
      <c r="BQ214">
        <v>8</v>
      </c>
      <c r="BR214">
        <v>8</v>
      </c>
      <c r="BS214">
        <v>8</v>
      </c>
      <c r="BT214">
        <v>0</v>
      </c>
      <c r="BU214" t="str">
        <f>"8:00 AM"</f>
        <v>8:00 AM</v>
      </c>
      <c r="BV214" t="str">
        <f t="shared" si="9"/>
        <v>5:00 PM</v>
      </c>
      <c r="BW214" t="s">
        <v>184</v>
      </c>
      <c r="BX214">
        <v>0</v>
      </c>
      <c r="BY214">
        <v>12</v>
      </c>
      <c r="BZ214" t="s">
        <v>115</v>
      </c>
      <c r="CB214" s="3" t="s">
        <v>1405</v>
      </c>
      <c r="CC214" t="s">
        <v>999</v>
      </c>
      <c r="CD214" t="s">
        <v>1000</v>
      </c>
      <c r="CE214" t="s">
        <v>214</v>
      </c>
      <c r="CF214" t="s">
        <v>120</v>
      </c>
      <c r="CG214" s="8">
        <v>96950</v>
      </c>
      <c r="CH214" s="2">
        <v>9.5399999999999991</v>
      </c>
      <c r="CI214" s="2">
        <v>9.5399999999999991</v>
      </c>
      <c r="CJ214" s="2">
        <v>0</v>
      </c>
      <c r="CK214" s="2">
        <v>0</v>
      </c>
      <c r="CL214" t="s">
        <v>134</v>
      </c>
      <c r="CM214" t="s">
        <v>184</v>
      </c>
      <c r="CN214" t="s">
        <v>135</v>
      </c>
      <c r="CP214" t="s">
        <v>115</v>
      </c>
      <c r="CQ214" t="s">
        <v>114</v>
      </c>
      <c r="CR214" t="s">
        <v>115</v>
      </c>
      <c r="CS214" t="s">
        <v>115</v>
      </c>
      <c r="CT214" t="s">
        <v>136</v>
      </c>
      <c r="CU214" t="s">
        <v>114</v>
      </c>
      <c r="CV214" t="s">
        <v>136</v>
      </c>
      <c r="CW214" t="s">
        <v>362</v>
      </c>
      <c r="CX214" s="10">
        <v>16702850478</v>
      </c>
      <c r="CY214" t="s">
        <v>996</v>
      </c>
      <c r="CZ214" t="s">
        <v>136</v>
      </c>
      <c r="DA214" t="s">
        <v>114</v>
      </c>
      <c r="DB214" t="s">
        <v>115</v>
      </c>
      <c r="DC214" t="s">
        <v>993</v>
      </c>
      <c r="DD214" t="s">
        <v>994</v>
      </c>
      <c r="DE214" t="s">
        <v>995</v>
      </c>
      <c r="DF214" t="s">
        <v>991</v>
      </c>
      <c r="DG214" t="s">
        <v>996</v>
      </c>
    </row>
    <row r="215" spans="1:111" ht="14.45" customHeight="1" x14ac:dyDescent="0.25">
      <c r="A215" t="s">
        <v>2145</v>
      </c>
      <c r="B215" t="s">
        <v>285</v>
      </c>
      <c r="C215" s="1">
        <v>45140.154058796295</v>
      </c>
      <c r="D215" s="1">
        <v>45218</v>
      </c>
      <c r="E215" t="s">
        <v>139</v>
      </c>
      <c r="G215" t="s">
        <v>115</v>
      </c>
      <c r="H215" t="s">
        <v>115</v>
      </c>
      <c r="I215" t="s">
        <v>115</v>
      </c>
      <c r="J215" t="s">
        <v>2146</v>
      </c>
      <c r="L215" t="s">
        <v>2147</v>
      </c>
      <c r="M215" t="s">
        <v>2148</v>
      </c>
      <c r="N215" t="s">
        <v>119</v>
      </c>
      <c r="O215" t="s">
        <v>120</v>
      </c>
      <c r="P215" s="8">
        <v>96950</v>
      </c>
      <c r="Q215" t="s">
        <v>121</v>
      </c>
      <c r="S215" s="10">
        <v>16702876661</v>
      </c>
      <c r="U215">
        <v>53131</v>
      </c>
      <c r="V215" t="s">
        <v>122</v>
      </c>
      <c r="X215" t="s">
        <v>1871</v>
      </c>
      <c r="Y215" t="s">
        <v>1872</v>
      </c>
      <c r="AA215" t="s">
        <v>1873</v>
      </c>
      <c r="AB215" t="s">
        <v>2147</v>
      </c>
      <c r="AC215" t="s">
        <v>2149</v>
      </c>
      <c r="AD215" t="s">
        <v>119</v>
      </c>
      <c r="AE215" t="s">
        <v>120</v>
      </c>
      <c r="AF215" s="8">
        <v>96950</v>
      </c>
      <c r="AG215" t="s">
        <v>121</v>
      </c>
      <c r="AI215" s="10">
        <v>16702876661</v>
      </c>
      <c r="AK215" t="s">
        <v>2150</v>
      </c>
      <c r="BC215" t="str">
        <f>"49-9071.00"</f>
        <v>49-9071.00</v>
      </c>
      <c r="BD215" t="s">
        <v>200</v>
      </c>
      <c r="BE215" t="s">
        <v>2151</v>
      </c>
      <c r="BF215" t="s">
        <v>2152</v>
      </c>
      <c r="BG215">
        <v>2</v>
      </c>
      <c r="BI215" s="1">
        <v>45200</v>
      </c>
      <c r="BJ215" s="1">
        <v>45565</v>
      </c>
      <c r="BM215">
        <v>40</v>
      </c>
      <c r="BN215">
        <v>0</v>
      </c>
      <c r="BO215">
        <v>7</v>
      </c>
      <c r="BP215">
        <v>7</v>
      </c>
      <c r="BQ215">
        <v>7</v>
      </c>
      <c r="BR215">
        <v>7</v>
      </c>
      <c r="BS215">
        <v>7</v>
      </c>
      <c r="BT215">
        <v>5</v>
      </c>
      <c r="BU215" t="str">
        <f>"9:00 AM"</f>
        <v>9:00 AM</v>
      </c>
      <c r="BV215" t="str">
        <f t="shared" si="9"/>
        <v>5:00 PM</v>
      </c>
      <c r="BW215" t="s">
        <v>184</v>
      </c>
      <c r="BX215">
        <v>0</v>
      </c>
      <c r="BY215">
        <v>12</v>
      </c>
      <c r="BZ215" t="s">
        <v>115</v>
      </c>
      <c r="CB215" t="s">
        <v>2153</v>
      </c>
      <c r="CC215" t="s">
        <v>2147</v>
      </c>
      <c r="CD215" t="s">
        <v>2154</v>
      </c>
      <c r="CE215" t="s">
        <v>119</v>
      </c>
      <c r="CF215" t="s">
        <v>120</v>
      </c>
      <c r="CG215" s="8">
        <v>96950</v>
      </c>
      <c r="CH215" s="2">
        <v>9.5399999999999991</v>
      </c>
      <c r="CI215" s="2">
        <v>9.5399999999999991</v>
      </c>
      <c r="CJ215" s="2">
        <v>14.31</v>
      </c>
      <c r="CK215" s="2">
        <v>14.31</v>
      </c>
      <c r="CL215" t="s">
        <v>134</v>
      </c>
      <c r="CM215" t="s">
        <v>764</v>
      </c>
      <c r="CN215" t="s">
        <v>135</v>
      </c>
      <c r="CP215" t="s">
        <v>115</v>
      </c>
      <c r="CQ215" t="s">
        <v>114</v>
      </c>
      <c r="CR215" t="s">
        <v>115</v>
      </c>
      <c r="CS215" t="s">
        <v>114</v>
      </c>
      <c r="CT215" t="s">
        <v>136</v>
      </c>
      <c r="CU215" t="s">
        <v>114</v>
      </c>
      <c r="CV215" t="s">
        <v>136</v>
      </c>
      <c r="CW215" t="s">
        <v>2155</v>
      </c>
      <c r="CX215" s="10">
        <v>16702876661</v>
      </c>
      <c r="CY215" t="s">
        <v>2156</v>
      </c>
      <c r="CZ215" t="s">
        <v>136</v>
      </c>
      <c r="DA215" t="s">
        <v>114</v>
      </c>
      <c r="DB215" t="s">
        <v>115</v>
      </c>
    </row>
    <row r="216" spans="1:111" ht="14.45" customHeight="1" x14ac:dyDescent="0.25">
      <c r="A216" t="s">
        <v>2202</v>
      </c>
      <c r="B216" t="s">
        <v>700</v>
      </c>
      <c r="C216" s="1">
        <v>45119.008440625003</v>
      </c>
      <c r="D216" s="1">
        <v>45218</v>
      </c>
      <c r="E216" t="s">
        <v>139</v>
      </c>
      <c r="G216" t="s">
        <v>115</v>
      </c>
      <c r="H216" t="s">
        <v>115</v>
      </c>
      <c r="I216" t="s">
        <v>115</v>
      </c>
      <c r="J216" t="s">
        <v>2203</v>
      </c>
      <c r="K216" t="s">
        <v>2204</v>
      </c>
      <c r="L216" t="s">
        <v>2205</v>
      </c>
      <c r="M216" t="s">
        <v>2206</v>
      </c>
      <c r="N216" t="s">
        <v>214</v>
      </c>
      <c r="O216" t="s">
        <v>120</v>
      </c>
      <c r="P216" s="8">
        <v>96950</v>
      </c>
      <c r="Q216" t="s">
        <v>121</v>
      </c>
      <c r="S216" s="10">
        <v>16702368821</v>
      </c>
      <c r="U216">
        <v>713910</v>
      </c>
      <c r="V216" t="s">
        <v>122</v>
      </c>
      <c r="X216" t="s">
        <v>1684</v>
      </c>
      <c r="Y216" t="s">
        <v>2207</v>
      </c>
      <c r="Z216" t="s">
        <v>2208</v>
      </c>
      <c r="AA216" t="s">
        <v>2209</v>
      </c>
      <c r="AB216" t="s">
        <v>2205</v>
      </c>
      <c r="AC216" t="s">
        <v>2206</v>
      </c>
      <c r="AD216" t="s">
        <v>214</v>
      </c>
      <c r="AE216" t="s">
        <v>120</v>
      </c>
      <c r="AF216" s="8">
        <v>96950</v>
      </c>
      <c r="AG216" t="s">
        <v>121</v>
      </c>
      <c r="AI216" s="10">
        <v>16702368821</v>
      </c>
      <c r="AK216" t="s">
        <v>2210</v>
      </c>
      <c r="BC216" t="str">
        <f>"35-3031.00"</f>
        <v>35-3031.00</v>
      </c>
      <c r="BD216" t="s">
        <v>2211</v>
      </c>
      <c r="BE216" t="s">
        <v>2212</v>
      </c>
      <c r="BF216" t="s">
        <v>2213</v>
      </c>
      <c r="BG216">
        <v>4</v>
      </c>
      <c r="BH216">
        <v>2</v>
      </c>
      <c r="BI216" s="1">
        <v>45200</v>
      </c>
      <c r="BJ216" s="1">
        <v>45565</v>
      </c>
      <c r="BK216" s="1">
        <v>45218</v>
      </c>
      <c r="BL216" s="1">
        <v>45565</v>
      </c>
      <c r="BM216">
        <v>35</v>
      </c>
      <c r="BN216">
        <v>5</v>
      </c>
      <c r="BO216">
        <v>5</v>
      </c>
      <c r="BP216">
        <v>5</v>
      </c>
      <c r="BQ216">
        <v>5</v>
      </c>
      <c r="BR216">
        <v>5</v>
      </c>
      <c r="BS216">
        <v>5</v>
      </c>
      <c r="BT216">
        <v>5</v>
      </c>
      <c r="BU216" t="str">
        <f>"6:30 AM"</f>
        <v>6:30 AM</v>
      </c>
      <c r="BV216" t="str">
        <f>"8:30 PM"</f>
        <v>8:30 PM</v>
      </c>
      <c r="BW216" t="s">
        <v>131</v>
      </c>
      <c r="BX216">
        <v>0</v>
      </c>
      <c r="BY216">
        <v>3</v>
      </c>
      <c r="BZ216" t="s">
        <v>115</v>
      </c>
      <c r="CB216" t="s">
        <v>2214</v>
      </c>
      <c r="CC216" t="s">
        <v>2205</v>
      </c>
      <c r="CD216" t="s">
        <v>2206</v>
      </c>
      <c r="CE216" t="s">
        <v>214</v>
      </c>
      <c r="CF216" t="s">
        <v>120</v>
      </c>
      <c r="CG216" s="8">
        <v>96950</v>
      </c>
      <c r="CH216" s="2">
        <v>7.89</v>
      </c>
      <c r="CI216" s="2">
        <v>7.89</v>
      </c>
      <c r="CJ216" s="2">
        <v>11.83</v>
      </c>
      <c r="CK216" s="2">
        <v>11.83</v>
      </c>
      <c r="CL216" t="s">
        <v>134</v>
      </c>
      <c r="CN216" t="s">
        <v>135</v>
      </c>
      <c r="CP216" t="s">
        <v>115</v>
      </c>
      <c r="CQ216" t="s">
        <v>114</v>
      </c>
      <c r="CR216" t="s">
        <v>115</v>
      </c>
      <c r="CS216" t="s">
        <v>114</v>
      </c>
      <c r="CT216" t="s">
        <v>114</v>
      </c>
      <c r="CU216" t="s">
        <v>114</v>
      </c>
      <c r="CV216" t="s">
        <v>114</v>
      </c>
      <c r="CW216" s="3" t="s">
        <v>2215</v>
      </c>
      <c r="CX216" s="10">
        <v>16702368821</v>
      </c>
      <c r="CY216" t="s">
        <v>2216</v>
      </c>
      <c r="CZ216" t="s">
        <v>136</v>
      </c>
      <c r="DA216" t="s">
        <v>114</v>
      </c>
      <c r="DB216" t="s">
        <v>115</v>
      </c>
    </row>
    <row r="217" spans="1:111" ht="14.45" customHeight="1" x14ac:dyDescent="0.25">
      <c r="A217" t="s">
        <v>2105</v>
      </c>
      <c r="B217" t="s">
        <v>112</v>
      </c>
      <c r="C217" s="1">
        <v>45195.033639236113</v>
      </c>
      <c r="D217" s="1">
        <v>45218</v>
      </c>
      <c r="E217" t="s">
        <v>139</v>
      </c>
      <c r="G217" t="s">
        <v>115</v>
      </c>
      <c r="H217" t="s">
        <v>115</v>
      </c>
      <c r="I217" t="s">
        <v>115</v>
      </c>
      <c r="J217" t="s">
        <v>726</v>
      </c>
      <c r="K217" t="s">
        <v>727</v>
      </c>
      <c r="L217" t="s">
        <v>728</v>
      </c>
      <c r="N217" t="s">
        <v>119</v>
      </c>
      <c r="O217" t="s">
        <v>120</v>
      </c>
      <c r="P217" s="8">
        <v>96950</v>
      </c>
      <c r="Q217" t="s">
        <v>121</v>
      </c>
      <c r="S217" s="10">
        <v>16702881463</v>
      </c>
      <c r="U217">
        <v>561320</v>
      </c>
      <c r="V217" t="s">
        <v>122</v>
      </c>
      <c r="X217" t="s">
        <v>729</v>
      </c>
      <c r="Y217" t="s">
        <v>730</v>
      </c>
      <c r="Z217" t="s">
        <v>731</v>
      </c>
      <c r="AA217" t="s">
        <v>533</v>
      </c>
      <c r="AB217" t="s">
        <v>728</v>
      </c>
      <c r="AD217" t="s">
        <v>119</v>
      </c>
      <c r="AE217" t="s">
        <v>120</v>
      </c>
      <c r="AF217" s="8">
        <v>96950</v>
      </c>
      <c r="AG217" t="s">
        <v>121</v>
      </c>
      <c r="AI217" s="10">
        <v>16702881463</v>
      </c>
      <c r="AK217" t="s">
        <v>732</v>
      </c>
      <c r="BC217" t="str">
        <f>"43-6014.00"</f>
        <v>43-6014.00</v>
      </c>
      <c r="BD217" t="s">
        <v>1846</v>
      </c>
      <c r="BE217" t="s">
        <v>2106</v>
      </c>
      <c r="BF217" t="s">
        <v>2107</v>
      </c>
      <c r="BG217">
        <v>5</v>
      </c>
      <c r="BI217" s="1">
        <v>45231</v>
      </c>
      <c r="BJ217" s="1">
        <v>45596</v>
      </c>
      <c r="BM217">
        <v>35</v>
      </c>
      <c r="BN217">
        <v>0</v>
      </c>
      <c r="BO217">
        <v>7</v>
      </c>
      <c r="BP217">
        <v>7</v>
      </c>
      <c r="BQ217">
        <v>7</v>
      </c>
      <c r="BR217">
        <v>7</v>
      </c>
      <c r="BS217">
        <v>7</v>
      </c>
      <c r="BT217">
        <v>0</v>
      </c>
      <c r="BU217" t="str">
        <f>"9:00 AM"</f>
        <v>9:00 AM</v>
      </c>
      <c r="BV217" t="str">
        <f>"5:00 PM"</f>
        <v>5:00 PM</v>
      </c>
      <c r="BW217" t="s">
        <v>160</v>
      </c>
      <c r="BX217">
        <v>0</v>
      </c>
      <c r="BY217">
        <v>3</v>
      </c>
      <c r="BZ217" t="s">
        <v>115</v>
      </c>
      <c r="CB217" t="s">
        <v>2108</v>
      </c>
      <c r="CC217" t="s">
        <v>728</v>
      </c>
      <c r="CE217" t="s">
        <v>119</v>
      </c>
      <c r="CF217" t="s">
        <v>120</v>
      </c>
      <c r="CG217" s="8">
        <v>96950</v>
      </c>
      <c r="CH217" s="2">
        <v>12.94</v>
      </c>
      <c r="CI217" s="2">
        <v>12.94</v>
      </c>
      <c r="CJ217" s="2">
        <v>19.41</v>
      </c>
      <c r="CK217" s="2">
        <v>19.41</v>
      </c>
      <c r="CL217" t="s">
        <v>134</v>
      </c>
      <c r="CM217" t="s">
        <v>423</v>
      </c>
      <c r="CN217" t="s">
        <v>135</v>
      </c>
      <c r="CP217" t="s">
        <v>115</v>
      </c>
      <c r="CQ217" t="s">
        <v>114</v>
      </c>
      <c r="CR217" t="s">
        <v>114</v>
      </c>
      <c r="CS217" t="s">
        <v>114</v>
      </c>
      <c r="CT217" t="s">
        <v>136</v>
      </c>
      <c r="CU217" t="s">
        <v>114</v>
      </c>
      <c r="CV217" t="s">
        <v>114</v>
      </c>
      <c r="CW217" s="3" t="s">
        <v>2109</v>
      </c>
      <c r="CX217" s="10">
        <v>16702881463</v>
      </c>
      <c r="CY217" t="s">
        <v>732</v>
      </c>
      <c r="CZ217" t="s">
        <v>270</v>
      </c>
      <c r="DA217" t="s">
        <v>114</v>
      </c>
      <c r="DB217" t="s">
        <v>115</v>
      </c>
    </row>
    <row r="218" spans="1:111" ht="14.45" customHeight="1" x14ac:dyDescent="0.25">
      <c r="A218" t="s">
        <v>2110</v>
      </c>
      <c r="B218" t="s">
        <v>112</v>
      </c>
      <c r="C218" s="1">
        <v>45189.931728819443</v>
      </c>
      <c r="D218" s="1">
        <v>45218</v>
      </c>
      <c r="E218" t="s">
        <v>113</v>
      </c>
      <c r="F218" s="1">
        <v>45290.791666666664</v>
      </c>
      <c r="G218" t="s">
        <v>115</v>
      </c>
      <c r="H218" t="s">
        <v>115</v>
      </c>
      <c r="I218" t="s">
        <v>115</v>
      </c>
      <c r="J218" t="s">
        <v>726</v>
      </c>
      <c r="K218" t="s">
        <v>727</v>
      </c>
      <c r="L218" t="s">
        <v>2111</v>
      </c>
      <c r="M218" t="s">
        <v>2112</v>
      </c>
      <c r="N218" t="s">
        <v>119</v>
      </c>
      <c r="O218" t="s">
        <v>120</v>
      </c>
      <c r="P218" s="8">
        <v>96950</v>
      </c>
      <c r="Q218" t="s">
        <v>121</v>
      </c>
      <c r="R218" t="s">
        <v>278</v>
      </c>
      <c r="S218" s="10">
        <v>16702881463</v>
      </c>
      <c r="U218">
        <v>561320</v>
      </c>
      <c r="V218" t="s">
        <v>122</v>
      </c>
      <c r="X218" t="s">
        <v>729</v>
      </c>
      <c r="Y218" t="s">
        <v>730</v>
      </c>
      <c r="Z218" t="s">
        <v>731</v>
      </c>
      <c r="AA218" t="s">
        <v>533</v>
      </c>
      <c r="AB218" t="s">
        <v>2111</v>
      </c>
      <c r="AC218" t="s">
        <v>728</v>
      </c>
      <c r="AD218" t="s">
        <v>119</v>
      </c>
      <c r="AE218" t="s">
        <v>120</v>
      </c>
      <c r="AF218" s="8">
        <v>96950</v>
      </c>
      <c r="AG218" t="s">
        <v>121</v>
      </c>
      <c r="AH218" t="s">
        <v>278</v>
      </c>
      <c r="AI218" s="10">
        <v>16702881463</v>
      </c>
      <c r="AK218" t="s">
        <v>732</v>
      </c>
      <c r="BC218" t="str">
        <f>"49-9071.00"</f>
        <v>49-9071.00</v>
      </c>
      <c r="BD218" t="s">
        <v>200</v>
      </c>
      <c r="BE218" t="s">
        <v>2113</v>
      </c>
      <c r="BF218" t="s">
        <v>435</v>
      </c>
      <c r="BG218">
        <v>8</v>
      </c>
      <c r="BI218" s="1">
        <v>45292</v>
      </c>
      <c r="BJ218" s="1">
        <v>45657</v>
      </c>
      <c r="BM218">
        <v>35</v>
      </c>
      <c r="BN218">
        <v>0</v>
      </c>
      <c r="BO218">
        <v>7</v>
      </c>
      <c r="BP218">
        <v>7</v>
      </c>
      <c r="BQ218">
        <v>7</v>
      </c>
      <c r="BR218">
        <v>7</v>
      </c>
      <c r="BS218">
        <v>7</v>
      </c>
      <c r="BT218">
        <v>0</v>
      </c>
      <c r="BU218" t="str">
        <f>"8:00 AM"</f>
        <v>8:00 AM</v>
      </c>
      <c r="BV218" t="str">
        <f>"4:00 PM"</f>
        <v>4:00 PM</v>
      </c>
      <c r="BW218" t="s">
        <v>131</v>
      </c>
      <c r="BX218">
        <v>0</v>
      </c>
      <c r="BY218">
        <v>6</v>
      </c>
      <c r="BZ218" t="s">
        <v>115</v>
      </c>
      <c r="CB218" s="3" t="s">
        <v>2114</v>
      </c>
      <c r="CC218" t="s">
        <v>2115</v>
      </c>
      <c r="CE218" t="s">
        <v>119</v>
      </c>
      <c r="CF218" t="s">
        <v>120</v>
      </c>
      <c r="CG218" s="8">
        <v>96950</v>
      </c>
      <c r="CH218" s="2">
        <v>9.5399999999999991</v>
      </c>
      <c r="CI218" s="2">
        <v>9.5399999999999991</v>
      </c>
      <c r="CJ218" s="2">
        <v>14.31</v>
      </c>
      <c r="CK218" s="2">
        <v>14.31</v>
      </c>
      <c r="CL218" t="s">
        <v>134</v>
      </c>
      <c r="CM218" t="s">
        <v>423</v>
      </c>
      <c r="CN218" t="s">
        <v>135</v>
      </c>
      <c r="CP218" t="s">
        <v>115</v>
      </c>
      <c r="CQ218" t="s">
        <v>114</v>
      </c>
      <c r="CR218" t="s">
        <v>114</v>
      </c>
      <c r="CS218" t="s">
        <v>114</v>
      </c>
      <c r="CT218" t="s">
        <v>136</v>
      </c>
      <c r="CU218" t="s">
        <v>114</v>
      </c>
      <c r="CV218" t="s">
        <v>114</v>
      </c>
      <c r="CW218" t="s">
        <v>2116</v>
      </c>
      <c r="CX218" s="10">
        <v>16702881463</v>
      </c>
      <c r="CY218" t="s">
        <v>732</v>
      </c>
      <c r="CZ218" t="s">
        <v>270</v>
      </c>
      <c r="DA218" t="s">
        <v>114</v>
      </c>
      <c r="DB218" t="s">
        <v>115</v>
      </c>
    </row>
    <row r="219" spans="1:111" ht="14.45" customHeight="1" x14ac:dyDescent="0.25">
      <c r="A219" t="s">
        <v>2117</v>
      </c>
      <c r="B219" t="s">
        <v>112</v>
      </c>
      <c r="C219" s="1">
        <v>45195.015778009256</v>
      </c>
      <c r="D219" s="1">
        <v>45218</v>
      </c>
      <c r="E219" t="s">
        <v>139</v>
      </c>
      <c r="G219" t="s">
        <v>115</v>
      </c>
      <c r="H219" t="s">
        <v>115</v>
      </c>
      <c r="I219" t="s">
        <v>115</v>
      </c>
      <c r="J219" t="s">
        <v>726</v>
      </c>
      <c r="K219" t="s">
        <v>727</v>
      </c>
      <c r="L219" t="s">
        <v>728</v>
      </c>
      <c r="N219" t="s">
        <v>119</v>
      </c>
      <c r="O219" t="s">
        <v>120</v>
      </c>
      <c r="P219" s="8">
        <v>96950</v>
      </c>
      <c r="Q219" t="s">
        <v>121</v>
      </c>
      <c r="S219" s="10">
        <v>16702881463</v>
      </c>
      <c r="U219">
        <v>561320</v>
      </c>
      <c r="V219" t="s">
        <v>122</v>
      </c>
      <c r="X219" t="s">
        <v>729</v>
      </c>
      <c r="Y219" t="s">
        <v>730</v>
      </c>
      <c r="Z219" t="s">
        <v>731</v>
      </c>
      <c r="AA219" t="s">
        <v>533</v>
      </c>
      <c r="AB219" t="s">
        <v>728</v>
      </c>
      <c r="AD219" t="s">
        <v>119</v>
      </c>
      <c r="AE219" t="s">
        <v>120</v>
      </c>
      <c r="AF219" s="8">
        <v>96950</v>
      </c>
      <c r="AG219" t="s">
        <v>121</v>
      </c>
      <c r="AI219" s="10">
        <v>16702881463</v>
      </c>
      <c r="AK219" t="s">
        <v>732</v>
      </c>
      <c r="BC219" t="str">
        <f>"35-2021.00"</f>
        <v>35-2021.00</v>
      </c>
      <c r="BD219" t="s">
        <v>733</v>
      </c>
      <c r="BE219" t="s">
        <v>734</v>
      </c>
      <c r="BF219" t="s">
        <v>735</v>
      </c>
      <c r="BG219">
        <v>10</v>
      </c>
      <c r="BI219" s="1">
        <v>45231</v>
      </c>
      <c r="BJ219" s="1">
        <v>45596</v>
      </c>
      <c r="BM219">
        <v>35</v>
      </c>
      <c r="BN219">
        <v>0</v>
      </c>
      <c r="BO219">
        <v>7</v>
      </c>
      <c r="BP219">
        <v>7</v>
      </c>
      <c r="BQ219">
        <v>7</v>
      </c>
      <c r="BR219">
        <v>7</v>
      </c>
      <c r="BS219">
        <v>7</v>
      </c>
      <c r="BT219">
        <v>0</v>
      </c>
      <c r="BU219" t="str">
        <f>"9:00 AM"</f>
        <v>9:00 AM</v>
      </c>
      <c r="BV219" t="str">
        <f>"5:00 PM"</f>
        <v>5:00 PM</v>
      </c>
      <c r="BW219" t="s">
        <v>131</v>
      </c>
      <c r="BX219">
        <v>0</v>
      </c>
      <c r="BY219">
        <v>3</v>
      </c>
      <c r="BZ219" t="s">
        <v>115</v>
      </c>
      <c r="CB219" t="s">
        <v>736</v>
      </c>
      <c r="CC219" t="s">
        <v>728</v>
      </c>
      <c r="CE219" t="s">
        <v>119</v>
      </c>
      <c r="CF219" t="s">
        <v>120</v>
      </c>
      <c r="CG219" s="8">
        <v>96950</v>
      </c>
      <c r="CH219" s="2">
        <v>7.95</v>
      </c>
      <c r="CI219" s="2">
        <v>7.95</v>
      </c>
      <c r="CJ219" s="2">
        <v>11.93</v>
      </c>
      <c r="CK219" s="2">
        <v>11.93</v>
      </c>
      <c r="CL219" t="s">
        <v>134</v>
      </c>
      <c r="CM219" t="s">
        <v>423</v>
      </c>
      <c r="CN219" t="s">
        <v>135</v>
      </c>
      <c r="CP219" t="s">
        <v>115</v>
      </c>
      <c r="CQ219" t="s">
        <v>114</v>
      </c>
      <c r="CR219" t="s">
        <v>114</v>
      </c>
      <c r="CS219" t="s">
        <v>114</v>
      </c>
      <c r="CT219" t="s">
        <v>136</v>
      </c>
      <c r="CU219" t="s">
        <v>114</v>
      </c>
      <c r="CV219" t="s">
        <v>114</v>
      </c>
      <c r="CW219" s="3" t="s">
        <v>2109</v>
      </c>
      <c r="CX219" s="10">
        <v>16702881463</v>
      </c>
      <c r="CY219" t="s">
        <v>732</v>
      </c>
      <c r="CZ219" t="s">
        <v>270</v>
      </c>
      <c r="DA219" t="s">
        <v>114</v>
      </c>
      <c r="DB219" t="s">
        <v>115</v>
      </c>
    </row>
    <row r="220" spans="1:111" ht="14.45" customHeight="1" x14ac:dyDescent="0.25">
      <c r="A220" t="s">
        <v>2139</v>
      </c>
      <c r="B220" t="s">
        <v>112</v>
      </c>
      <c r="C220" s="1">
        <v>45190.04276921296</v>
      </c>
      <c r="D220" s="1">
        <v>45218</v>
      </c>
      <c r="E220" t="s">
        <v>139</v>
      </c>
      <c r="G220" t="s">
        <v>115</v>
      </c>
      <c r="H220" t="s">
        <v>115</v>
      </c>
      <c r="I220" t="s">
        <v>115</v>
      </c>
      <c r="J220" t="s">
        <v>726</v>
      </c>
      <c r="K220" t="s">
        <v>727</v>
      </c>
      <c r="L220" t="s">
        <v>2111</v>
      </c>
      <c r="M220" t="s">
        <v>728</v>
      </c>
      <c r="N220" t="s">
        <v>119</v>
      </c>
      <c r="O220" t="s">
        <v>120</v>
      </c>
      <c r="P220" s="8">
        <v>96950</v>
      </c>
      <c r="Q220" t="s">
        <v>121</v>
      </c>
      <c r="R220" t="s">
        <v>278</v>
      </c>
      <c r="S220" s="10">
        <v>16702881463</v>
      </c>
      <c r="U220">
        <v>561320</v>
      </c>
      <c r="V220" t="s">
        <v>122</v>
      </c>
      <c r="X220" t="s">
        <v>729</v>
      </c>
      <c r="Y220" t="s">
        <v>730</v>
      </c>
      <c r="Z220" t="s">
        <v>731</v>
      </c>
      <c r="AA220" t="s">
        <v>533</v>
      </c>
      <c r="AB220" t="s">
        <v>2111</v>
      </c>
      <c r="AC220" t="s">
        <v>728</v>
      </c>
      <c r="AD220" t="s">
        <v>119</v>
      </c>
      <c r="AE220" t="s">
        <v>120</v>
      </c>
      <c r="AF220" s="8">
        <v>96950</v>
      </c>
      <c r="AG220" t="s">
        <v>121</v>
      </c>
      <c r="AH220" t="s">
        <v>278</v>
      </c>
      <c r="AI220" s="10">
        <v>16702881463</v>
      </c>
      <c r="AK220" t="s">
        <v>732</v>
      </c>
      <c r="BC220" t="str">
        <f>"43-3031.00"</f>
        <v>43-3031.00</v>
      </c>
      <c r="BD220" t="s">
        <v>310</v>
      </c>
      <c r="BE220" t="s">
        <v>2140</v>
      </c>
      <c r="BF220" t="s">
        <v>2141</v>
      </c>
      <c r="BG220">
        <v>5</v>
      </c>
      <c r="BI220" s="1">
        <v>45231</v>
      </c>
      <c r="BJ220" s="1">
        <v>45596</v>
      </c>
      <c r="BM220">
        <v>35</v>
      </c>
      <c r="BN220">
        <v>0</v>
      </c>
      <c r="BO220">
        <v>7</v>
      </c>
      <c r="BP220">
        <v>7</v>
      </c>
      <c r="BQ220">
        <v>7</v>
      </c>
      <c r="BR220">
        <v>7</v>
      </c>
      <c r="BS220">
        <v>7</v>
      </c>
      <c r="BT220">
        <v>0</v>
      </c>
      <c r="BU220" t="str">
        <f>"9:00 AM"</f>
        <v>9:00 AM</v>
      </c>
      <c r="BV220" t="str">
        <f>"5:00 PM"</f>
        <v>5:00 PM</v>
      </c>
      <c r="BW220" t="s">
        <v>160</v>
      </c>
      <c r="BX220">
        <v>0</v>
      </c>
      <c r="BY220">
        <v>6</v>
      </c>
      <c r="BZ220" t="s">
        <v>115</v>
      </c>
      <c r="CB220" t="s">
        <v>2142</v>
      </c>
      <c r="CC220" t="s">
        <v>2143</v>
      </c>
      <c r="CD220" t="s">
        <v>728</v>
      </c>
      <c r="CE220" t="s">
        <v>119</v>
      </c>
      <c r="CF220" t="s">
        <v>120</v>
      </c>
      <c r="CG220" s="8">
        <v>96950</v>
      </c>
      <c r="CH220" s="2">
        <v>11.43</v>
      </c>
      <c r="CI220" s="2">
        <v>11.43</v>
      </c>
      <c r="CJ220" s="2">
        <v>17.149999999999999</v>
      </c>
      <c r="CK220" s="2">
        <v>17.149999999999999</v>
      </c>
      <c r="CL220" t="s">
        <v>134</v>
      </c>
      <c r="CM220" t="s">
        <v>423</v>
      </c>
      <c r="CN220" t="s">
        <v>135</v>
      </c>
      <c r="CP220" t="s">
        <v>115</v>
      </c>
      <c r="CQ220" t="s">
        <v>114</v>
      </c>
      <c r="CR220" t="s">
        <v>114</v>
      </c>
      <c r="CS220" t="s">
        <v>114</v>
      </c>
      <c r="CT220" t="s">
        <v>136</v>
      </c>
      <c r="CU220" t="s">
        <v>114</v>
      </c>
      <c r="CV220" t="s">
        <v>114</v>
      </c>
      <c r="CW220" s="3" t="s">
        <v>2144</v>
      </c>
      <c r="CX220" s="10">
        <v>16702881463</v>
      </c>
      <c r="CY220" t="s">
        <v>732</v>
      </c>
      <c r="CZ220" t="s">
        <v>270</v>
      </c>
      <c r="DA220" t="s">
        <v>114</v>
      </c>
      <c r="DB220" t="s">
        <v>115</v>
      </c>
    </row>
    <row r="221" spans="1:111" ht="14.45" customHeight="1" x14ac:dyDescent="0.25">
      <c r="A221" t="s">
        <v>2175</v>
      </c>
      <c r="B221" t="s">
        <v>112</v>
      </c>
      <c r="C221" s="1">
        <v>45195.00342025463</v>
      </c>
      <c r="D221" s="1">
        <v>45218</v>
      </c>
      <c r="E221" t="s">
        <v>139</v>
      </c>
      <c r="G221" t="s">
        <v>115</v>
      </c>
      <c r="H221" t="s">
        <v>115</v>
      </c>
      <c r="I221" t="s">
        <v>115</v>
      </c>
      <c r="J221" t="s">
        <v>726</v>
      </c>
      <c r="K221" t="s">
        <v>727</v>
      </c>
      <c r="L221" t="s">
        <v>2111</v>
      </c>
      <c r="M221" t="s">
        <v>728</v>
      </c>
      <c r="N221" t="s">
        <v>119</v>
      </c>
      <c r="O221" t="s">
        <v>120</v>
      </c>
      <c r="P221" s="8">
        <v>96950</v>
      </c>
      <c r="Q221" t="s">
        <v>121</v>
      </c>
      <c r="R221" t="s">
        <v>278</v>
      </c>
      <c r="S221" s="10">
        <v>16702881463</v>
      </c>
      <c r="U221">
        <v>561320</v>
      </c>
      <c r="V221" t="s">
        <v>122</v>
      </c>
      <c r="X221" t="s">
        <v>729</v>
      </c>
      <c r="Y221" t="s">
        <v>730</v>
      </c>
      <c r="Z221" t="s">
        <v>731</v>
      </c>
      <c r="AA221" t="s">
        <v>533</v>
      </c>
      <c r="AB221" t="s">
        <v>2111</v>
      </c>
      <c r="AD221" t="s">
        <v>119</v>
      </c>
      <c r="AE221" t="s">
        <v>120</v>
      </c>
      <c r="AF221" s="8">
        <v>96950</v>
      </c>
      <c r="AG221" t="s">
        <v>121</v>
      </c>
      <c r="AH221" t="s">
        <v>278</v>
      </c>
      <c r="AI221" s="10">
        <v>16702881463</v>
      </c>
      <c r="AK221" t="s">
        <v>732</v>
      </c>
      <c r="BC221" t="str">
        <f>"37-2011.00"</f>
        <v>37-2011.00</v>
      </c>
      <c r="BD221" t="s">
        <v>144</v>
      </c>
      <c r="BE221" t="s">
        <v>2176</v>
      </c>
      <c r="BF221" t="s">
        <v>2177</v>
      </c>
      <c r="BG221">
        <v>10</v>
      </c>
      <c r="BI221" s="1">
        <v>45231</v>
      </c>
      <c r="BJ221" s="1">
        <v>45596</v>
      </c>
      <c r="BM221">
        <v>35</v>
      </c>
      <c r="BN221">
        <v>0</v>
      </c>
      <c r="BO221">
        <v>7</v>
      </c>
      <c r="BP221">
        <v>7</v>
      </c>
      <c r="BQ221">
        <v>7</v>
      </c>
      <c r="BR221">
        <v>7</v>
      </c>
      <c r="BS221">
        <v>7</v>
      </c>
      <c r="BT221">
        <v>0</v>
      </c>
      <c r="BU221" t="str">
        <f>"9:00 AM"</f>
        <v>9:00 AM</v>
      </c>
      <c r="BV221" t="str">
        <f>"5:00 PM"</f>
        <v>5:00 PM</v>
      </c>
      <c r="BW221" t="s">
        <v>131</v>
      </c>
      <c r="BX221">
        <v>1</v>
      </c>
      <c r="BY221">
        <v>1</v>
      </c>
      <c r="BZ221" t="s">
        <v>115</v>
      </c>
      <c r="CB221" t="s">
        <v>2178</v>
      </c>
      <c r="CC221" t="s">
        <v>728</v>
      </c>
      <c r="CE221" t="s">
        <v>119</v>
      </c>
      <c r="CF221" t="s">
        <v>120</v>
      </c>
      <c r="CG221" s="8">
        <v>96950</v>
      </c>
      <c r="CH221" s="2">
        <v>8.15</v>
      </c>
      <c r="CI221" s="2">
        <v>8.15</v>
      </c>
      <c r="CJ221" s="2">
        <v>12.23</v>
      </c>
      <c r="CK221" s="2">
        <v>12.23</v>
      </c>
      <c r="CL221" t="s">
        <v>134</v>
      </c>
      <c r="CM221" t="s">
        <v>423</v>
      </c>
      <c r="CN221" t="s">
        <v>135</v>
      </c>
      <c r="CP221" t="s">
        <v>115</v>
      </c>
      <c r="CQ221" t="s">
        <v>114</v>
      </c>
      <c r="CR221" t="s">
        <v>114</v>
      </c>
      <c r="CS221" t="s">
        <v>114</v>
      </c>
      <c r="CT221" t="s">
        <v>136</v>
      </c>
      <c r="CU221" t="s">
        <v>114</v>
      </c>
      <c r="CV221" t="s">
        <v>114</v>
      </c>
      <c r="CW221" s="3" t="s">
        <v>2144</v>
      </c>
      <c r="CX221" s="10">
        <v>16702881463</v>
      </c>
      <c r="CY221" t="s">
        <v>732</v>
      </c>
      <c r="CZ221" t="s">
        <v>270</v>
      </c>
      <c r="DA221" t="s">
        <v>114</v>
      </c>
      <c r="DB221" t="s">
        <v>115</v>
      </c>
    </row>
    <row r="222" spans="1:111" ht="14.45" customHeight="1" x14ac:dyDescent="0.25">
      <c r="A222" t="s">
        <v>2179</v>
      </c>
      <c r="B222" t="s">
        <v>112</v>
      </c>
      <c r="C222" s="1">
        <v>45141.115373611108</v>
      </c>
      <c r="D222" s="1">
        <v>45218</v>
      </c>
      <c r="E222" t="s">
        <v>139</v>
      </c>
      <c r="G222" t="s">
        <v>115</v>
      </c>
      <c r="H222" t="s">
        <v>115</v>
      </c>
      <c r="I222" t="s">
        <v>115</v>
      </c>
      <c r="J222" t="s">
        <v>2180</v>
      </c>
      <c r="K222" t="s">
        <v>136</v>
      </c>
      <c r="L222" t="s">
        <v>2181</v>
      </c>
      <c r="M222" t="s">
        <v>2182</v>
      </c>
      <c r="N222" t="s">
        <v>119</v>
      </c>
      <c r="O222" t="s">
        <v>120</v>
      </c>
      <c r="P222" s="8">
        <v>96950</v>
      </c>
      <c r="Q222" t="s">
        <v>121</v>
      </c>
      <c r="S222" s="10">
        <v>16702355572</v>
      </c>
      <c r="U222">
        <v>23822</v>
      </c>
      <c r="V222" t="s">
        <v>122</v>
      </c>
      <c r="X222" t="s">
        <v>2183</v>
      </c>
      <c r="Y222" t="s">
        <v>2184</v>
      </c>
      <c r="Z222" t="s">
        <v>2185</v>
      </c>
      <c r="AA222" t="s">
        <v>2186</v>
      </c>
      <c r="AB222" t="s">
        <v>2187</v>
      </c>
      <c r="AC222" t="s">
        <v>2188</v>
      </c>
      <c r="AD222" t="s">
        <v>119</v>
      </c>
      <c r="AE222" t="s">
        <v>120</v>
      </c>
      <c r="AF222" s="8">
        <v>96950</v>
      </c>
      <c r="AG222" t="s">
        <v>121</v>
      </c>
      <c r="AI222" s="10">
        <v>16702355572</v>
      </c>
      <c r="AK222" t="s">
        <v>2189</v>
      </c>
      <c r="BC222" t="str">
        <f>"49-9021.00"</f>
        <v>49-9021.00</v>
      </c>
      <c r="BD222" t="s">
        <v>372</v>
      </c>
      <c r="BE222" t="s">
        <v>2190</v>
      </c>
      <c r="BF222" t="s">
        <v>2191</v>
      </c>
      <c r="BG222">
        <v>6</v>
      </c>
      <c r="BI222" s="1">
        <v>45231</v>
      </c>
      <c r="BJ222" s="1">
        <v>45596</v>
      </c>
      <c r="BM222">
        <v>40</v>
      </c>
      <c r="BN222">
        <v>0</v>
      </c>
      <c r="BO222">
        <v>8</v>
      </c>
      <c r="BP222">
        <v>8</v>
      </c>
      <c r="BQ222">
        <v>8</v>
      </c>
      <c r="BR222">
        <v>8</v>
      </c>
      <c r="BS222">
        <v>8</v>
      </c>
      <c r="BT222">
        <v>0</v>
      </c>
      <c r="BU222" t="str">
        <f>"8:00 AM"</f>
        <v>8:00 AM</v>
      </c>
      <c r="BV222" t="str">
        <f>"5:00 PM"</f>
        <v>5:00 PM</v>
      </c>
      <c r="BW222" t="s">
        <v>131</v>
      </c>
      <c r="BX222">
        <v>0</v>
      </c>
      <c r="BY222">
        <v>24</v>
      </c>
      <c r="BZ222" t="s">
        <v>115</v>
      </c>
      <c r="CB222" t="s">
        <v>2192</v>
      </c>
      <c r="CC222" t="s">
        <v>2193</v>
      </c>
      <c r="CD222" t="s">
        <v>2171</v>
      </c>
      <c r="CE222" t="s">
        <v>119</v>
      </c>
      <c r="CF222" t="s">
        <v>120</v>
      </c>
      <c r="CG222" s="8">
        <v>96950</v>
      </c>
      <c r="CH222" s="2">
        <v>10.06</v>
      </c>
      <c r="CI222" s="2">
        <v>14</v>
      </c>
      <c r="CJ222" s="2">
        <v>15.09</v>
      </c>
      <c r="CK222" s="2">
        <v>21</v>
      </c>
      <c r="CL222" t="s">
        <v>134</v>
      </c>
      <c r="CN222" t="s">
        <v>135</v>
      </c>
      <c r="CP222" t="s">
        <v>115</v>
      </c>
      <c r="CQ222" t="s">
        <v>114</v>
      </c>
      <c r="CR222" t="s">
        <v>114</v>
      </c>
      <c r="CS222" t="s">
        <v>114</v>
      </c>
      <c r="CT222" t="s">
        <v>136</v>
      </c>
      <c r="CU222" t="s">
        <v>114</v>
      </c>
      <c r="CV222" t="s">
        <v>136</v>
      </c>
      <c r="CW222" t="s">
        <v>2194</v>
      </c>
      <c r="CX222" s="10" t="s">
        <v>136</v>
      </c>
      <c r="CY222" t="s">
        <v>2189</v>
      </c>
      <c r="CZ222" t="s">
        <v>270</v>
      </c>
      <c r="DA222" t="s">
        <v>114</v>
      </c>
      <c r="DB222" t="s">
        <v>115</v>
      </c>
    </row>
    <row r="223" spans="1:111" ht="14.45" customHeight="1" x14ac:dyDescent="0.25">
      <c r="A223" t="s">
        <v>2217</v>
      </c>
      <c r="B223" t="s">
        <v>209</v>
      </c>
      <c r="C223" s="1">
        <v>45158.896952893519</v>
      </c>
      <c r="D223" s="1">
        <v>45219</v>
      </c>
      <c r="E223" t="s">
        <v>113</v>
      </c>
      <c r="F223" s="1">
        <v>45290.791666666664</v>
      </c>
      <c r="G223" t="s">
        <v>115</v>
      </c>
      <c r="H223" t="s">
        <v>115</v>
      </c>
      <c r="I223" t="s">
        <v>115</v>
      </c>
      <c r="J223" t="s">
        <v>1812</v>
      </c>
      <c r="K223" t="s">
        <v>136</v>
      </c>
      <c r="L223" t="s">
        <v>1813</v>
      </c>
      <c r="M223" t="s">
        <v>1814</v>
      </c>
      <c r="N223" t="s">
        <v>1719</v>
      </c>
      <c r="O223" t="s">
        <v>120</v>
      </c>
      <c r="P223" s="8">
        <v>96952</v>
      </c>
      <c r="Q223" t="s">
        <v>121</v>
      </c>
      <c r="R223" t="s">
        <v>136</v>
      </c>
      <c r="S223" s="10">
        <v>16704339989</v>
      </c>
      <c r="U223">
        <v>481111</v>
      </c>
      <c r="V223" t="s">
        <v>122</v>
      </c>
      <c r="X223" t="s">
        <v>1815</v>
      </c>
      <c r="Y223" t="s">
        <v>1816</v>
      </c>
      <c r="Z223" t="s">
        <v>1817</v>
      </c>
      <c r="AA223" t="s">
        <v>219</v>
      </c>
      <c r="AB223" t="s">
        <v>1813</v>
      </c>
      <c r="AC223" t="s">
        <v>1814</v>
      </c>
      <c r="AD223" t="s">
        <v>1719</v>
      </c>
      <c r="AE223" t="s">
        <v>120</v>
      </c>
      <c r="AF223" s="8">
        <v>96952</v>
      </c>
      <c r="AG223" t="s">
        <v>121</v>
      </c>
      <c r="AI223" s="10">
        <v>16704339989</v>
      </c>
      <c r="AK223" t="s">
        <v>1818</v>
      </c>
      <c r="BC223" t="str">
        <f>"53-2012.00"</f>
        <v>53-2012.00</v>
      </c>
      <c r="BD223" t="s">
        <v>2218</v>
      </c>
      <c r="BE223" t="s">
        <v>2219</v>
      </c>
      <c r="BF223" t="s">
        <v>2220</v>
      </c>
      <c r="BG223">
        <v>1</v>
      </c>
      <c r="BH223">
        <v>1</v>
      </c>
      <c r="BI223" s="1">
        <v>45292</v>
      </c>
      <c r="BJ223" s="1">
        <v>45657</v>
      </c>
      <c r="BK223" s="1">
        <v>45292</v>
      </c>
      <c r="BL223" s="1">
        <v>45657</v>
      </c>
      <c r="BM223">
        <v>40</v>
      </c>
      <c r="BN223">
        <v>0</v>
      </c>
      <c r="BO223">
        <v>8</v>
      </c>
      <c r="BP223">
        <v>8</v>
      </c>
      <c r="BQ223">
        <v>8</v>
      </c>
      <c r="BR223">
        <v>8</v>
      </c>
      <c r="BS223">
        <v>8</v>
      </c>
      <c r="BT223">
        <v>0</v>
      </c>
      <c r="BU223" t="str">
        <f>"7:30 AM"</f>
        <v>7:30 AM</v>
      </c>
      <c r="BV223" t="str">
        <f>"4:30 PM"</f>
        <v>4:30 PM</v>
      </c>
      <c r="BW223" t="s">
        <v>131</v>
      </c>
      <c r="BX223">
        <v>2</v>
      </c>
      <c r="BY223">
        <v>6</v>
      </c>
      <c r="BZ223" t="s">
        <v>115</v>
      </c>
      <c r="CB223" s="3" t="s">
        <v>2221</v>
      </c>
      <c r="CC223" t="s">
        <v>1813</v>
      </c>
      <c r="CD223" t="s">
        <v>1814</v>
      </c>
      <c r="CE223" t="s">
        <v>1719</v>
      </c>
      <c r="CF223" t="s">
        <v>120</v>
      </c>
      <c r="CG223" s="8">
        <v>96952</v>
      </c>
      <c r="CH223" s="2">
        <v>6881.5</v>
      </c>
      <c r="CI223" s="2">
        <v>6881.5</v>
      </c>
      <c r="CL223" t="s">
        <v>2222</v>
      </c>
      <c r="CM223" t="s">
        <v>2223</v>
      </c>
      <c r="CN223" t="s">
        <v>135</v>
      </c>
      <c r="CP223" t="s">
        <v>115</v>
      </c>
      <c r="CQ223" t="s">
        <v>114</v>
      </c>
      <c r="CR223" t="s">
        <v>115</v>
      </c>
      <c r="CS223" t="s">
        <v>115</v>
      </c>
      <c r="CT223" t="s">
        <v>114</v>
      </c>
      <c r="CU223" t="s">
        <v>114</v>
      </c>
      <c r="CV223" t="s">
        <v>136</v>
      </c>
      <c r="CW223" t="s">
        <v>1822</v>
      </c>
      <c r="CX223" s="10">
        <v>16704339989</v>
      </c>
      <c r="CY223" t="s">
        <v>2224</v>
      </c>
      <c r="CZ223" t="s">
        <v>1824</v>
      </c>
      <c r="DA223" t="s">
        <v>114</v>
      </c>
      <c r="DB223" t="s">
        <v>115</v>
      </c>
    </row>
    <row r="224" spans="1:111" ht="14.45" customHeight="1" x14ac:dyDescent="0.25">
      <c r="A224" t="s">
        <v>2225</v>
      </c>
      <c r="B224" t="s">
        <v>209</v>
      </c>
      <c r="C224" s="1">
        <v>45111.845970949071</v>
      </c>
      <c r="D224" s="1">
        <v>45219</v>
      </c>
      <c r="E224" t="s">
        <v>113</v>
      </c>
      <c r="F224" s="1">
        <v>45198.833333333336</v>
      </c>
      <c r="G224" t="s">
        <v>115</v>
      </c>
      <c r="H224" t="s">
        <v>115</v>
      </c>
      <c r="I224" t="s">
        <v>115</v>
      </c>
      <c r="J224" t="s">
        <v>2226</v>
      </c>
      <c r="L224" t="s">
        <v>2227</v>
      </c>
      <c r="N224" t="s">
        <v>119</v>
      </c>
      <c r="O224" t="s">
        <v>120</v>
      </c>
      <c r="P224" s="8">
        <v>96950</v>
      </c>
      <c r="Q224" t="s">
        <v>121</v>
      </c>
      <c r="S224" s="10">
        <v>16704837568</v>
      </c>
      <c r="U224">
        <v>812199</v>
      </c>
      <c r="V224" t="s">
        <v>122</v>
      </c>
      <c r="X224" t="s">
        <v>2228</v>
      </c>
      <c r="Y224" t="s">
        <v>2229</v>
      </c>
      <c r="AA224" t="s">
        <v>126</v>
      </c>
      <c r="AB224" t="s">
        <v>2227</v>
      </c>
      <c r="AD224" t="s">
        <v>119</v>
      </c>
      <c r="AE224" t="s">
        <v>120</v>
      </c>
      <c r="AF224" s="8">
        <v>96950</v>
      </c>
      <c r="AG224" t="s">
        <v>121</v>
      </c>
      <c r="AI224" s="10">
        <v>16704837568</v>
      </c>
      <c r="AK224" t="s">
        <v>2230</v>
      </c>
      <c r="BC224" t="str">
        <f>"49-9071.00"</f>
        <v>49-9071.00</v>
      </c>
      <c r="BD224" t="s">
        <v>200</v>
      </c>
      <c r="BE224" t="s">
        <v>2231</v>
      </c>
      <c r="BF224" t="s">
        <v>785</v>
      </c>
      <c r="BG224">
        <v>1</v>
      </c>
      <c r="BH224">
        <v>1</v>
      </c>
      <c r="BI224" s="1">
        <v>45200</v>
      </c>
      <c r="BJ224" s="1">
        <v>45565</v>
      </c>
      <c r="BK224" s="1">
        <v>45219</v>
      </c>
      <c r="BL224" s="1">
        <v>45565</v>
      </c>
      <c r="BM224">
        <v>35</v>
      </c>
      <c r="BN224">
        <v>0</v>
      </c>
      <c r="BO224">
        <v>7</v>
      </c>
      <c r="BP224">
        <v>7</v>
      </c>
      <c r="BQ224">
        <v>7</v>
      </c>
      <c r="BR224">
        <v>7</v>
      </c>
      <c r="BS224">
        <v>7</v>
      </c>
      <c r="BT224">
        <v>0</v>
      </c>
      <c r="BU224" t="str">
        <f>"9:00 AM"</f>
        <v>9:00 AM</v>
      </c>
      <c r="BV224" t="str">
        <f>"5:00 PM"</f>
        <v>5:00 PM</v>
      </c>
      <c r="BW224" t="s">
        <v>131</v>
      </c>
      <c r="BX224">
        <v>0</v>
      </c>
      <c r="BY224">
        <v>12</v>
      </c>
      <c r="BZ224" t="s">
        <v>115</v>
      </c>
      <c r="CB224" t="s">
        <v>2232</v>
      </c>
      <c r="CC224" t="s">
        <v>2227</v>
      </c>
      <c r="CE224" t="s">
        <v>119</v>
      </c>
      <c r="CF224" t="s">
        <v>120</v>
      </c>
      <c r="CG224" s="8">
        <v>96950</v>
      </c>
      <c r="CH224" s="2">
        <v>9.19</v>
      </c>
      <c r="CI224" s="2">
        <v>9.19</v>
      </c>
      <c r="CJ224" s="2">
        <v>13.78</v>
      </c>
      <c r="CK224" s="2">
        <v>13.78</v>
      </c>
      <c r="CL224" t="s">
        <v>134</v>
      </c>
      <c r="CN224" t="s">
        <v>135</v>
      </c>
      <c r="CP224" t="s">
        <v>115</v>
      </c>
      <c r="CQ224" t="s">
        <v>114</v>
      </c>
      <c r="CR224" t="s">
        <v>115</v>
      </c>
      <c r="CS224" t="s">
        <v>114</v>
      </c>
      <c r="CT224" t="s">
        <v>136</v>
      </c>
      <c r="CU224" t="s">
        <v>114</v>
      </c>
      <c r="CV224" t="s">
        <v>136</v>
      </c>
      <c r="CW224" t="s">
        <v>925</v>
      </c>
      <c r="CX224" s="10">
        <v>16704837568</v>
      </c>
      <c r="CY224" t="s">
        <v>2230</v>
      </c>
      <c r="CZ224" t="s">
        <v>136</v>
      </c>
      <c r="DA224" t="s">
        <v>114</v>
      </c>
      <c r="DB224" t="s">
        <v>115</v>
      </c>
      <c r="DC224" t="s">
        <v>2228</v>
      </c>
      <c r="DD224" t="s">
        <v>2229</v>
      </c>
      <c r="DF224" t="s">
        <v>2226</v>
      </c>
      <c r="DG224" t="s">
        <v>2230</v>
      </c>
    </row>
    <row r="225" spans="1:111" ht="14.45" customHeight="1" x14ac:dyDescent="0.25">
      <c r="A225" t="s">
        <v>2245</v>
      </c>
      <c r="B225" t="s">
        <v>209</v>
      </c>
      <c r="C225" s="1">
        <v>45156.153574999997</v>
      </c>
      <c r="D225" s="1">
        <v>45219</v>
      </c>
      <c r="E225" t="s">
        <v>139</v>
      </c>
      <c r="G225" t="s">
        <v>115</v>
      </c>
      <c r="H225" t="s">
        <v>115</v>
      </c>
      <c r="I225" t="s">
        <v>115</v>
      </c>
      <c r="J225" t="s">
        <v>2246</v>
      </c>
      <c r="L225" t="s">
        <v>2247</v>
      </c>
      <c r="M225" t="s">
        <v>2248</v>
      </c>
      <c r="N225" t="s">
        <v>119</v>
      </c>
      <c r="O225" t="s">
        <v>120</v>
      </c>
      <c r="P225" s="8">
        <v>96950</v>
      </c>
      <c r="Q225" t="s">
        <v>121</v>
      </c>
      <c r="S225" s="10">
        <v>16707838818</v>
      </c>
      <c r="U225">
        <v>561510</v>
      </c>
      <c r="V225" t="s">
        <v>122</v>
      </c>
      <c r="X225" t="s">
        <v>2249</v>
      </c>
      <c r="Y225" t="s">
        <v>2250</v>
      </c>
      <c r="Z225" t="s">
        <v>1006</v>
      </c>
      <c r="AA225" t="s">
        <v>126</v>
      </c>
      <c r="AB225" t="s">
        <v>2247</v>
      </c>
      <c r="AC225" t="s">
        <v>2248</v>
      </c>
      <c r="AD225" t="s">
        <v>119</v>
      </c>
      <c r="AE225" t="s">
        <v>120</v>
      </c>
      <c r="AF225" s="8">
        <v>96950</v>
      </c>
      <c r="AG225" t="s">
        <v>121</v>
      </c>
      <c r="AI225" s="10">
        <v>16707838818</v>
      </c>
      <c r="AK225" t="s">
        <v>2251</v>
      </c>
      <c r="BC225" t="str">
        <f>"39-7011.00"</f>
        <v>39-7011.00</v>
      </c>
      <c r="BD225" t="s">
        <v>1655</v>
      </c>
      <c r="BE225" t="s">
        <v>2252</v>
      </c>
      <c r="BF225" t="s">
        <v>1657</v>
      </c>
      <c r="BG225">
        <v>3</v>
      </c>
      <c r="BH225">
        <v>3</v>
      </c>
      <c r="BI225" s="1">
        <v>45200</v>
      </c>
      <c r="BJ225" s="1">
        <v>45565</v>
      </c>
      <c r="BK225" s="1">
        <v>45219</v>
      </c>
      <c r="BL225" s="1">
        <v>45565</v>
      </c>
      <c r="BM225">
        <v>40</v>
      </c>
      <c r="BN225">
        <v>0</v>
      </c>
      <c r="BO225">
        <v>8</v>
      </c>
      <c r="BP225">
        <v>8</v>
      </c>
      <c r="BQ225">
        <v>8</v>
      </c>
      <c r="BR225">
        <v>8</v>
      </c>
      <c r="BS225">
        <v>8</v>
      </c>
      <c r="BT225">
        <v>0</v>
      </c>
      <c r="BU225" t="str">
        <f>"8:00 AM"</f>
        <v>8:00 AM</v>
      </c>
      <c r="BV225" t="str">
        <f>"5:00 PM"</f>
        <v>5:00 PM</v>
      </c>
      <c r="BW225" t="s">
        <v>131</v>
      </c>
      <c r="BX225">
        <v>0</v>
      </c>
      <c r="BY225">
        <v>24</v>
      </c>
      <c r="BZ225" t="s">
        <v>115</v>
      </c>
      <c r="CB225" t="s">
        <v>2253</v>
      </c>
      <c r="CC225" t="s">
        <v>2247</v>
      </c>
      <c r="CD225" t="s">
        <v>2248</v>
      </c>
      <c r="CE225" t="s">
        <v>119</v>
      </c>
      <c r="CF225" t="s">
        <v>120</v>
      </c>
      <c r="CG225" s="8">
        <v>96950</v>
      </c>
      <c r="CH225" s="2">
        <v>10.050000000000001</v>
      </c>
      <c r="CI225" s="2">
        <v>10.050000000000001</v>
      </c>
      <c r="CJ225" s="2">
        <v>15.08</v>
      </c>
      <c r="CK225" s="2">
        <v>15.08</v>
      </c>
      <c r="CL225" t="s">
        <v>134</v>
      </c>
      <c r="CM225" t="s">
        <v>136</v>
      </c>
      <c r="CN225" t="s">
        <v>135</v>
      </c>
      <c r="CP225" t="s">
        <v>115</v>
      </c>
      <c r="CQ225" t="s">
        <v>114</v>
      </c>
      <c r="CR225" t="s">
        <v>115</v>
      </c>
      <c r="CS225" t="s">
        <v>114</v>
      </c>
      <c r="CT225" t="s">
        <v>136</v>
      </c>
      <c r="CU225" t="s">
        <v>114</v>
      </c>
      <c r="CV225" t="s">
        <v>136</v>
      </c>
      <c r="CW225" t="s">
        <v>327</v>
      </c>
      <c r="CX225" s="10">
        <v>16707838818</v>
      </c>
      <c r="CY225" t="s">
        <v>2251</v>
      </c>
      <c r="CZ225" t="s">
        <v>136</v>
      </c>
      <c r="DA225" t="s">
        <v>114</v>
      </c>
      <c r="DB225" t="s">
        <v>115</v>
      </c>
    </row>
    <row r="226" spans="1:111" ht="14.45" customHeight="1" x14ac:dyDescent="0.25">
      <c r="A226" t="s">
        <v>2254</v>
      </c>
      <c r="B226" t="s">
        <v>209</v>
      </c>
      <c r="C226" s="1">
        <v>45160.343052314813</v>
      </c>
      <c r="D226" s="1">
        <v>45219</v>
      </c>
      <c r="E226" t="s">
        <v>139</v>
      </c>
      <c r="G226" t="s">
        <v>114</v>
      </c>
      <c r="H226" t="s">
        <v>115</v>
      </c>
      <c r="I226" t="s">
        <v>115</v>
      </c>
      <c r="J226" t="s">
        <v>1601</v>
      </c>
      <c r="K226" t="s">
        <v>1602</v>
      </c>
      <c r="L226" t="s">
        <v>1603</v>
      </c>
      <c r="M226" t="s">
        <v>2255</v>
      </c>
      <c r="N226" t="s">
        <v>119</v>
      </c>
      <c r="O226" t="s">
        <v>120</v>
      </c>
      <c r="P226" s="8">
        <v>96950</v>
      </c>
      <c r="Q226" t="s">
        <v>121</v>
      </c>
      <c r="R226" t="s">
        <v>120</v>
      </c>
      <c r="S226" s="10">
        <v>16702358763</v>
      </c>
      <c r="U226">
        <v>561311</v>
      </c>
      <c r="V226" t="s">
        <v>448</v>
      </c>
      <c r="W226" t="s">
        <v>114</v>
      </c>
      <c r="X226" t="s">
        <v>1605</v>
      </c>
      <c r="Y226" t="s">
        <v>1606</v>
      </c>
      <c r="Z226" t="s">
        <v>1607</v>
      </c>
      <c r="AA226" t="s">
        <v>1608</v>
      </c>
      <c r="AB226" t="s">
        <v>2256</v>
      </c>
      <c r="AC226" t="s">
        <v>2257</v>
      </c>
      <c r="AD226" t="s">
        <v>214</v>
      </c>
      <c r="AE226" t="s">
        <v>120</v>
      </c>
      <c r="AF226" s="8">
        <v>96950</v>
      </c>
      <c r="AG226" t="s">
        <v>121</v>
      </c>
      <c r="AI226" s="10">
        <v>16702358763</v>
      </c>
      <c r="AK226" t="s">
        <v>1610</v>
      </c>
      <c r="BC226" t="str">
        <f>"35-3023.00"</f>
        <v>35-3023.00</v>
      </c>
      <c r="BD226" t="s">
        <v>454</v>
      </c>
      <c r="BE226" t="s">
        <v>2258</v>
      </c>
      <c r="BF226" t="s">
        <v>2259</v>
      </c>
      <c r="BG226">
        <v>2</v>
      </c>
      <c r="BH226">
        <v>2</v>
      </c>
      <c r="BI226" s="1">
        <v>45200</v>
      </c>
      <c r="BJ226" s="1">
        <v>45565</v>
      </c>
      <c r="BK226" s="1">
        <v>45219</v>
      </c>
      <c r="BL226" s="1">
        <v>45565</v>
      </c>
      <c r="BM226">
        <v>35</v>
      </c>
      <c r="BN226">
        <v>6</v>
      </c>
      <c r="BO226">
        <v>6</v>
      </c>
      <c r="BP226">
        <v>0</v>
      </c>
      <c r="BQ226">
        <v>6</v>
      </c>
      <c r="BR226">
        <v>6</v>
      </c>
      <c r="BS226">
        <v>6</v>
      </c>
      <c r="BT226">
        <v>5</v>
      </c>
      <c r="BU226" t="str">
        <f>"6:00 AM"</f>
        <v>6:00 AM</v>
      </c>
      <c r="BV226" t="str">
        <f>"1:00 PM"</f>
        <v>1:00 PM</v>
      </c>
      <c r="BW226" t="s">
        <v>131</v>
      </c>
      <c r="BX226">
        <v>0</v>
      </c>
      <c r="BY226">
        <v>3</v>
      </c>
      <c r="BZ226" t="s">
        <v>115</v>
      </c>
      <c r="CB226" t="s">
        <v>2260</v>
      </c>
      <c r="CC226" t="s">
        <v>2261</v>
      </c>
      <c r="CD226" t="s">
        <v>2262</v>
      </c>
      <c r="CE226" t="s">
        <v>119</v>
      </c>
      <c r="CF226" t="s">
        <v>120</v>
      </c>
      <c r="CG226" s="8">
        <v>96950</v>
      </c>
      <c r="CH226" s="2">
        <v>7.97</v>
      </c>
      <c r="CI226" s="2">
        <v>9</v>
      </c>
      <c r="CJ226" s="2">
        <v>11.96</v>
      </c>
      <c r="CK226" s="2">
        <v>13.5</v>
      </c>
      <c r="CL226" t="s">
        <v>134</v>
      </c>
      <c r="CM226" t="s">
        <v>184</v>
      </c>
      <c r="CN226" t="s">
        <v>135</v>
      </c>
      <c r="CP226" t="s">
        <v>115</v>
      </c>
      <c r="CQ226" t="s">
        <v>114</v>
      </c>
      <c r="CR226" t="s">
        <v>115</v>
      </c>
      <c r="CS226" t="s">
        <v>114</v>
      </c>
      <c r="CT226" t="s">
        <v>136</v>
      </c>
      <c r="CU226" t="s">
        <v>114</v>
      </c>
      <c r="CV226" t="s">
        <v>136</v>
      </c>
      <c r="CW226" t="s">
        <v>1615</v>
      </c>
      <c r="CX226" s="10">
        <v>16702358763</v>
      </c>
      <c r="CY226" t="s">
        <v>1610</v>
      </c>
      <c r="CZ226" t="s">
        <v>136</v>
      </c>
      <c r="DA226" t="s">
        <v>114</v>
      </c>
      <c r="DB226" t="s">
        <v>114</v>
      </c>
    </row>
    <row r="227" spans="1:111" ht="14.45" customHeight="1" x14ac:dyDescent="0.25">
      <c r="A227" t="s">
        <v>2263</v>
      </c>
      <c r="B227" t="s">
        <v>209</v>
      </c>
      <c r="C227" s="1">
        <v>45166.835739467591</v>
      </c>
      <c r="D227" s="1">
        <v>45219</v>
      </c>
      <c r="E227" t="s">
        <v>139</v>
      </c>
      <c r="G227" t="s">
        <v>115</v>
      </c>
      <c r="H227" t="s">
        <v>115</v>
      </c>
      <c r="I227" t="s">
        <v>115</v>
      </c>
      <c r="J227" t="s">
        <v>1412</v>
      </c>
      <c r="K227" t="s">
        <v>1413</v>
      </c>
      <c r="L227" t="s">
        <v>2264</v>
      </c>
      <c r="N227" t="s">
        <v>119</v>
      </c>
      <c r="O227" t="s">
        <v>120</v>
      </c>
      <c r="P227" s="8">
        <v>96950</v>
      </c>
      <c r="Q227" t="s">
        <v>121</v>
      </c>
      <c r="S227" s="10">
        <v>16703223311</v>
      </c>
      <c r="T227">
        <v>4504</v>
      </c>
      <c r="U227">
        <v>72111</v>
      </c>
      <c r="V227" t="s">
        <v>122</v>
      </c>
      <c r="X227" t="s">
        <v>431</v>
      </c>
      <c r="Y227" t="s">
        <v>1416</v>
      </c>
      <c r="AA227" t="s">
        <v>1417</v>
      </c>
      <c r="AB227" t="s">
        <v>2264</v>
      </c>
      <c r="AD227" t="s">
        <v>119</v>
      </c>
      <c r="AE227" t="s">
        <v>120</v>
      </c>
      <c r="AF227" s="8">
        <v>96950</v>
      </c>
      <c r="AG227" t="s">
        <v>121</v>
      </c>
      <c r="AI227" s="10">
        <v>16703223311</v>
      </c>
      <c r="AJ227">
        <v>4504</v>
      </c>
      <c r="AK227" t="s">
        <v>1418</v>
      </c>
      <c r="BC227" t="str">
        <f>"35-1011.00"</f>
        <v>35-1011.00</v>
      </c>
      <c r="BD227" t="s">
        <v>2265</v>
      </c>
      <c r="BE227" t="s">
        <v>2266</v>
      </c>
      <c r="BF227" t="s">
        <v>2267</v>
      </c>
      <c r="BG227">
        <v>4</v>
      </c>
      <c r="BH227">
        <v>4</v>
      </c>
      <c r="BI227" s="1">
        <v>45261</v>
      </c>
      <c r="BJ227" s="1">
        <v>45626</v>
      </c>
      <c r="BK227" s="1">
        <v>45261</v>
      </c>
      <c r="BL227" s="1">
        <v>45626</v>
      </c>
      <c r="BM227">
        <v>40</v>
      </c>
      <c r="BN227">
        <v>0</v>
      </c>
      <c r="BO227">
        <v>8</v>
      </c>
      <c r="BP227">
        <v>8</v>
      </c>
      <c r="BQ227">
        <v>8</v>
      </c>
      <c r="BR227">
        <v>8</v>
      </c>
      <c r="BS227">
        <v>8</v>
      </c>
      <c r="BT227">
        <v>0</v>
      </c>
      <c r="BU227" t="str">
        <f t="shared" ref="BU227:BU232" si="10">"8:00 AM"</f>
        <v>8:00 AM</v>
      </c>
      <c r="BV227" t="str">
        <f>"5:00 PM"</f>
        <v>5:00 PM</v>
      </c>
      <c r="BW227" t="s">
        <v>160</v>
      </c>
      <c r="BX227">
        <v>0</v>
      </c>
      <c r="BY227">
        <v>24</v>
      </c>
      <c r="BZ227" t="s">
        <v>114</v>
      </c>
      <c r="CA227">
        <v>12</v>
      </c>
      <c r="CB227" s="3" t="s">
        <v>2268</v>
      </c>
      <c r="CC227" t="s">
        <v>1414</v>
      </c>
      <c r="CD227" t="s">
        <v>1415</v>
      </c>
      <c r="CE227" t="s">
        <v>119</v>
      </c>
      <c r="CF227" t="s">
        <v>120</v>
      </c>
      <c r="CG227" s="8">
        <v>96950</v>
      </c>
      <c r="CH227" s="2">
        <v>15.1</v>
      </c>
      <c r="CI227" s="2">
        <v>16.100000000000001</v>
      </c>
      <c r="CJ227" s="2">
        <v>22.65</v>
      </c>
      <c r="CK227" s="2">
        <v>24.15</v>
      </c>
      <c r="CL227" t="s">
        <v>134</v>
      </c>
      <c r="CM227" t="s">
        <v>1423</v>
      </c>
      <c r="CN227" t="s">
        <v>135</v>
      </c>
      <c r="CP227" t="s">
        <v>115</v>
      </c>
      <c r="CQ227" t="s">
        <v>114</v>
      </c>
      <c r="CR227" t="s">
        <v>115</v>
      </c>
      <c r="CS227" t="s">
        <v>114</v>
      </c>
      <c r="CT227" t="s">
        <v>136</v>
      </c>
      <c r="CU227" t="s">
        <v>114</v>
      </c>
      <c r="CV227" t="s">
        <v>114</v>
      </c>
      <c r="CW227" t="s">
        <v>1424</v>
      </c>
      <c r="CX227" s="10">
        <v>16703223311</v>
      </c>
      <c r="CY227" t="s">
        <v>1425</v>
      </c>
      <c r="CZ227" t="s">
        <v>1426</v>
      </c>
      <c r="DA227" t="s">
        <v>114</v>
      </c>
      <c r="DB227" t="s">
        <v>115</v>
      </c>
      <c r="DC227" t="s">
        <v>1495</v>
      </c>
      <c r="DD227" t="s">
        <v>1428</v>
      </c>
      <c r="DE227" t="s">
        <v>1342</v>
      </c>
      <c r="DF227" t="s">
        <v>1429</v>
      </c>
      <c r="DG227" t="s">
        <v>1430</v>
      </c>
    </row>
    <row r="228" spans="1:111" ht="14.45" customHeight="1" x14ac:dyDescent="0.25">
      <c r="A228" t="s">
        <v>2269</v>
      </c>
      <c r="B228" t="s">
        <v>209</v>
      </c>
      <c r="C228" s="1">
        <v>45173.905751967592</v>
      </c>
      <c r="D228" s="1">
        <v>45219</v>
      </c>
      <c r="E228" t="s">
        <v>139</v>
      </c>
      <c r="G228" t="s">
        <v>115</v>
      </c>
      <c r="H228" t="s">
        <v>115</v>
      </c>
      <c r="I228" t="s">
        <v>115</v>
      </c>
      <c r="J228" t="s">
        <v>1412</v>
      </c>
      <c r="K228" t="s">
        <v>1413</v>
      </c>
      <c r="L228" t="s">
        <v>2264</v>
      </c>
      <c r="N228" t="s">
        <v>119</v>
      </c>
      <c r="O228" t="s">
        <v>120</v>
      </c>
      <c r="P228" s="8">
        <v>96950</v>
      </c>
      <c r="Q228" t="s">
        <v>121</v>
      </c>
      <c r="S228" s="10">
        <v>16703223311</v>
      </c>
      <c r="T228">
        <v>4504</v>
      </c>
      <c r="U228">
        <v>72111</v>
      </c>
      <c r="V228" t="s">
        <v>122</v>
      </c>
      <c r="X228" t="s">
        <v>431</v>
      </c>
      <c r="Y228" t="s">
        <v>1416</v>
      </c>
      <c r="AA228" t="s">
        <v>1417</v>
      </c>
      <c r="AB228" t="s">
        <v>2264</v>
      </c>
      <c r="AD228" t="s">
        <v>119</v>
      </c>
      <c r="AE228" t="s">
        <v>120</v>
      </c>
      <c r="AF228" s="8">
        <v>96950</v>
      </c>
      <c r="AG228" t="s">
        <v>121</v>
      </c>
      <c r="AI228" s="10">
        <v>16703223311</v>
      </c>
      <c r="AJ228">
        <v>4504</v>
      </c>
      <c r="AK228" t="s">
        <v>1418</v>
      </c>
      <c r="BC228" t="str">
        <f>"49-9071.00"</f>
        <v>49-9071.00</v>
      </c>
      <c r="BD228" t="s">
        <v>200</v>
      </c>
      <c r="BE228" t="s">
        <v>2270</v>
      </c>
      <c r="BF228" t="s">
        <v>368</v>
      </c>
      <c r="BG228">
        <v>20</v>
      </c>
      <c r="BH228">
        <v>20</v>
      </c>
      <c r="BI228" s="1">
        <v>45261</v>
      </c>
      <c r="BJ228" s="1">
        <v>45626</v>
      </c>
      <c r="BK228" s="1">
        <v>45261</v>
      </c>
      <c r="BL228" s="1">
        <v>45626</v>
      </c>
      <c r="BM228">
        <v>40</v>
      </c>
      <c r="BN228">
        <v>0</v>
      </c>
      <c r="BO228">
        <v>8</v>
      </c>
      <c r="BP228">
        <v>8</v>
      </c>
      <c r="BQ228">
        <v>8</v>
      </c>
      <c r="BR228">
        <v>8</v>
      </c>
      <c r="BS228">
        <v>8</v>
      </c>
      <c r="BT228">
        <v>0</v>
      </c>
      <c r="BU228" t="str">
        <f t="shared" si="10"/>
        <v>8:00 AM</v>
      </c>
      <c r="BV228" t="str">
        <f>"5:00 PM"</f>
        <v>5:00 PM</v>
      </c>
      <c r="BW228" t="s">
        <v>131</v>
      </c>
      <c r="BX228">
        <v>0</v>
      </c>
      <c r="BY228">
        <v>24</v>
      </c>
      <c r="BZ228" t="s">
        <v>114</v>
      </c>
      <c r="CA228">
        <v>4</v>
      </c>
      <c r="CB228" t="s">
        <v>2271</v>
      </c>
      <c r="CC228" t="s">
        <v>1414</v>
      </c>
      <c r="CD228" t="s">
        <v>1415</v>
      </c>
      <c r="CE228" t="s">
        <v>540</v>
      </c>
      <c r="CF228" t="s">
        <v>120</v>
      </c>
      <c r="CG228" s="8">
        <v>96950</v>
      </c>
      <c r="CH228" s="2">
        <v>9.5399999999999991</v>
      </c>
      <c r="CI228" s="2">
        <v>10.3</v>
      </c>
      <c r="CJ228" s="2">
        <v>14.31</v>
      </c>
      <c r="CK228" s="2">
        <v>15.45</v>
      </c>
      <c r="CL228" t="s">
        <v>134</v>
      </c>
      <c r="CM228" t="s">
        <v>1423</v>
      </c>
      <c r="CN228" t="s">
        <v>135</v>
      </c>
      <c r="CP228" t="s">
        <v>115</v>
      </c>
      <c r="CQ228" t="s">
        <v>114</v>
      </c>
      <c r="CR228" t="s">
        <v>115</v>
      </c>
      <c r="CS228" t="s">
        <v>114</v>
      </c>
      <c r="CT228" t="s">
        <v>136</v>
      </c>
      <c r="CU228" t="s">
        <v>114</v>
      </c>
      <c r="CV228" t="s">
        <v>114</v>
      </c>
      <c r="CW228" t="s">
        <v>1593</v>
      </c>
      <c r="CX228" s="10">
        <v>16703223311</v>
      </c>
      <c r="CY228" t="s">
        <v>1425</v>
      </c>
      <c r="CZ228" t="s">
        <v>1494</v>
      </c>
      <c r="DA228" t="s">
        <v>114</v>
      </c>
      <c r="DB228" t="s">
        <v>115</v>
      </c>
      <c r="DC228" t="s">
        <v>1495</v>
      </c>
      <c r="DD228" t="s">
        <v>1428</v>
      </c>
      <c r="DE228" t="s">
        <v>1342</v>
      </c>
      <c r="DF228" t="s">
        <v>1429</v>
      </c>
      <c r="DG228" t="s">
        <v>1430</v>
      </c>
    </row>
    <row r="229" spans="1:111" ht="14.45" customHeight="1" x14ac:dyDescent="0.25">
      <c r="A229" t="s">
        <v>2272</v>
      </c>
      <c r="B229" t="s">
        <v>209</v>
      </c>
      <c r="C229" s="1">
        <v>45126.109566203704</v>
      </c>
      <c r="D229" s="1">
        <v>45219</v>
      </c>
      <c r="E229" t="s">
        <v>139</v>
      </c>
      <c r="G229" t="s">
        <v>115</v>
      </c>
      <c r="H229" t="s">
        <v>115</v>
      </c>
      <c r="I229" t="s">
        <v>115</v>
      </c>
      <c r="J229" t="s">
        <v>2273</v>
      </c>
      <c r="L229" t="s">
        <v>2274</v>
      </c>
      <c r="M229" t="s">
        <v>2275</v>
      </c>
      <c r="N229" t="s">
        <v>2276</v>
      </c>
      <c r="O229" t="s">
        <v>120</v>
      </c>
      <c r="P229" s="8">
        <v>96950</v>
      </c>
      <c r="Q229" t="s">
        <v>121</v>
      </c>
      <c r="R229" t="s">
        <v>136</v>
      </c>
      <c r="S229" s="10">
        <v>16703226031</v>
      </c>
      <c r="U229">
        <v>424410</v>
      </c>
      <c r="V229" t="s">
        <v>122</v>
      </c>
      <c r="X229" t="s">
        <v>2277</v>
      </c>
      <c r="Y229" t="s">
        <v>2278</v>
      </c>
      <c r="Z229" t="s">
        <v>2279</v>
      </c>
      <c r="AA229" t="s">
        <v>2280</v>
      </c>
      <c r="AB229" t="s">
        <v>2274</v>
      </c>
      <c r="AC229" t="s">
        <v>2275</v>
      </c>
      <c r="AD229" t="s">
        <v>2276</v>
      </c>
      <c r="AE229" t="s">
        <v>120</v>
      </c>
      <c r="AF229" s="8">
        <v>96950</v>
      </c>
      <c r="AG229" t="s">
        <v>121</v>
      </c>
      <c r="AI229" s="10">
        <v>16703226031</v>
      </c>
      <c r="AK229" t="s">
        <v>2281</v>
      </c>
      <c r="AL229" t="s">
        <v>488</v>
      </c>
      <c r="AM229" t="s">
        <v>2282</v>
      </c>
      <c r="AN229" t="s">
        <v>2283</v>
      </c>
      <c r="AO229" t="s">
        <v>2284</v>
      </c>
      <c r="AP229" t="s">
        <v>2285</v>
      </c>
      <c r="AQ229" t="s">
        <v>2286</v>
      </c>
      <c r="AR229" t="s">
        <v>1917</v>
      </c>
      <c r="AS229" t="s">
        <v>516</v>
      </c>
      <c r="AT229">
        <v>96913</v>
      </c>
      <c r="AU229" t="s">
        <v>121</v>
      </c>
      <c r="AW229" s="10">
        <v>16716461222</v>
      </c>
      <c r="AX229">
        <v>111</v>
      </c>
      <c r="AY229" t="s">
        <v>2061</v>
      </c>
      <c r="AZ229" t="s">
        <v>2287</v>
      </c>
      <c r="BA229" t="s">
        <v>516</v>
      </c>
      <c r="BB229" t="s">
        <v>2288</v>
      </c>
      <c r="BC229" t="str">
        <f>"53-3031.00"</f>
        <v>53-3031.00</v>
      </c>
      <c r="BD229" t="s">
        <v>2289</v>
      </c>
      <c r="BE229" t="s">
        <v>2290</v>
      </c>
      <c r="BF229" t="s">
        <v>2291</v>
      </c>
      <c r="BG229">
        <v>1</v>
      </c>
      <c r="BH229">
        <v>1</v>
      </c>
      <c r="BI229" s="1">
        <v>45245</v>
      </c>
      <c r="BJ229" s="1">
        <v>45565</v>
      </c>
      <c r="BK229" s="1">
        <v>45245</v>
      </c>
      <c r="BL229" s="1">
        <v>45565</v>
      </c>
      <c r="BM229">
        <v>40</v>
      </c>
      <c r="BN229">
        <v>0</v>
      </c>
      <c r="BO229">
        <v>8</v>
      </c>
      <c r="BP229">
        <v>8</v>
      </c>
      <c r="BQ229">
        <v>8</v>
      </c>
      <c r="BR229">
        <v>8</v>
      </c>
      <c r="BS229">
        <v>8</v>
      </c>
      <c r="BT229">
        <v>0</v>
      </c>
      <c r="BU229" t="str">
        <f t="shared" si="10"/>
        <v>8:00 AM</v>
      </c>
      <c r="BV229" t="str">
        <f>"5:00 PM"</f>
        <v>5:00 PM</v>
      </c>
      <c r="BW229" t="s">
        <v>131</v>
      </c>
      <c r="BX229">
        <v>0</v>
      </c>
      <c r="BY229">
        <v>12</v>
      </c>
      <c r="BZ229" t="s">
        <v>115</v>
      </c>
      <c r="CB229" s="3" t="s">
        <v>2292</v>
      </c>
      <c r="CC229" t="s">
        <v>2274</v>
      </c>
      <c r="CD229" t="s">
        <v>2275</v>
      </c>
      <c r="CE229" t="s">
        <v>2276</v>
      </c>
      <c r="CF229" t="s">
        <v>120</v>
      </c>
      <c r="CG229" s="8">
        <v>96950</v>
      </c>
      <c r="CH229" s="2">
        <v>8.06</v>
      </c>
      <c r="CI229" s="2">
        <v>8.06</v>
      </c>
      <c r="CJ229" s="2">
        <v>12.09</v>
      </c>
      <c r="CK229" s="2">
        <v>12.09</v>
      </c>
      <c r="CL229" t="s">
        <v>134</v>
      </c>
      <c r="CM229" t="s">
        <v>2293</v>
      </c>
      <c r="CN229" t="s">
        <v>135</v>
      </c>
      <c r="CP229" t="s">
        <v>114</v>
      </c>
      <c r="CQ229" t="s">
        <v>114</v>
      </c>
      <c r="CR229" t="s">
        <v>114</v>
      </c>
      <c r="CS229" t="s">
        <v>114</v>
      </c>
      <c r="CT229" t="s">
        <v>136</v>
      </c>
      <c r="CU229" t="s">
        <v>114</v>
      </c>
      <c r="CV229" t="s">
        <v>114</v>
      </c>
      <c r="CW229" t="s">
        <v>2294</v>
      </c>
      <c r="CX229" s="10">
        <v>16703226031</v>
      </c>
      <c r="CY229" t="s">
        <v>2281</v>
      </c>
      <c r="CZ229" t="s">
        <v>136</v>
      </c>
      <c r="DA229" t="s">
        <v>114</v>
      </c>
      <c r="DB229" t="s">
        <v>115</v>
      </c>
      <c r="DC229" t="s">
        <v>2282</v>
      </c>
      <c r="DD229" t="s">
        <v>2283</v>
      </c>
      <c r="DE229" t="s">
        <v>995</v>
      </c>
      <c r="DF229" t="s">
        <v>2287</v>
      </c>
      <c r="DG229" t="s">
        <v>2061</v>
      </c>
    </row>
    <row r="230" spans="1:111" ht="14.45" customHeight="1" x14ac:dyDescent="0.25">
      <c r="A230" t="s">
        <v>2308</v>
      </c>
      <c r="B230" t="s">
        <v>209</v>
      </c>
      <c r="C230" s="1">
        <v>45156.128673726853</v>
      </c>
      <c r="D230" s="1">
        <v>45219</v>
      </c>
      <c r="E230" t="s">
        <v>113</v>
      </c>
      <c r="F230" s="1">
        <v>45198.833333333336</v>
      </c>
      <c r="G230" t="s">
        <v>115</v>
      </c>
      <c r="H230" t="s">
        <v>115</v>
      </c>
      <c r="I230" t="s">
        <v>115</v>
      </c>
      <c r="J230" t="s">
        <v>2309</v>
      </c>
      <c r="K230" t="s">
        <v>2310</v>
      </c>
      <c r="L230" t="s">
        <v>2311</v>
      </c>
      <c r="M230" t="s">
        <v>2161</v>
      </c>
      <c r="N230" t="s">
        <v>119</v>
      </c>
      <c r="O230" t="s">
        <v>120</v>
      </c>
      <c r="P230" s="8">
        <v>96950</v>
      </c>
      <c r="Q230" t="s">
        <v>121</v>
      </c>
      <c r="S230" s="10">
        <v>16704845868</v>
      </c>
      <c r="U230">
        <v>44511</v>
      </c>
      <c r="V230" t="s">
        <v>122</v>
      </c>
      <c r="X230" t="s">
        <v>1046</v>
      </c>
      <c r="Y230" t="s">
        <v>2312</v>
      </c>
      <c r="Z230" t="s">
        <v>136</v>
      </c>
      <c r="AA230" t="s">
        <v>321</v>
      </c>
      <c r="AB230" t="s">
        <v>2313</v>
      </c>
      <c r="AC230" t="s">
        <v>2161</v>
      </c>
      <c r="AD230" t="s">
        <v>119</v>
      </c>
      <c r="AE230" t="s">
        <v>120</v>
      </c>
      <c r="AF230" s="8">
        <v>96950</v>
      </c>
      <c r="AG230" t="s">
        <v>121</v>
      </c>
      <c r="AI230" s="10">
        <v>16704845868</v>
      </c>
      <c r="AK230" t="s">
        <v>2314</v>
      </c>
      <c r="BC230" t="str">
        <f>"49-9071.00"</f>
        <v>49-9071.00</v>
      </c>
      <c r="BD230" t="s">
        <v>200</v>
      </c>
      <c r="BE230" t="s">
        <v>2315</v>
      </c>
      <c r="BF230" t="s">
        <v>1319</v>
      </c>
      <c r="BG230">
        <v>2</v>
      </c>
      <c r="BH230">
        <v>2</v>
      </c>
      <c r="BI230" s="1">
        <v>45200</v>
      </c>
      <c r="BJ230" s="1">
        <v>45565</v>
      </c>
      <c r="BK230" s="1">
        <v>45219</v>
      </c>
      <c r="BL230" s="1">
        <v>45565</v>
      </c>
      <c r="BM230">
        <v>40</v>
      </c>
      <c r="BN230">
        <v>0</v>
      </c>
      <c r="BO230">
        <v>8</v>
      </c>
      <c r="BP230">
        <v>8</v>
      </c>
      <c r="BQ230">
        <v>8</v>
      </c>
      <c r="BR230">
        <v>8</v>
      </c>
      <c r="BS230">
        <v>8</v>
      </c>
      <c r="BT230">
        <v>0</v>
      </c>
      <c r="BU230" t="str">
        <f t="shared" si="10"/>
        <v>8:00 AM</v>
      </c>
      <c r="BV230" t="str">
        <f>"5:00 PM"</f>
        <v>5:00 PM</v>
      </c>
      <c r="BW230" t="s">
        <v>131</v>
      </c>
      <c r="BX230">
        <v>0</v>
      </c>
      <c r="BY230">
        <v>24</v>
      </c>
      <c r="BZ230" t="s">
        <v>115</v>
      </c>
      <c r="CB230" t="s">
        <v>325</v>
      </c>
      <c r="CC230" t="s">
        <v>2313</v>
      </c>
      <c r="CD230" t="s">
        <v>2161</v>
      </c>
      <c r="CE230" t="s">
        <v>119</v>
      </c>
      <c r="CF230" t="s">
        <v>120</v>
      </c>
      <c r="CG230" s="8">
        <v>96950</v>
      </c>
      <c r="CH230" s="2">
        <v>9.5399999999999991</v>
      </c>
      <c r="CI230" s="2">
        <v>9.5399999999999991</v>
      </c>
      <c r="CJ230" s="2">
        <v>14.31</v>
      </c>
      <c r="CK230" s="2">
        <v>14.31</v>
      </c>
      <c r="CL230" t="s">
        <v>134</v>
      </c>
      <c r="CM230" t="s">
        <v>136</v>
      </c>
      <c r="CN230" t="s">
        <v>135</v>
      </c>
      <c r="CP230" t="s">
        <v>115</v>
      </c>
      <c r="CQ230" t="s">
        <v>114</v>
      </c>
      <c r="CR230" t="s">
        <v>115</v>
      </c>
      <c r="CS230" t="s">
        <v>114</v>
      </c>
      <c r="CT230" t="s">
        <v>136</v>
      </c>
      <c r="CU230" t="s">
        <v>114</v>
      </c>
      <c r="CV230" t="s">
        <v>136</v>
      </c>
      <c r="CW230" t="s">
        <v>327</v>
      </c>
      <c r="CX230" s="10">
        <v>16704845868</v>
      </c>
      <c r="CY230" t="s">
        <v>2314</v>
      </c>
      <c r="CZ230" t="s">
        <v>136</v>
      </c>
      <c r="DA230" t="s">
        <v>114</v>
      </c>
      <c r="DB230" t="s">
        <v>115</v>
      </c>
    </row>
    <row r="231" spans="1:111" ht="14.45" customHeight="1" x14ac:dyDescent="0.25">
      <c r="A231" t="s">
        <v>2316</v>
      </c>
      <c r="B231" t="s">
        <v>209</v>
      </c>
      <c r="C231" s="1">
        <v>45166.9508375</v>
      </c>
      <c r="D231" s="1">
        <v>45219</v>
      </c>
      <c r="E231" t="s">
        <v>139</v>
      </c>
      <c r="G231" t="s">
        <v>115</v>
      </c>
      <c r="H231" t="s">
        <v>115</v>
      </c>
      <c r="I231" t="s">
        <v>115</v>
      </c>
      <c r="J231" t="s">
        <v>1447</v>
      </c>
      <c r="K231" t="s">
        <v>184</v>
      </c>
      <c r="L231" t="s">
        <v>2317</v>
      </c>
      <c r="M231" t="s">
        <v>1101</v>
      </c>
      <c r="N231" t="s">
        <v>214</v>
      </c>
      <c r="O231" t="s">
        <v>120</v>
      </c>
      <c r="P231" s="8">
        <v>96950</v>
      </c>
      <c r="Q231" t="s">
        <v>121</v>
      </c>
      <c r="R231" t="s">
        <v>2318</v>
      </c>
      <c r="S231" s="10">
        <v>16702353027</v>
      </c>
      <c r="U231">
        <v>561210</v>
      </c>
      <c r="V231" t="s">
        <v>122</v>
      </c>
      <c r="X231" t="s">
        <v>931</v>
      </c>
      <c r="Y231" t="s">
        <v>932</v>
      </c>
      <c r="Z231" t="s">
        <v>933</v>
      </c>
      <c r="AA231" t="s">
        <v>219</v>
      </c>
      <c r="AB231" t="s">
        <v>2319</v>
      </c>
      <c r="AC231" t="s">
        <v>2320</v>
      </c>
      <c r="AD231" t="s">
        <v>214</v>
      </c>
      <c r="AE231" t="s">
        <v>120</v>
      </c>
      <c r="AF231" s="8">
        <v>96950</v>
      </c>
      <c r="AG231" t="s">
        <v>121</v>
      </c>
      <c r="AH231" t="s">
        <v>2318</v>
      </c>
      <c r="AI231" s="10">
        <v>16702353027</v>
      </c>
      <c r="AK231" t="s">
        <v>1450</v>
      </c>
      <c r="BC231" t="str">
        <f>"37-2011.00"</f>
        <v>37-2011.00</v>
      </c>
      <c r="BD231" t="s">
        <v>144</v>
      </c>
      <c r="BE231" t="s">
        <v>1451</v>
      </c>
      <c r="BF231" t="s">
        <v>1452</v>
      </c>
      <c r="BG231">
        <v>8</v>
      </c>
      <c r="BH231">
        <v>8</v>
      </c>
      <c r="BI231" s="1">
        <v>45231</v>
      </c>
      <c r="BJ231" s="1">
        <v>45596</v>
      </c>
      <c r="BK231" s="1">
        <v>45231</v>
      </c>
      <c r="BL231" s="1">
        <v>45596</v>
      </c>
      <c r="BM231">
        <v>35</v>
      </c>
      <c r="BN231">
        <v>0</v>
      </c>
      <c r="BO231">
        <v>7</v>
      </c>
      <c r="BP231">
        <v>7</v>
      </c>
      <c r="BQ231">
        <v>7</v>
      </c>
      <c r="BR231">
        <v>7</v>
      </c>
      <c r="BS231">
        <v>7</v>
      </c>
      <c r="BT231">
        <v>0</v>
      </c>
      <c r="BU231" t="str">
        <f t="shared" si="10"/>
        <v>8:00 AM</v>
      </c>
      <c r="BV231" t="str">
        <f>"3:00 PM"</f>
        <v>3:00 PM</v>
      </c>
      <c r="BW231" t="s">
        <v>131</v>
      </c>
      <c r="BX231">
        <v>0</v>
      </c>
      <c r="BY231">
        <v>6</v>
      </c>
      <c r="BZ231" t="s">
        <v>115</v>
      </c>
      <c r="CB231" t="s">
        <v>2321</v>
      </c>
      <c r="CC231" t="s">
        <v>2322</v>
      </c>
      <c r="CD231" t="s">
        <v>2323</v>
      </c>
      <c r="CE231" t="s">
        <v>214</v>
      </c>
      <c r="CF231" t="s">
        <v>120</v>
      </c>
      <c r="CG231" s="8">
        <v>96950</v>
      </c>
      <c r="CH231" s="2">
        <v>8.15</v>
      </c>
      <c r="CI231" s="2">
        <v>8.15</v>
      </c>
      <c r="CJ231" s="2">
        <v>12.23</v>
      </c>
      <c r="CK231" s="2">
        <v>12.23</v>
      </c>
      <c r="CL231" t="s">
        <v>134</v>
      </c>
      <c r="CM231" t="s">
        <v>184</v>
      </c>
      <c r="CN231" t="s">
        <v>135</v>
      </c>
      <c r="CP231" t="s">
        <v>115</v>
      </c>
      <c r="CQ231" t="s">
        <v>114</v>
      </c>
      <c r="CR231" t="s">
        <v>115</v>
      </c>
      <c r="CS231" t="s">
        <v>114</v>
      </c>
      <c r="CT231" t="s">
        <v>136</v>
      </c>
      <c r="CU231" t="s">
        <v>114</v>
      </c>
      <c r="CV231" t="s">
        <v>136</v>
      </c>
      <c r="CW231" t="s">
        <v>942</v>
      </c>
      <c r="CX231" s="10">
        <v>16702353027</v>
      </c>
      <c r="CY231" t="s">
        <v>1450</v>
      </c>
      <c r="CZ231" t="s">
        <v>136</v>
      </c>
      <c r="DA231" t="s">
        <v>114</v>
      </c>
      <c r="DB231" t="s">
        <v>115</v>
      </c>
      <c r="DC231" t="s">
        <v>931</v>
      </c>
      <c r="DD231" t="s">
        <v>932</v>
      </c>
      <c r="DE231" t="s">
        <v>850</v>
      </c>
      <c r="DF231" t="s">
        <v>1447</v>
      </c>
      <c r="DG231" t="s">
        <v>1450</v>
      </c>
    </row>
    <row r="232" spans="1:111" ht="14.45" customHeight="1" x14ac:dyDescent="0.25">
      <c r="A232" t="s">
        <v>2324</v>
      </c>
      <c r="B232" t="s">
        <v>209</v>
      </c>
      <c r="C232" s="1">
        <v>45142.141961689813</v>
      </c>
      <c r="D232" s="1">
        <v>45219</v>
      </c>
      <c r="E232" t="s">
        <v>139</v>
      </c>
      <c r="G232" t="s">
        <v>115</v>
      </c>
      <c r="H232" t="s">
        <v>115</v>
      </c>
      <c r="I232" t="s">
        <v>115</v>
      </c>
      <c r="J232" t="s">
        <v>2325</v>
      </c>
      <c r="K232" t="s">
        <v>2326</v>
      </c>
      <c r="L232" t="s">
        <v>2327</v>
      </c>
      <c r="N232" t="s">
        <v>119</v>
      </c>
      <c r="O232" t="s">
        <v>120</v>
      </c>
      <c r="P232" s="8">
        <v>96950</v>
      </c>
      <c r="Q232" t="s">
        <v>121</v>
      </c>
      <c r="S232" s="10">
        <v>16702347873</v>
      </c>
      <c r="U232">
        <v>56132</v>
      </c>
      <c r="V232" t="s">
        <v>122</v>
      </c>
      <c r="X232" t="s">
        <v>2328</v>
      </c>
      <c r="Y232" t="s">
        <v>2329</v>
      </c>
      <c r="Z232" t="s">
        <v>2330</v>
      </c>
      <c r="AA232" t="s">
        <v>126</v>
      </c>
      <c r="AB232" t="s">
        <v>2327</v>
      </c>
      <c r="AD232" t="s">
        <v>119</v>
      </c>
      <c r="AE232" t="s">
        <v>120</v>
      </c>
      <c r="AF232" s="8">
        <v>96950</v>
      </c>
      <c r="AG232" t="s">
        <v>121</v>
      </c>
      <c r="AI232" s="10">
        <v>16707836342</v>
      </c>
      <c r="AK232" t="s">
        <v>2331</v>
      </c>
      <c r="BC232" t="str">
        <f>"37-2011.00"</f>
        <v>37-2011.00</v>
      </c>
      <c r="BD232" t="s">
        <v>144</v>
      </c>
      <c r="BE232" t="s">
        <v>2332</v>
      </c>
      <c r="BF232" t="s">
        <v>2333</v>
      </c>
      <c r="BG232">
        <v>10</v>
      </c>
      <c r="BH232">
        <v>10</v>
      </c>
      <c r="BI232" s="1">
        <v>45200</v>
      </c>
      <c r="BJ232" s="1">
        <v>45565</v>
      </c>
      <c r="BK232" s="1">
        <v>45219</v>
      </c>
      <c r="BL232" s="1">
        <v>45565</v>
      </c>
      <c r="BM232">
        <v>35</v>
      </c>
      <c r="BN232">
        <v>0</v>
      </c>
      <c r="BO232">
        <v>7</v>
      </c>
      <c r="BP232">
        <v>7</v>
      </c>
      <c r="BQ232">
        <v>7</v>
      </c>
      <c r="BR232">
        <v>7</v>
      </c>
      <c r="BS232">
        <v>7</v>
      </c>
      <c r="BT232">
        <v>0</v>
      </c>
      <c r="BU232" t="str">
        <f t="shared" si="10"/>
        <v>8:00 AM</v>
      </c>
      <c r="BV232" t="str">
        <f>"4:00 PM"</f>
        <v>4:00 PM</v>
      </c>
      <c r="BW232" t="s">
        <v>131</v>
      </c>
      <c r="BX232">
        <v>0</v>
      </c>
      <c r="BY232">
        <v>6</v>
      </c>
      <c r="BZ232" t="s">
        <v>115</v>
      </c>
      <c r="CB232" t="s">
        <v>2334</v>
      </c>
      <c r="CC232" t="s">
        <v>2335</v>
      </c>
      <c r="CE232" t="s">
        <v>119</v>
      </c>
      <c r="CF232" t="s">
        <v>120</v>
      </c>
      <c r="CG232" s="8">
        <v>96950</v>
      </c>
      <c r="CH232" s="2">
        <v>8.15</v>
      </c>
      <c r="CI232" s="2">
        <v>8.15</v>
      </c>
      <c r="CJ232" s="2">
        <v>12.23</v>
      </c>
      <c r="CK232" s="2">
        <v>12.23</v>
      </c>
      <c r="CL232" t="s">
        <v>134</v>
      </c>
      <c r="CN232" t="s">
        <v>135</v>
      </c>
      <c r="CP232" t="s">
        <v>115</v>
      </c>
      <c r="CQ232" t="s">
        <v>114</v>
      </c>
      <c r="CR232" t="s">
        <v>115</v>
      </c>
      <c r="CS232" t="s">
        <v>114</v>
      </c>
      <c r="CT232" t="s">
        <v>136</v>
      </c>
      <c r="CU232" t="s">
        <v>114</v>
      </c>
      <c r="CV232" t="s">
        <v>136</v>
      </c>
      <c r="CW232" t="s">
        <v>2336</v>
      </c>
      <c r="CX232" s="10">
        <v>16707836342</v>
      </c>
      <c r="CY232" t="s">
        <v>2331</v>
      </c>
      <c r="CZ232" t="s">
        <v>473</v>
      </c>
      <c r="DA232" t="s">
        <v>114</v>
      </c>
      <c r="DB232" t="s">
        <v>115</v>
      </c>
    </row>
    <row r="233" spans="1:111" ht="14.45" customHeight="1" x14ac:dyDescent="0.25">
      <c r="A233" t="s">
        <v>2337</v>
      </c>
      <c r="B233" t="s">
        <v>209</v>
      </c>
      <c r="C233" s="1">
        <v>45140.980967939817</v>
      </c>
      <c r="D233" s="1">
        <v>45219</v>
      </c>
      <c r="E233" t="s">
        <v>139</v>
      </c>
      <c r="G233" t="s">
        <v>115</v>
      </c>
      <c r="H233" t="s">
        <v>115</v>
      </c>
      <c r="I233" t="s">
        <v>115</v>
      </c>
      <c r="J233" t="s">
        <v>2338</v>
      </c>
      <c r="K233" t="s">
        <v>2339</v>
      </c>
      <c r="L233" t="s">
        <v>2340</v>
      </c>
      <c r="N233" t="s">
        <v>214</v>
      </c>
      <c r="O233" t="s">
        <v>120</v>
      </c>
      <c r="P233" s="8">
        <v>96950</v>
      </c>
      <c r="Q233" t="s">
        <v>121</v>
      </c>
      <c r="R233" t="s">
        <v>120</v>
      </c>
      <c r="S233" s="10">
        <v>16702335368</v>
      </c>
      <c r="U233">
        <v>7224</v>
      </c>
      <c r="V233" t="s">
        <v>122</v>
      </c>
      <c r="X233" t="s">
        <v>2341</v>
      </c>
      <c r="Y233" t="s">
        <v>2342</v>
      </c>
      <c r="Z233" t="s">
        <v>2343</v>
      </c>
      <c r="AA233" t="s">
        <v>624</v>
      </c>
      <c r="AB233" t="s">
        <v>2344</v>
      </c>
      <c r="AD233" t="s">
        <v>214</v>
      </c>
      <c r="AE233" t="s">
        <v>120</v>
      </c>
      <c r="AF233" s="8">
        <v>96950</v>
      </c>
      <c r="AG233" t="s">
        <v>121</v>
      </c>
      <c r="AH233" t="s">
        <v>2345</v>
      </c>
      <c r="AI233" s="10">
        <v>16702335368</v>
      </c>
      <c r="AK233" t="s">
        <v>2346</v>
      </c>
      <c r="BC233" t="str">
        <f>"35-2014.00"</f>
        <v>35-2014.00</v>
      </c>
      <c r="BD233" t="s">
        <v>222</v>
      </c>
      <c r="BE233" t="s">
        <v>2347</v>
      </c>
      <c r="BF233" t="s">
        <v>630</v>
      </c>
      <c r="BG233">
        <v>2</v>
      </c>
      <c r="BH233">
        <v>2</v>
      </c>
      <c r="BI233" s="1">
        <v>45261</v>
      </c>
      <c r="BJ233" s="1">
        <v>45626</v>
      </c>
      <c r="BK233" s="1">
        <v>45261</v>
      </c>
      <c r="BL233" s="1">
        <v>45626</v>
      </c>
      <c r="BM233">
        <v>35</v>
      </c>
      <c r="BN233">
        <v>0</v>
      </c>
      <c r="BO233">
        <v>7</v>
      </c>
      <c r="BP233">
        <v>7</v>
      </c>
      <c r="BQ233">
        <v>7</v>
      </c>
      <c r="BR233">
        <v>7</v>
      </c>
      <c r="BS233">
        <v>7</v>
      </c>
      <c r="BT233">
        <v>0</v>
      </c>
      <c r="BU233" t="str">
        <f>"4:30 PM"</f>
        <v>4:30 PM</v>
      </c>
      <c r="BV233" t="str">
        <f>"11:30 PM"</f>
        <v>11:30 PM</v>
      </c>
      <c r="BW233" t="s">
        <v>131</v>
      </c>
      <c r="BX233">
        <v>0</v>
      </c>
      <c r="BY233">
        <v>12</v>
      </c>
      <c r="BZ233" t="s">
        <v>115</v>
      </c>
      <c r="CB233" t="s">
        <v>2348</v>
      </c>
      <c r="CC233" t="s">
        <v>2344</v>
      </c>
      <c r="CE233" t="s">
        <v>214</v>
      </c>
      <c r="CF233" t="s">
        <v>120</v>
      </c>
      <c r="CG233" s="8">
        <v>96950</v>
      </c>
      <c r="CH233" s="2">
        <v>8.5500000000000007</v>
      </c>
      <c r="CI233" s="2">
        <v>8.5500000000000007</v>
      </c>
      <c r="CJ233" s="2">
        <v>12.83</v>
      </c>
      <c r="CK233" s="2">
        <v>12.83</v>
      </c>
      <c r="CL233" t="s">
        <v>134</v>
      </c>
      <c r="CM233" t="s">
        <v>136</v>
      </c>
      <c r="CN233" t="s">
        <v>135</v>
      </c>
      <c r="CP233" t="s">
        <v>115</v>
      </c>
      <c r="CQ233" t="s">
        <v>114</v>
      </c>
      <c r="CR233" t="s">
        <v>115</v>
      </c>
      <c r="CS233" t="s">
        <v>114</v>
      </c>
      <c r="CT233" t="s">
        <v>114</v>
      </c>
      <c r="CU233" t="s">
        <v>114</v>
      </c>
      <c r="CV233" t="s">
        <v>114</v>
      </c>
      <c r="CW233" t="s">
        <v>136</v>
      </c>
      <c r="CX233" s="10">
        <v>16702335368</v>
      </c>
      <c r="CY233" t="s">
        <v>2346</v>
      </c>
      <c r="CZ233" t="s">
        <v>473</v>
      </c>
      <c r="DA233" t="s">
        <v>114</v>
      </c>
      <c r="DB233" t="s">
        <v>115</v>
      </c>
    </row>
    <row r="234" spans="1:111" ht="14.45" customHeight="1" x14ac:dyDescent="0.25">
      <c r="A234" t="s">
        <v>2349</v>
      </c>
      <c r="B234" t="s">
        <v>209</v>
      </c>
      <c r="C234" s="1">
        <v>45116.982407407406</v>
      </c>
      <c r="D234" s="1">
        <v>45219</v>
      </c>
      <c r="E234" t="s">
        <v>139</v>
      </c>
      <c r="G234" t="s">
        <v>115</v>
      </c>
      <c r="H234" t="s">
        <v>115</v>
      </c>
      <c r="I234" t="s">
        <v>115</v>
      </c>
      <c r="J234" t="s">
        <v>2350</v>
      </c>
      <c r="K234" t="s">
        <v>2351</v>
      </c>
      <c r="L234" t="s">
        <v>2352</v>
      </c>
      <c r="N234" t="s">
        <v>119</v>
      </c>
      <c r="O234" t="s">
        <v>120</v>
      </c>
      <c r="P234" s="8">
        <v>96950</v>
      </c>
      <c r="Q234" t="s">
        <v>121</v>
      </c>
      <c r="R234" t="s">
        <v>136</v>
      </c>
      <c r="S234" s="10">
        <v>16702345201</v>
      </c>
      <c r="U234">
        <v>8111</v>
      </c>
      <c r="V234" t="s">
        <v>122</v>
      </c>
      <c r="X234" t="s">
        <v>891</v>
      </c>
      <c r="Y234" t="s">
        <v>2353</v>
      </c>
      <c r="Z234" t="s">
        <v>2354</v>
      </c>
      <c r="AA234" t="s">
        <v>1225</v>
      </c>
      <c r="AB234" t="s">
        <v>2355</v>
      </c>
      <c r="AD234" t="s">
        <v>119</v>
      </c>
      <c r="AE234" t="s">
        <v>120</v>
      </c>
      <c r="AF234" s="8">
        <v>96950</v>
      </c>
      <c r="AG234" t="s">
        <v>121</v>
      </c>
      <c r="AI234" s="10">
        <v>16702345201</v>
      </c>
      <c r="AK234" t="s">
        <v>2356</v>
      </c>
      <c r="BC234" t="str">
        <f>"49-3023.00"</f>
        <v>49-3023.00</v>
      </c>
      <c r="BD234" t="s">
        <v>164</v>
      </c>
      <c r="BE234" t="s">
        <v>2357</v>
      </c>
      <c r="BF234" t="s">
        <v>2358</v>
      </c>
      <c r="BG234">
        <v>1</v>
      </c>
      <c r="BH234">
        <v>1</v>
      </c>
      <c r="BI234" s="1">
        <v>45231</v>
      </c>
      <c r="BJ234" s="1">
        <v>45596</v>
      </c>
      <c r="BK234" s="1">
        <v>45231</v>
      </c>
      <c r="BL234" s="1">
        <v>45596</v>
      </c>
      <c r="BM234">
        <v>35</v>
      </c>
      <c r="BN234">
        <v>0</v>
      </c>
      <c r="BO234">
        <v>7</v>
      </c>
      <c r="BP234">
        <v>7</v>
      </c>
      <c r="BQ234">
        <v>7</v>
      </c>
      <c r="BR234">
        <v>7</v>
      </c>
      <c r="BS234">
        <v>7</v>
      </c>
      <c r="BT234">
        <v>0</v>
      </c>
      <c r="BU234" t="str">
        <f>"8:00 AM"</f>
        <v>8:00 AM</v>
      </c>
      <c r="BV234" t="str">
        <f>"4:00 PM"</f>
        <v>4:00 PM</v>
      </c>
      <c r="BW234" t="s">
        <v>131</v>
      </c>
      <c r="BX234">
        <v>0</v>
      </c>
      <c r="BY234">
        <v>12</v>
      </c>
      <c r="BZ234" t="s">
        <v>115</v>
      </c>
      <c r="CB234" s="3" t="s">
        <v>2359</v>
      </c>
      <c r="CC234" t="s">
        <v>2360</v>
      </c>
      <c r="CE234" t="s">
        <v>119</v>
      </c>
      <c r="CF234" t="s">
        <v>120</v>
      </c>
      <c r="CG234" s="8">
        <v>96950</v>
      </c>
      <c r="CH234" s="2">
        <v>9.93</v>
      </c>
      <c r="CI234" s="2">
        <v>9.93</v>
      </c>
      <c r="CJ234" s="2">
        <v>14.9</v>
      </c>
      <c r="CK234" s="2">
        <v>14.9</v>
      </c>
      <c r="CL234" t="s">
        <v>134</v>
      </c>
      <c r="CN234" t="s">
        <v>135</v>
      </c>
      <c r="CP234" t="s">
        <v>115</v>
      </c>
      <c r="CQ234" t="s">
        <v>114</v>
      </c>
      <c r="CR234" t="s">
        <v>115</v>
      </c>
      <c r="CS234" t="s">
        <v>114</v>
      </c>
      <c r="CT234" t="s">
        <v>136</v>
      </c>
      <c r="CU234" t="s">
        <v>114</v>
      </c>
      <c r="CV234" t="s">
        <v>136</v>
      </c>
      <c r="CW234" t="s">
        <v>2361</v>
      </c>
      <c r="CX234" s="10">
        <v>16702345201</v>
      </c>
      <c r="CY234" t="s">
        <v>2356</v>
      </c>
      <c r="CZ234" t="s">
        <v>136</v>
      </c>
      <c r="DA234" t="s">
        <v>114</v>
      </c>
      <c r="DB234" t="s">
        <v>115</v>
      </c>
    </row>
    <row r="235" spans="1:111" ht="14.45" customHeight="1" x14ac:dyDescent="0.25">
      <c r="A235" t="s">
        <v>2362</v>
      </c>
      <c r="B235" t="s">
        <v>209</v>
      </c>
      <c r="C235" s="1">
        <v>45158.894347685185</v>
      </c>
      <c r="D235" s="1">
        <v>45219</v>
      </c>
      <c r="E235" t="s">
        <v>139</v>
      </c>
      <c r="G235" t="s">
        <v>115</v>
      </c>
      <c r="H235" t="s">
        <v>115</v>
      </c>
      <c r="I235" t="s">
        <v>115</v>
      </c>
      <c r="J235" t="s">
        <v>1812</v>
      </c>
      <c r="K235" t="s">
        <v>136</v>
      </c>
      <c r="L235" t="s">
        <v>1813</v>
      </c>
      <c r="M235" t="s">
        <v>1814</v>
      </c>
      <c r="N235" t="s">
        <v>1719</v>
      </c>
      <c r="O235" t="s">
        <v>120</v>
      </c>
      <c r="P235" s="8">
        <v>96952</v>
      </c>
      <c r="Q235" t="s">
        <v>121</v>
      </c>
      <c r="R235" t="s">
        <v>136</v>
      </c>
      <c r="S235" s="10">
        <v>16704339989</v>
      </c>
      <c r="U235">
        <v>481111</v>
      </c>
      <c r="V235" t="s">
        <v>122</v>
      </c>
      <c r="X235" t="s">
        <v>1815</v>
      </c>
      <c r="Y235" t="s">
        <v>1816</v>
      </c>
      <c r="Z235" t="s">
        <v>1817</v>
      </c>
      <c r="AA235" t="s">
        <v>219</v>
      </c>
      <c r="AB235" t="s">
        <v>1813</v>
      </c>
      <c r="AC235" t="s">
        <v>1814</v>
      </c>
      <c r="AD235" t="s">
        <v>1719</v>
      </c>
      <c r="AE235" t="s">
        <v>120</v>
      </c>
      <c r="AF235" s="8">
        <v>96952</v>
      </c>
      <c r="AG235" t="s">
        <v>121</v>
      </c>
      <c r="AI235" s="10">
        <v>16704339989</v>
      </c>
      <c r="AK235" t="s">
        <v>1818</v>
      </c>
      <c r="BC235" t="str">
        <f>"53-2012.00"</f>
        <v>53-2012.00</v>
      </c>
      <c r="BD235" t="s">
        <v>2218</v>
      </c>
      <c r="BE235" t="s">
        <v>2219</v>
      </c>
      <c r="BF235" t="s">
        <v>2220</v>
      </c>
      <c r="BG235">
        <v>1</v>
      </c>
      <c r="BH235">
        <v>1</v>
      </c>
      <c r="BI235" s="1">
        <v>45231</v>
      </c>
      <c r="BJ235" s="1">
        <v>45596</v>
      </c>
      <c r="BK235" s="1">
        <v>45231</v>
      </c>
      <c r="BL235" s="1">
        <v>45596</v>
      </c>
      <c r="BM235">
        <v>40</v>
      </c>
      <c r="BN235">
        <v>0</v>
      </c>
      <c r="BO235">
        <v>8</v>
      </c>
      <c r="BP235">
        <v>8</v>
      </c>
      <c r="BQ235">
        <v>8</v>
      </c>
      <c r="BR235">
        <v>8</v>
      </c>
      <c r="BS235">
        <v>8</v>
      </c>
      <c r="BT235">
        <v>0</v>
      </c>
      <c r="BU235" t="str">
        <f>"7:30 AM"</f>
        <v>7:30 AM</v>
      </c>
      <c r="BV235" t="str">
        <f>"4:30 PM"</f>
        <v>4:30 PM</v>
      </c>
      <c r="BW235" t="s">
        <v>131</v>
      </c>
      <c r="BX235">
        <v>2</v>
      </c>
      <c r="BY235">
        <v>6</v>
      </c>
      <c r="BZ235" t="s">
        <v>115</v>
      </c>
      <c r="CB235" s="3" t="s">
        <v>2221</v>
      </c>
      <c r="CC235" t="s">
        <v>1813</v>
      </c>
      <c r="CD235" t="s">
        <v>1814</v>
      </c>
      <c r="CE235" t="s">
        <v>1719</v>
      </c>
      <c r="CF235" t="s">
        <v>120</v>
      </c>
      <c r="CG235" s="8">
        <v>96952</v>
      </c>
      <c r="CH235" s="2">
        <v>6881.5</v>
      </c>
      <c r="CI235" s="2">
        <v>6881.5</v>
      </c>
      <c r="CL235" t="s">
        <v>2222</v>
      </c>
      <c r="CM235" t="s">
        <v>2223</v>
      </c>
      <c r="CN235" t="s">
        <v>135</v>
      </c>
      <c r="CP235" t="s">
        <v>115</v>
      </c>
      <c r="CQ235" t="s">
        <v>114</v>
      </c>
      <c r="CR235" t="s">
        <v>115</v>
      </c>
      <c r="CS235" t="s">
        <v>115</v>
      </c>
      <c r="CT235" t="s">
        <v>114</v>
      </c>
      <c r="CU235" t="s">
        <v>114</v>
      </c>
      <c r="CV235" t="s">
        <v>136</v>
      </c>
      <c r="CW235" t="s">
        <v>1822</v>
      </c>
      <c r="CX235" s="10">
        <v>16704339989</v>
      </c>
      <c r="CY235" t="s">
        <v>2224</v>
      </c>
      <c r="CZ235" t="s">
        <v>1824</v>
      </c>
      <c r="DA235" t="s">
        <v>114</v>
      </c>
      <c r="DB235" t="s">
        <v>115</v>
      </c>
    </row>
    <row r="236" spans="1:111" ht="14.45" customHeight="1" x14ac:dyDescent="0.25">
      <c r="A236" t="s">
        <v>2367</v>
      </c>
      <c r="B236" t="s">
        <v>209</v>
      </c>
      <c r="C236" s="1">
        <v>45149.228128240742</v>
      </c>
      <c r="D236" s="1">
        <v>45219</v>
      </c>
      <c r="E236" t="s">
        <v>139</v>
      </c>
      <c r="G236" t="s">
        <v>114</v>
      </c>
      <c r="H236" t="s">
        <v>115</v>
      </c>
      <c r="I236" t="s">
        <v>115</v>
      </c>
      <c r="J236" t="s">
        <v>2368</v>
      </c>
      <c r="K236" t="s">
        <v>2369</v>
      </c>
      <c r="L236" t="s">
        <v>2370</v>
      </c>
      <c r="N236" t="s">
        <v>119</v>
      </c>
      <c r="O236" t="s">
        <v>120</v>
      </c>
      <c r="P236" s="8">
        <v>96950</v>
      </c>
      <c r="Q236" t="s">
        <v>121</v>
      </c>
      <c r="S236" s="10">
        <v>16704832370</v>
      </c>
      <c r="U236">
        <v>7225</v>
      </c>
      <c r="V236" t="s">
        <v>122</v>
      </c>
      <c r="X236" t="s">
        <v>2371</v>
      </c>
      <c r="Y236" t="s">
        <v>2372</v>
      </c>
      <c r="AA236" t="s">
        <v>356</v>
      </c>
      <c r="AB236" t="s">
        <v>2373</v>
      </c>
      <c r="AD236" t="s">
        <v>214</v>
      </c>
      <c r="AE236" t="s">
        <v>120</v>
      </c>
      <c r="AF236" s="8">
        <v>96950</v>
      </c>
      <c r="AG236" t="s">
        <v>121</v>
      </c>
      <c r="AI236" s="10">
        <v>16704832370</v>
      </c>
      <c r="AK236" t="s">
        <v>2374</v>
      </c>
      <c r="BC236" t="str">
        <f>"35-3011.00"</f>
        <v>35-3011.00</v>
      </c>
      <c r="BD236" t="s">
        <v>2375</v>
      </c>
      <c r="BE236" t="s">
        <v>2376</v>
      </c>
      <c r="BF236" t="s">
        <v>2377</v>
      </c>
      <c r="BG236">
        <v>1</v>
      </c>
      <c r="BH236">
        <v>1</v>
      </c>
      <c r="BI236" s="1">
        <v>45200</v>
      </c>
      <c r="BJ236" s="1">
        <v>46295</v>
      </c>
      <c r="BK236" s="1">
        <v>45219</v>
      </c>
      <c r="BL236" s="1">
        <v>46295</v>
      </c>
      <c r="BM236">
        <v>40</v>
      </c>
      <c r="BN236">
        <v>5</v>
      </c>
      <c r="BO236">
        <v>0</v>
      </c>
      <c r="BP236">
        <v>7</v>
      </c>
      <c r="BQ236">
        <v>7</v>
      </c>
      <c r="BR236">
        <v>7</v>
      </c>
      <c r="BS236">
        <v>7</v>
      </c>
      <c r="BT236">
        <v>7</v>
      </c>
      <c r="BU236" t="str">
        <f>"5:00 PM"</f>
        <v>5:00 PM</v>
      </c>
      <c r="BV236" t="str">
        <f>"12:00 AM"</f>
        <v>12:00 AM</v>
      </c>
      <c r="BW236" t="s">
        <v>131</v>
      </c>
      <c r="BX236">
        <v>3</v>
      </c>
      <c r="BY236">
        <v>6</v>
      </c>
      <c r="BZ236" t="s">
        <v>115</v>
      </c>
      <c r="CB236" t="s">
        <v>2378</v>
      </c>
      <c r="CC236" t="s">
        <v>2379</v>
      </c>
      <c r="CE236" t="s">
        <v>119</v>
      </c>
      <c r="CF236" t="s">
        <v>120</v>
      </c>
      <c r="CG236" s="8">
        <v>96950</v>
      </c>
      <c r="CH236" s="2">
        <v>7.93</v>
      </c>
      <c r="CI236" s="2">
        <v>7.93</v>
      </c>
      <c r="CJ236" s="2">
        <v>11.9</v>
      </c>
      <c r="CK236" s="2">
        <v>11.9</v>
      </c>
      <c r="CL236" t="s">
        <v>134</v>
      </c>
      <c r="CM236" t="s">
        <v>423</v>
      </c>
      <c r="CN236" t="s">
        <v>135</v>
      </c>
      <c r="CP236" t="s">
        <v>115</v>
      </c>
      <c r="CQ236" t="s">
        <v>114</v>
      </c>
      <c r="CR236" t="s">
        <v>115</v>
      </c>
      <c r="CS236" t="s">
        <v>114</v>
      </c>
      <c r="CT236" t="s">
        <v>136</v>
      </c>
      <c r="CU236" t="s">
        <v>114</v>
      </c>
      <c r="CV236" t="s">
        <v>136</v>
      </c>
      <c r="CW236" t="s">
        <v>2380</v>
      </c>
      <c r="CX236" s="10">
        <v>16702335191</v>
      </c>
      <c r="CY236" t="s">
        <v>2381</v>
      </c>
      <c r="CZ236" t="s">
        <v>136</v>
      </c>
      <c r="DA236" t="s">
        <v>114</v>
      </c>
      <c r="DB236" t="s">
        <v>115</v>
      </c>
      <c r="DC236" t="s">
        <v>2382</v>
      </c>
      <c r="DD236" t="s">
        <v>2383</v>
      </c>
      <c r="DF236" t="s">
        <v>2368</v>
      </c>
      <c r="DG236" t="s">
        <v>2374</v>
      </c>
    </row>
    <row r="237" spans="1:111" ht="14.45" customHeight="1" x14ac:dyDescent="0.25">
      <c r="A237" t="s">
        <v>2384</v>
      </c>
      <c r="B237" t="s">
        <v>209</v>
      </c>
      <c r="C237" s="1">
        <v>45146.106969560184</v>
      </c>
      <c r="D237" s="1">
        <v>45219</v>
      </c>
      <c r="E237" t="s">
        <v>139</v>
      </c>
      <c r="G237" t="s">
        <v>115</v>
      </c>
      <c r="H237" t="s">
        <v>115</v>
      </c>
      <c r="I237" t="s">
        <v>115</v>
      </c>
      <c r="J237" t="s">
        <v>2094</v>
      </c>
      <c r="K237" t="s">
        <v>2095</v>
      </c>
      <c r="L237" t="s">
        <v>2096</v>
      </c>
      <c r="M237" t="s">
        <v>2097</v>
      </c>
      <c r="N237" t="s">
        <v>529</v>
      </c>
      <c r="O237" t="s">
        <v>120</v>
      </c>
      <c r="P237" s="8">
        <v>96950</v>
      </c>
      <c r="Q237" t="s">
        <v>121</v>
      </c>
      <c r="S237" s="10">
        <v>16702355579</v>
      </c>
      <c r="U237">
        <v>4451</v>
      </c>
      <c r="V237" t="s">
        <v>122</v>
      </c>
      <c r="X237" t="s">
        <v>2098</v>
      </c>
      <c r="Y237" t="s">
        <v>2099</v>
      </c>
      <c r="AA237" t="s">
        <v>2100</v>
      </c>
      <c r="AB237" t="s">
        <v>2096</v>
      </c>
      <c r="AC237" t="s">
        <v>2097</v>
      </c>
      <c r="AD237" t="s">
        <v>529</v>
      </c>
      <c r="AE237" t="s">
        <v>120</v>
      </c>
      <c r="AF237" s="8">
        <v>96950</v>
      </c>
      <c r="AG237" t="s">
        <v>121</v>
      </c>
      <c r="AI237" s="10">
        <v>16702355579</v>
      </c>
      <c r="AK237" t="s">
        <v>2101</v>
      </c>
      <c r="BC237" t="str">
        <f>"49-9071.00"</f>
        <v>49-9071.00</v>
      </c>
      <c r="BD237" t="s">
        <v>200</v>
      </c>
      <c r="BE237" t="s">
        <v>2385</v>
      </c>
      <c r="BF237" t="s">
        <v>2386</v>
      </c>
      <c r="BG237">
        <v>2</v>
      </c>
      <c r="BH237">
        <v>2</v>
      </c>
      <c r="BI237" s="1">
        <v>45265</v>
      </c>
      <c r="BJ237" s="1">
        <v>45630</v>
      </c>
      <c r="BK237" s="1">
        <v>45265</v>
      </c>
      <c r="BL237" s="1">
        <v>45630</v>
      </c>
      <c r="BM237">
        <v>35</v>
      </c>
      <c r="BN237">
        <v>5</v>
      </c>
      <c r="BO237">
        <v>5</v>
      </c>
      <c r="BP237">
        <v>5</v>
      </c>
      <c r="BQ237">
        <v>5</v>
      </c>
      <c r="BR237">
        <v>5</v>
      </c>
      <c r="BS237">
        <v>5</v>
      </c>
      <c r="BT237">
        <v>5</v>
      </c>
      <c r="BU237" t="str">
        <f>"8:00 AM"</f>
        <v>8:00 AM</v>
      </c>
      <c r="BV237" t="str">
        <f>"2:00 PM"</f>
        <v>2:00 PM</v>
      </c>
      <c r="BW237" t="s">
        <v>131</v>
      </c>
      <c r="BX237">
        <v>0</v>
      </c>
      <c r="BY237">
        <v>24</v>
      </c>
      <c r="BZ237" t="s">
        <v>115</v>
      </c>
      <c r="CB237" t="s">
        <v>2387</v>
      </c>
      <c r="CC237" t="s">
        <v>2096</v>
      </c>
      <c r="CD237" t="s">
        <v>2097</v>
      </c>
      <c r="CE237" t="s">
        <v>529</v>
      </c>
      <c r="CF237" t="s">
        <v>120</v>
      </c>
      <c r="CG237" s="8">
        <v>96950</v>
      </c>
      <c r="CH237" s="2">
        <v>9.5399999999999991</v>
      </c>
      <c r="CI237" s="2">
        <v>9.5399999999999991</v>
      </c>
      <c r="CJ237" s="2">
        <v>14.31</v>
      </c>
      <c r="CK237" s="2">
        <v>14.31</v>
      </c>
      <c r="CL237" t="s">
        <v>134</v>
      </c>
      <c r="CM237" t="s">
        <v>136</v>
      </c>
      <c r="CN237" t="s">
        <v>135</v>
      </c>
      <c r="CP237" t="s">
        <v>115</v>
      </c>
      <c r="CQ237" t="s">
        <v>114</v>
      </c>
      <c r="CR237" t="s">
        <v>115</v>
      </c>
      <c r="CS237" t="s">
        <v>114</v>
      </c>
      <c r="CT237" t="s">
        <v>136</v>
      </c>
      <c r="CU237" t="s">
        <v>114</v>
      </c>
      <c r="CV237" t="s">
        <v>136</v>
      </c>
      <c r="CW237" t="s">
        <v>136</v>
      </c>
      <c r="CX237" s="10">
        <v>16702355579</v>
      </c>
      <c r="CY237" t="s">
        <v>2101</v>
      </c>
      <c r="CZ237" t="s">
        <v>270</v>
      </c>
      <c r="DA237" t="s">
        <v>114</v>
      </c>
      <c r="DB237" t="s">
        <v>115</v>
      </c>
    </row>
    <row r="238" spans="1:111" ht="14.45" customHeight="1" x14ac:dyDescent="0.25">
      <c r="A238" t="s">
        <v>2388</v>
      </c>
      <c r="B238" t="s">
        <v>209</v>
      </c>
      <c r="C238" s="1">
        <v>45159.872350231482</v>
      </c>
      <c r="D238" s="1">
        <v>45219</v>
      </c>
      <c r="E238" t="s">
        <v>113</v>
      </c>
      <c r="F238" s="1">
        <v>45279.791666666664</v>
      </c>
      <c r="G238" t="s">
        <v>115</v>
      </c>
      <c r="H238" t="s">
        <v>115</v>
      </c>
      <c r="I238" t="s">
        <v>115</v>
      </c>
      <c r="J238" t="s">
        <v>1667</v>
      </c>
      <c r="L238" t="s">
        <v>1668</v>
      </c>
      <c r="M238" t="s">
        <v>1669</v>
      </c>
      <c r="N238" t="s">
        <v>214</v>
      </c>
      <c r="O238" t="s">
        <v>120</v>
      </c>
      <c r="P238" s="8">
        <v>96950</v>
      </c>
      <c r="Q238" t="s">
        <v>121</v>
      </c>
      <c r="S238" s="10">
        <v>16702368202</v>
      </c>
      <c r="T238">
        <v>3554</v>
      </c>
      <c r="U238">
        <v>62211</v>
      </c>
      <c r="V238" t="s">
        <v>122</v>
      </c>
      <c r="X238" t="s">
        <v>1670</v>
      </c>
      <c r="Y238" t="s">
        <v>1671</v>
      </c>
      <c r="Z238" t="s">
        <v>1672</v>
      </c>
      <c r="AA238" t="s">
        <v>1673</v>
      </c>
      <c r="AB238" t="s">
        <v>1668</v>
      </c>
      <c r="AC238" t="s">
        <v>1669</v>
      </c>
      <c r="AD238" t="s">
        <v>214</v>
      </c>
      <c r="AE238" t="s">
        <v>120</v>
      </c>
      <c r="AF238" s="8">
        <v>96950</v>
      </c>
      <c r="AG238" t="s">
        <v>121</v>
      </c>
      <c r="AI238" s="10">
        <v>16702368202</v>
      </c>
      <c r="AJ238">
        <v>3554</v>
      </c>
      <c r="AK238" t="s">
        <v>1674</v>
      </c>
      <c r="BC238" t="str">
        <f>"29-2012.00"</f>
        <v>29-2012.00</v>
      </c>
      <c r="BD238" t="s">
        <v>1950</v>
      </c>
      <c r="BE238" t="s">
        <v>2389</v>
      </c>
      <c r="BF238" t="s">
        <v>1952</v>
      </c>
      <c r="BG238">
        <v>1</v>
      </c>
      <c r="BH238">
        <v>1</v>
      </c>
      <c r="BI238" s="1">
        <v>45281</v>
      </c>
      <c r="BJ238" s="1">
        <v>45646</v>
      </c>
      <c r="BK238" s="1">
        <v>45281</v>
      </c>
      <c r="BL238" s="1">
        <v>45646</v>
      </c>
      <c r="BM238">
        <v>40</v>
      </c>
      <c r="BN238">
        <v>0</v>
      </c>
      <c r="BO238">
        <v>8</v>
      </c>
      <c r="BP238">
        <v>8</v>
      </c>
      <c r="BQ238">
        <v>8</v>
      </c>
      <c r="BR238">
        <v>8</v>
      </c>
      <c r="BS238">
        <v>8</v>
      </c>
      <c r="BT238">
        <v>0</v>
      </c>
      <c r="BU238" t="str">
        <f>"7:00 AM"</f>
        <v>7:00 AM</v>
      </c>
      <c r="BV238" t="str">
        <f>"4:00 PM"</f>
        <v>4:00 PM</v>
      </c>
      <c r="BW238" t="s">
        <v>160</v>
      </c>
      <c r="BX238">
        <v>0</v>
      </c>
      <c r="BY238">
        <v>24</v>
      </c>
      <c r="BZ238" t="s">
        <v>115</v>
      </c>
      <c r="CB238" t="s">
        <v>1953</v>
      </c>
      <c r="CC238" t="s">
        <v>1668</v>
      </c>
      <c r="CD238" t="s">
        <v>1669</v>
      </c>
      <c r="CE238" t="s">
        <v>214</v>
      </c>
      <c r="CF238" t="s">
        <v>120</v>
      </c>
      <c r="CG238" s="8">
        <v>96950</v>
      </c>
      <c r="CH238" s="2">
        <v>15.02</v>
      </c>
      <c r="CI238" s="2">
        <v>23.57</v>
      </c>
      <c r="CJ238" s="2">
        <v>22.53</v>
      </c>
      <c r="CK238" s="2">
        <v>35.35</v>
      </c>
      <c r="CL238" t="s">
        <v>134</v>
      </c>
      <c r="CM238" t="s">
        <v>1679</v>
      </c>
      <c r="CN238" t="s">
        <v>135</v>
      </c>
      <c r="CP238" t="s">
        <v>114</v>
      </c>
      <c r="CQ238" t="s">
        <v>114</v>
      </c>
      <c r="CR238" t="s">
        <v>115</v>
      </c>
      <c r="CS238" t="s">
        <v>114</v>
      </c>
      <c r="CT238" t="s">
        <v>136</v>
      </c>
      <c r="CU238" t="s">
        <v>114</v>
      </c>
      <c r="CV238" t="s">
        <v>136</v>
      </c>
      <c r="CW238" t="s">
        <v>1680</v>
      </c>
      <c r="CX238" s="10" t="s">
        <v>136</v>
      </c>
      <c r="CY238" t="s">
        <v>1682</v>
      </c>
      <c r="CZ238" t="s">
        <v>1683</v>
      </c>
      <c r="DA238" t="s">
        <v>114</v>
      </c>
      <c r="DB238" t="s">
        <v>115</v>
      </c>
      <c r="DC238" t="s">
        <v>1684</v>
      </c>
      <c r="DD238" t="s">
        <v>1685</v>
      </c>
      <c r="DE238" t="s">
        <v>1342</v>
      </c>
      <c r="DF238" t="s">
        <v>1667</v>
      </c>
      <c r="DG238" t="s">
        <v>1686</v>
      </c>
    </row>
    <row r="239" spans="1:111" ht="14.45" customHeight="1" x14ac:dyDescent="0.25">
      <c r="A239" t="s">
        <v>2390</v>
      </c>
      <c r="B239" t="s">
        <v>209</v>
      </c>
      <c r="C239" s="1">
        <v>45134.124332291663</v>
      </c>
      <c r="D239" s="1">
        <v>45219</v>
      </c>
      <c r="E239" t="s">
        <v>139</v>
      </c>
      <c r="G239" t="s">
        <v>114</v>
      </c>
      <c r="H239" t="s">
        <v>115</v>
      </c>
      <c r="I239" t="s">
        <v>115</v>
      </c>
      <c r="J239" t="s">
        <v>1338</v>
      </c>
      <c r="K239" t="s">
        <v>2391</v>
      </c>
      <c r="L239" t="s">
        <v>1339</v>
      </c>
      <c r="N239" t="s">
        <v>119</v>
      </c>
      <c r="O239" t="s">
        <v>120</v>
      </c>
      <c r="P239" s="8">
        <v>96950</v>
      </c>
      <c r="Q239" t="s">
        <v>121</v>
      </c>
      <c r="S239" s="10">
        <v>16702334140</v>
      </c>
      <c r="U239">
        <v>45399</v>
      </c>
      <c r="V239" t="s">
        <v>122</v>
      </c>
      <c r="X239" t="s">
        <v>1340</v>
      </c>
      <c r="Y239" t="s">
        <v>1341</v>
      </c>
      <c r="Z239" t="s">
        <v>1342</v>
      </c>
      <c r="AA239" t="s">
        <v>1343</v>
      </c>
      <c r="AB239" t="s">
        <v>1339</v>
      </c>
      <c r="AD239" t="s">
        <v>119</v>
      </c>
      <c r="AE239" t="s">
        <v>120</v>
      </c>
      <c r="AF239" s="8">
        <v>96950</v>
      </c>
      <c r="AG239" t="s">
        <v>121</v>
      </c>
      <c r="AI239" s="10">
        <v>16702334140</v>
      </c>
      <c r="AK239" t="s">
        <v>2392</v>
      </c>
      <c r="BC239" t="str">
        <f>"35-2015.00"</f>
        <v>35-2015.00</v>
      </c>
      <c r="BD239" t="s">
        <v>2007</v>
      </c>
      <c r="BE239" t="s">
        <v>2393</v>
      </c>
      <c r="BF239" t="s">
        <v>630</v>
      </c>
      <c r="BG239">
        <v>1</v>
      </c>
      <c r="BH239">
        <v>1</v>
      </c>
      <c r="BI239" s="1">
        <v>45200</v>
      </c>
      <c r="BJ239" s="1">
        <v>46295</v>
      </c>
      <c r="BK239" s="1">
        <v>45219</v>
      </c>
      <c r="BL239" s="1">
        <v>46295</v>
      </c>
      <c r="BM239">
        <v>40</v>
      </c>
      <c r="BN239">
        <v>0</v>
      </c>
      <c r="BO239">
        <v>8</v>
      </c>
      <c r="BP239">
        <v>8</v>
      </c>
      <c r="BQ239">
        <v>8</v>
      </c>
      <c r="BR239">
        <v>8</v>
      </c>
      <c r="BS239">
        <v>8</v>
      </c>
      <c r="BT239">
        <v>0</v>
      </c>
      <c r="BU239" t="str">
        <f>"8:00 AM"</f>
        <v>8:00 AM</v>
      </c>
      <c r="BV239" t="str">
        <f>"5:00 PM"</f>
        <v>5:00 PM</v>
      </c>
      <c r="BW239" t="s">
        <v>131</v>
      </c>
      <c r="BX239">
        <v>0</v>
      </c>
      <c r="BY239">
        <v>6</v>
      </c>
      <c r="BZ239" t="s">
        <v>115</v>
      </c>
      <c r="CB239" t="s">
        <v>2394</v>
      </c>
      <c r="CC239" t="s">
        <v>2395</v>
      </c>
      <c r="CE239" t="s">
        <v>119</v>
      </c>
      <c r="CF239" t="s">
        <v>120</v>
      </c>
      <c r="CG239" s="8">
        <v>96950</v>
      </c>
      <c r="CH239" s="2">
        <v>8.69</v>
      </c>
      <c r="CI239" s="2">
        <v>9</v>
      </c>
      <c r="CJ239" s="2">
        <v>13.04</v>
      </c>
      <c r="CK239" s="2">
        <v>13.5</v>
      </c>
      <c r="CL239" t="s">
        <v>134</v>
      </c>
      <c r="CM239">
        <v>0</v>
      </c>
      <c r="CN239" t="s">
        <v>135</v>
      </c>
      <c r="CP239" t="s">
        <v>115</v>
      </c>
      <c r="CQ239" t="s">
        <v>114</v>
      </c>
      <c r="CR239" t="s">
        <v>115</v>
      </c>
      <c r="CS239" t="s">
        <v>114</v>
      </c>
      <c r="CT239" t="s">
        <v>114</v>
      </c>
      <c r="CU239" t="s">
        <v>114</v>
      </c>
      <c r="CV239" t="s">
        <v>136</v>
      </c>
      <c r="CW239" s="3" t="s">
        <v>2396</v>
      </c>
      <c r="CX239" s="10">
        <v>16702334140</v>
      </c>
      <c r="CY239" t="s">
        <v>1350</v>
      </c>
      <c r="CZ239" t="s">
        <v>1351</v>
      </c>
      <c r="DA239" t="s">
        <v>114</v>
      </c>
      <c r="DB239" t="s">
        <v>115</v>
      </c>
    </row>
    <row r="240" spans="1:111" ht="14.45" customHeight="1" x14ac:dyDescent="0.25">
      <c r="A240" t="s">
        <v>2397</v>
      </c>
      <c r="B240" t="s">
        <v>209</v>
      </c>
      <c r="C240" s="1">
        <v>45163.073466435184</v>
      </c>
      <c r="D240" s="1">
        <v>45219</v>
      </c>
      <c r="E240" t="s">
        <v>113</v>
      </c>
      <c r="F240" s="1">
        <v>45321.791666666664</v>
      </c>
      <c r="G240" t="s">
        <v>115</v>
      </c>
      <c r="H240" t="s">
        <v>115</v>
      </c>
      <c r="I240" t="s">
        <v>115</v>
      </c>
      <c r="J240" t="s">
        <v>1812</v>
      </c>
      <c r="K240" t="s">
        <v>136</v>
      </c>
      <c r="L240" t="s">
        <v>1813</v>
      </c>
      <c r="M240" t="s">
        <v>1814</v>
      </c>
      <c r="N240" t="s">
        <v>1719</v>
      </c>
      <c r="O240" t="s">
        <v>120</v>
      </c>
      <c r="P240" s="8">
        <v>96952</v>
      </c>
      <c r="Q240" t="s">
        <v>121</v>
      </c>
      <c r="R240" t="s">
        <v>136</v>
      </c>
      <c r="S240" s="10">
        <v>16704339989</v>
      </c>
      <c r="U240">
        <v>481111</v>
      </c>
      <c r="V240" t="s">
        <v>122</v>
      </c>
      <c r="X240" t="s">
        <v>1815</v>
      </c>
      <c r="Y240" t="s">
        <v>1816</v>
      </c>
      <c r="Z240" t="s">
        <v>1817</v>
      </c>
      <c r="AA240" t="s">
        <v>219</v>
      </c>
      <c r="AB240" t="s">
        <v>1813</v>
      </c>
      <c r="AC240" t="s">
        <v>1814</v>
      </c>
      <c r="AD240" t="s">
        <v>1719</v>
      </c>
      <c r="AE240" t="s">
        <v>120</v>
      </c>
      <c r="AF240" s="8">
        <v>96952</v>
      </c>
      <c r="AG240" t="s">
        <v>121</v>
      </c>
      <c r="AI240" s="10">
        <v>16704339989</v>
      </c>
      <c r="AK240" t="s">
        <v>1818</v>
      </c>
      <c r="BC240" t="str">
        <f>"49-9071.00"</f>
        <v>49-9071.00</v>
      </c>
      <c r="BD240" t="s">
        <v>200</v>
      </c>
      <c r="BE240" t="s">
        <v>1819</v>
      </c>
      <c r="BF240" t="s">
        <v>1820</v>
      </c>
      <c r="BG240">
        <v>1</v>
      </c>
      <c r="BH240">
        <v>1</v>
      </c>
      <c r="BI240" s="1">
        <v>45323</v>
      </c>
      <c r="BJ240" s="1">
        <v>45688</v>
      </c>
      <c r="BK240" s="1">
        <v>45323</v>
      </c>
      <c r="BL240" s="1">
        <v>45688</v>
      </c>
      <c r="BM240">
        <v>40</v>
      </c>
      <c r="BN240">
        <v>0</v>
      </c>
      <c r="BO240">
        <v>8</v>
      </c>
      <c r="BP240">
        <v>8</v>
      </c>
      <c r="BQ240">
        <v>8</v>
      </c>
      <c r="BR240">
        <v>8</v>
      </c>
      <c r="BS240">
        <v>8</v>
      </c>
      <c r="BT240">
        <v>0</v>
      </c>
      <c r="BU240" t="str">
        <f>"8:00 AM"</f>
        <v>8:00 AM</v>
      </c>
      <c r="BV240" t="str">
        <f>"5:00 PM"</f>
        <v>5:00 PM</v>
      </c>
      <c r="BW240" t="s">
        <v>131</v>
      </c>
      <c r="BX240">
        <v>0</v>
      </c>
      <c r="BY240">
        <v>12</v>
      </c>
      <c r="BZ240" t="s">
        <v>115</v>
      </c>
      <c r="CB240" t="s">
        <v>1821</v>
      </c>
      <c r="CC240" t="s">
        <v>1813</v>
      </c>
      <c r="CD240" t="s">
        <v>1814</v>
      </c>
      <c r="CE240" t="s">
        <v>1719</v>
      </c>
      <c r="CF240" t="s">
        <v>120</v>
      </c>
      <c r="CG240" s="8">
        <v>96952</v>
      </c>
      <c r="CH240" s="2">
        <v>9.5399999999999991</v>
      </c>
      <c r="CI240" s="2">
        <v>9.5500000000000007</v>
      </c>
      <c r="CL240" t="s">
        <v>134</v>
      </c>
      <c r="CM240" t="s">
        <v>136</v>
      </c>
      <c r="CN240" t="s">
        <v>135</v>
      </c>
      <c r="CP240" t="s">
        <v>115</v>
      </c>
      <c r="CQ240" t="s">
        <v>114</v>
      </c>
      <c r="CR240" t="s">
        <v>115</v>
      </c>
      <c r="CS240" t="s">
        <v>115</v>
      </c>
      <c r="CT240" t="s">
        <v>114</v>
      </c>
      <c r="CU240" t="s">
        <v>114</v>
      </c>
      <c r="CV240" t="s">
        <v>136</v>
      </c>
      <c r="CW240" t="s">
        <v>1822</v>
      </c>
      <c r="CX240" s="10">
        <v>16704339989</v>
      </c>
      <c r="CY240" t="s">
        <v>1823</v>
      </c>
      <c r="CZ240" t="s">
        <v>1824</v>
      </c>
      <c r="DA240" t="s">
        <v>114</v>
      </c>
      <c r="DB240" t="s">
        <v>115</v>
      </c>
    </row>
    <row r="241" spans="1:111" ht="14.45" customHeight="1" x14ac:dyDescent="0.25">
      <c r="A241" t="s">
        <v>2398</v>
      </c>
      <c r="B241" t="s">
        <v>209</v>
      </c>
      <c r="C241" s="1">
        <v>45146.006243055555</v>
      </c>
      <c r="D241" s="1">
        <v>45219</v>
      </c>
      <c r="E241" t="s">
        <v>139</v>
      </c>
      <c r="G241" t="s">
        <v>115</v>
      </c>
      <c r="H241" t="s">
        <v>115</v>
      </c>
      <c r="I241" t="s">
        <v>115</v>
      </c>
      <c r="J241" t="s">
        <v>1560</v>
      </c>
      <c r="K241" t="s">
        <v>1561</v>
      </c>
      <c r="L241" t="s">
        <v>1562</v>
      </c>
      <c r="N241" t="s">
        <v>119</v>
      </c>
      <c r="O241" t="s">
        <v>120</v>
      </c>
      <c r="P241" s="8">
        <v>96950</v>
      </c>
      <c r="Q241" t="s">
        <v>121</v>
      </c>
      <c r="S241" s="10">
        <v>16702850138</v>
      </c>
      <c r="U241">
        <v>72232</v>
      </c>
      <c r="V241" t="s">
        <v>122</v>
      </c>
      <c r="X241" t="s">
        <v>1563</v>
      </c>
      <c r="Y241" t="s">
        <v>1564</v>
      </c>
      <c r="Z241" t="s">
        <v>1565</v>
      </c>
      <c r="AA241" t="s">
        <v>126</v>
      </c>
      <c r="AB241" t="s">
        <v>1566</v>
      </c>
      <c r="AD241" t="s">
        <v>119</v>
      </c>
      <c r="AE241" t="s">
        <v>120</v>
      </c>
      <c r="AF241" s="8">
        <v>96950</v>
      </c>
      <c r="AG241" t="s">
        <v>121</v>
      </c>
      <c r="AI241" s="10">
        <v>16702850138</v>
      </c>
      <c r="AK241" t="s">
        <v>1567</v>
      </c>
      <c r="BC241" t="str">
        <f>"35-2021.00"</f>
        <v>35-2021.00</v>
      </c>
      <c r="BD241" t="s">
        <v>733</v>
      </c>
      <c r="BE241" t="s">
        <v>1568</v>
      </c>
      <c r="BF241" t="s">
        <v>1569</v>
      </c>
      <c r="BG241">
        <v>5</v>
      </c>
      <c r="BH241">
        <v>5</v>
      </c>
      <c r="BI241" s="1">
        <v>45200</v>
      </c>
      <c r="BJ241" s="1">
        <v>45565</v>
      </c>
      <c r="BK241" s="1">
        <v>45219</v>
      </c>
      <c r="BL241" s="1">
        <v>45565</v>
      </c>
      <c r="BM241">
        <v>35</v>
      </c>
      <c r="BN241">
        <v>0</v>
      </c>
      <c r="BO241">
        <v>7</v>
      </c>
      <c r="BP241">
        <v>7</v>
      </c>
      <c r="BQ241">
        <v>7</v>
      </c>
      <c r="BR241">
        <v>7</v>
      </c>
      <c r="BS241">
        <v>7</v>
      </c>
      <c r="BT241">
        <v>0</v>
      </c>
      <c r="BU241" t="str">
        <f>"5:00 AM"</f>
        <v>5:00 AM</v>
      </c>
      <c r="BV241" t="str">
        <f>"12:00 PM"</f>
        <v>12:00 PM</v>
      </c>
      <c r="BW241" t="s">
        <v>131</v>
      </c>
      <c r="BX241">
        <v>0</v>
      </c>
      <c r="BY241">
        <v>3</v>
      </c>
      <c r="BZ241" t="s">
        <v>115</v>
      </c>
      <c r="CB241" t="s">
        <v>1570</v>
      </c>
      <c r="CC241" t="s">
        <v>1562</v>
      </c>
      <c r="CE241" t="s">
        <v>119</v>
      </c>
      <c r="CF241" t="s">
        <v>120</v>
      </c>
      <c r="CG241" s="8">
        <v>96950</v>
      </c>
      <c r="CH241" s="2">
        <v>7.95</v>
      </c>
      <c r="CI241" s="2">
        <v>7.95</v>
      </c>
      <c r="CJ241" s="2">
        <v>11.93</v>
      </c>
      <c r="CK241" s="2">
        <v>11.93</v>
      </c>
      <c r="CL241" t="s">
        <v>134</v>
      </c>
      <c r="CN241" t="s">
        <v>135</v>
      </c>
      <c r="CP241" t="s">
        <v>115</v>
      </c>
      <c r="CQ241" t="s">
        <v>114</v>
      </c>
      <c r="CR241" t="s">
        <v>115</v>
      </c>
      <c r="CS241" t="s">
        <v>114</v>
      </c>
      <c r="CT241" t="s">
        <v>136</v>
      </c>
      <c r="CU241" t="s">
        <v>114</v>
      </c>
      <c r="CV241" t="s">
        <v>136</v>
      </c>
      <c r="CW241" t="s">
        <v>137</v>
      </c>
      <c r="CX241" s="10">
        <v>16702850138</v>
      </c>
      <c r="CY241" t="s">
        <v>1567</v>
      </c>
      <c r="CZ241" t="s">
        <v>136</v>
      </c>
      <c r="DA241" t="s">
        <v>114</v>
      </c>
      <c r="DB241" t="s">
        <v>115</v>
      </c>
    </row>
    <row r="242" spans="1:111" ht="14.45" customHeight="1" x14ac:dyDescent="0.25">
      <c r="A242" t="s">
        <v>2399</v>
      </c>
      <c r="B242" t="s">
        <v>209</v>
      </c>
      <c r="C242" s="1">
        <v>45174.438349768519</v>
      </c>
      <c r="D242" s="1">
        <v>45219</v>
      </c>
      <c r="E242" t="s">
        <v>139</v>
      </c>
      <c r="G242" t="s">
        <v>115</v>
      </c>
      <c r="H242" t="s">
        <v>115</v>
      </c>
      <c r="I242" t="s">
        <v>115</v>
      </c>
      <c r="J242" t="s">
        <v>2400</v>
      </c>
      <c r="K242" t="s">
        <v>2401</v>
      </c>
      <c r="L242" t="s">
        <v>2402</v>
      </c>
      <c r="N242" t="s">
        <v>119</v>
      </c>
      <c r="O242" t="s">
        <v>120</v>
      </c>
      <c r="P242" s="8">
        <v>96950</v>
      </c>
      <c r="Q242" t="s">
        <v>121</v>
      </c>
      <c r="S242" s="10">
        <v>16702877725</v>
      </c>
      <c r="U242">
        <v>561730</v>
      </c>
      <c r="V242" t="s">
        <v>122</v>
      </c>
      <c r="X242" t="s">
        <v>2403</v>
      </c>
      <c r="Y242" t="s">
        <v>2404</v>
      </c>
      <c r="AA242" t="s">
        <v>1381</v>
      </c>
      <c r="AB242" t="s">
        <v>2402</v>
      </c>
      <c r="AD242" t="s">
        <v>119</v>
      </c>
      <c r="AE242" t="s">
        <v>120</v>
      </c>
      <c r="AF242" s="8">
        <v>96950</v>
      </c>
      <c r="AG242" t="s">
        <v>121</v>
      </c>
      <c r="AI242" s="10">
        <v>16702877725</v>
      </c>
      <c r="AK242" t="s">
        <v>2405</v>
      </c>
      <c r="BC242" t="str">
        <f>"37-3011.00"</f>
        <v>37-3011.00</v>
      </c>
      <c r="BD242" t="s">
        <v>1093</v>
      </c>
      <c r="BE242" t="s">
        <v>2406</v>
      </c>
      <c r="BF242" t="s">
        <v>2407</v>
      </c>
      <c r="BG242">
        <v>2</v>
      </c>
      <c r="BH242">
        <v>2</v>
      </c>
      <c r="BI242" s="1">
        <v>45200</v>
      </c>
      <c r="BJ242" s="1">
        <v>45565</v>
      </c>
      <c r="BK242" s="1">
        <v>45219</v>
      </c>
      <c r="BL242" s="1">
        <v>45565</v>
      </c>
      <c r="BM242">
        <v>40</v>
      </c>
      <c r="BN242">
        <v>0</v>
      </c>
      <c r="BO242">
        <v>8</v>
      </c>
      <c r="BP242">
        <v>8</v>
      </c>
      <c r="BQ242">
        <v>8</v>
      </c>
      <c r="BR242">
        <v>8</v>
      </c>
      <c r="BS242">
        <v>8</v>
      </c>
      <c r="BT242">
        <v>0</v>
      </c>
      <c r="BU242" t="str">
        <f>"7:00 AM"</f>
        <v>7:00 AM</v>
      </c>
      <c r="BV242" t="str">
        <f>"4:00 PM"</f>
        <v>4:00 PM</v>
      </c>
      <c r="BW242" t="s">
        <v>184</v>
      </c>
      <c r="BX242">
        <v>0</v>
      </c>
      <c r="BY242">
        <v>3</v>
      </c>
      <c r="BZ242" t="s">
        <v>115</v>
      </c>
      <c r="CB242" t="s">
        <v>2408</v>
      </c>
      <c r="CC242" t="s">
        <v>1444</v>
      </c>
      <c r="CE242" t="s">
        <v>214</v>
      </c>
      <c r="CF242" t="s">
        <v>120</v>
      </c>
      <c r="CG242" s="8">
        <v>96950</v>
      </c>
      <c r="CH242" s="2">
        <v>8.1300000000000008</v>
      </c>
      <c r="CI242" s="2">
        <v>8.1300000000000008</v>
      </c>
      <c r="CJ242" s="2">
        <v>0</v>
      </c>
      <c r="CK242" s="2">
        <v>0</v>
      </c>
      <c r="CL242" t="s">
        <v>134</v>
      </c>
      <c r="CM242" t="s">
        <v>764</v>
      </c>
      <c r="CN242" t="s">
        <v>135</v>
      </c>
      <c r="CP242" t="s">
        <v>115</v>
      </c>
      <c r="CQ242" t="s">
        <v>114</v>
      </c>
      <c r="CR242" t="s">
        <v>115</v>
      </c>
      <c r="CS242" t="s">
        <v>115</v>
      </c>
      <c r="CT242" t="s">
        <v>136</v>
      </c>
      <c r="CU242" t="s">
        <v>114</v>
      </c>
      <c r="CV242" t="s">
        <v>136</v>
      </c>
      <c r="CW242" t="s">
        <v>362</v>
      </c>
      <c r="CX242" s="10">
        <v>16702877725</v>
      </c>
      <c r="CY242" t="s">
        <v>2405</v>
      </c>
      <c r="CZ242" t="s">
        <v>136</v>
      </c>
      <c r="DA242" t="s">
        <v>114</v>
      </c>
      <c r="DB242" t="s">
        <v>115</v>
      </c>
      <c r="DC242" t="s">
        <v>2403</v>
      </c>
      <c r="DD242" t="s">
        <v>2404</v>
      </c>
      <c r="DF242" t="s">
        <v>2409</v>
      </c>
      <c r="DG242" t="s">
        <v>2405</v>
      </c>
    </row>
    <row r="243" spans="1:111" ht="14.45" customHeight="1" x14ac:dyDescent="0.25">
      <c r="A243" t="s">
        <v>2423</v>
      </c>
      <c r="B243" t="s">
        <v>209</v>
      </c>
      <c r="C243" s="1">
        <v>45159.764035300926</v>
      </c>
      <c r="D243" s="1">
        <v>45219</v>
      </c>
      <c r="E243" t="s">
        <v>113</v>
      </c>
      <c r="F243" s="1">
        <v>45259.791666666664</v>
      </c>
      <c r="G243" t="s">
        <v>115</v>
      </c>
      <c r="H243" t="s">
        <v>115</v>
      </c>
      <c r="I243" t="s">
        <v>115</v>
      </c>
      <c r="J243" t="s">
        <v>2424</v>
      </c>
      <c r="L243" t="s">
        <v>2425</v>
      </c>
      <c r="N243" t="s">
        <v>214</v>
      </c>
      <c r="O243" t="s">
        <v>120</v>
      </c>
      <c r="P243" s="8">
        <v>96950</v>
      </c>
      <c r="Q243" t="s">
        <v>121</v>
      </c>
      <c r="S243" s="10">
        <v>16702358938</v>
      </c>
      <c r="U243">
        <v>441310</v>
      </c>
      <c r="V243" t="s">
        <v>122</v>
      </c>
      <c r="X243" t="s">
        <v>2426</v>
      </c>
      <c r="Y243" t="s">
        <v>2427</v>
      </c>
      <c r="AA243" t="s">
        <v>345</v>
      </c>
      <c r="AB243" t="s">
        <v>2425</v>
      </c>
      <c r="AD243" t="s">
        <v>214</v>
      </c>
      <c r="AE243" t="s">
        <v>120</v>
      </c>
      <c r="AF243" s="8">
        <v>96950</v>
      </c>
      <c r="AG243" t="s">
        <v>121</v>
      </c>
      <c r="AI243" s="10">
        <v>16702875665</v>
      </c>
      <c r="AK243" t="s">
        <v>2428</v>
      </c>
      <c r="BC243" t="str">
        <f>"49-3022.00"</f>
        <v>49-3022.00</v>
      </c>
      <c r="BD243" t="s">
        <v>2429</v>
      </c>
      <c r="BE243" t="s">
        <v>2430</v>
      </c>
      <c r="BF243" t="s">
        <v>2431</v>
      </c>
      <c r="BG243">
        <v>1</v>
      </c>
      <c r="BH243">
        <v>1</v>
      </c>
      <c r="BI243" s="1">
        <v>45261</v>
      </c>
      <c r="BJ243" s="1">
        <v>45626</v>
      </c>
      <c r="BK243" s="1">
        <v>45261</v>
      </c>
      <c r="BL243" s="1">
        <v>45626</v>
      </c>
      <c r="BM243">
        <v>35</v>
      </c>
      <c r="BN243">
        <v>0</v>
      </c>
      <c r="BO243">
        <v>7</v>
      </c>
      <c r="BP243">
        <v>7</v>
      </c>
      <c r="BQ243">
        <v>7</v>
      </c>
      <c r="BR243">
        <v>7</v>
      </c>
      <c r="BS243">
        <v>7</v>
      </c>
      <c r="BT243">
        <v>0</v>
      </c>
      <c r="BU243" t="str">
        <f>"9:00 AM"</f>
        <v>9:00 AM</v>
      </c>
      <c r="BV243" t="str">
        <f>"5:00 PM"</f>
        <v>5:00 PM</v>
      </c>
      <c r="BW243" t="s">
        <v>131</v>
      </c>
      <c r="BX243">
        <v>0</v>
      </c>
      <c r="BY243">
        <v>12</v>
      </c>
      <c r="BZ243" t="s">
        <v>115</v>
      </c>
      <c r="CB243" t="s">
        <v>2432</v>
      </c>
      <c r="CC243" t="s">
        <v>2425</v>
      </c>
      <c r="CE243" t="s">
        <v>214</v>
      </c>
      <c r="CF243" t="s">
        <v>120</v>
      </c>
      <c r="CG243" s="8">
        <v>96950</v>
      </c>
      <c r="CH243" s="2">
        <v>14.14</v>
      </c>
      <c r="CI243" s="2">
        <v>14.25</v>
      </c>
      <c r="CJ243" s="2">
        <v>21.21</v>
      </c>
      <c r="CK243" s="2">
        <v>21.37</v>
      </c>
      <c r="CL243" t="s">
        <v>134</v>
      </c>
      <c r="CN243" t="s">
        <v>135</v>
      </c>
      <c r="CP243" t="s">
        <v>115</v>
      </c>
      <c r="CQ243" t="s">
        <v>114</v>
      </c>
      <c r="CR243" t="s">
        <v>115</v>
      </c>
      <c r="CS243" t="s">
        <v>114</v>
      </c>
      <c r="CT243" t="s">
        <v>136</v>
      </c>
      <c r="CU243" t="s">
        <v>114</v>
      </c>
      <c r="CV243" t="s">
        <v>136</v>
      </c>
      <c r="CW243" t="s">
        <v>2433</v>
      </c>
      <c r="CX243" s="10">
        <v>16702358938</v>
      </c>
      <c r="CY243" t="s">
        <v>2428</v>
      </c>
      <c r="CZ243" t="s">
        <v>473</v>
      </c>
      <c r="DA243" t="s">
        <v>114</v>
      </c>
      <c r="DB243" t="s">
        <v>115</v>
      </c>
    </row>
    <row r="244" spans="1:111" ht="14.45" customHeight="1" x14ac:dyDescent="0.25">
      <c r="A244" t="s">
        <v>2233</v>
      </c>
      <c r="B244" t="s">
        <v>285</v>
      </c>
      <c r="C244" s="1">
        <v>45131.468244675925</v>
      </c>
      <c r="D244" s="1">
        <v>45219</v>
      </c>
      <c r="E244" t="s">
        <v>113</v>
      </c>
      <c r="F244" s="1">
        <v>45198.833333333336</v>
      </c>
      <c r="G244" t="s">
        <v>115</v>
      </c>
      <c r="H244" t="s">
        <v>115</v>
      </c>
      <c r="I244" t="s">
        <v>115</v>
      </c>
      <c r="J244" t="s">
        <v>2234</v>
      </c>
      <c r="K244" t="s">
        <v>2235</v>
      </c>
      <c r="L244" t="s">
        <v>2236</v>
      </c>
      <c r="N244" t="s">
        <v>214</v>
      </c>
      <c r="O244" t="s">
        <v>120</v>
      </c>
      <c r="P244" s="8">
        <v>96950</v>
      </c>
      <c r="Q244" t="s">
        <v>121</v>
      </c>
      <c r="S244" s="10">
        <v>16707898261</v>
      </c>
      <c r="U244">
        <v>454390</v>
      </c>
      <c r="V244" t="s">
        <v>122</v>
      </c>
      <c r="X244" t="s">
        <v>1632</v>
      </c>
      <c r="Y244" t="s">
        <v>2237</v>
      </c>
      <c r="AA244" t="s">
        <v>126</v>
      </c>
      <c r="AB244" t="s">
        <v>2238</v>
      </c>
      <c r="AD244" t="s">
        <v>119</v>
      </c>
      <c r="AE244" t="s">
        <v>120</v>
      </c>
      <c r="AF244" s="8">
        <v>96950</v>
      </c>
      <c r="AG244" t="s">
        <v>121</v>
      </c>
      <c r="AI244" s="10">
        <v>16072333777</v>
      </c>
      <c r="AK244" t="s">
        <v>2239</v>
      </c>
      <c r="BC244" t="str">
        <f>"53-7065.00"</f>
        <v>53-7065.00</v>
      </c>
      <c r="BD244" t="s">
        <v>936</v>
      </c>
      <c r="BE244" t="s">
        <v>2240</v>
      </c>
      <c r="BF244" t="s">
        <v>2241</v>
      </c>
      <c r="BG244">
        <v>2</v>
      </c>
      <c r="BI244" s="1">
        <v>45200</v>
      </c>
      <c r="BJ244" s="1">
        <v>45565</v>
      </c>
      <c r="BM244">
        <v>35</v>
      </c>
      <c r="BN244">
        <v>7</v>
      </c>
      <c r="BO244">
        <v>0</v>
      </c>
      <c r="BP244">
        <v>0</v>
      </c>
      <c r="BQ244">
        <v>7</v>
      </c>
      <c r="BR244">
        <v>7</v>
      </c>
      <c r="BS244">
        <v>7</v>
      </c>
      <c r="BT244">
        <v>7</v>
      </c>
      <c r="BU244" t="str">
        <f>"11:00 AM"</f>
        <v>11:00 AM</v>
      </c>
      <c r="BV244" t="str">
        <f>"7:00 AM"</f>
        <v>7:00 AM</v>
      </c>
      <c r="BW244" t="s">
        <v>131</v>
      </c>
      <c r="BX244">
        <v>0</v>
      </c>
      <c r="BY244">
        <v>12</v>
      </c>
      <c r="BZ244" t="s">
        <v>115</v>
      </c>
      <c r="CB244" s="3" t="s">
        <v>2242</v>
      </c>
      <c r="CC244" t="s">
        <v>582</v>
      </c>
      <c r="CD244" t="s">
        <v>2243</v>
      </c>
      <c r="CE244" t="s">
        <v>214</v>
      </c>
      <c r="CF244" t="s">
        <v>120</v>
      </c>
      <c r="CG244" s="8">
        <v>96950</v>
      </c>
      <c r="CH244" s="2">
        <v>7.97</v>
      </c>
      <c r="CI244" s="2">
        <v>7.97</v>
      </c>
      <c r="CL244" t="s">
        <v>134</v>
      </c>
      <c r="CN244" t="s">
        <v>135</v>
      </c>
      <c r="CP244" t="s">
        <v>115</v>
      </c>
      <c r="CQ244" t="s">
        <v>114</v>
      </c>
      <c r="CR244" t="s">
        <v>115</v>
      </c>
      <c r="CS244" t="s">
        <v>115</v>
      </c>
      <c r="CT244" t="s">
        <v>136</v>
      </c>
      <c r="CU244" t="s">
        <v>114</v>
      </c>
      <c r="CV244" t="s">
        <v>136</v>
      </c>
      <c r="CW244" t="s">
        <v>2244</v>
      </c>
      <c r="CX244" s="10">
        <v>16702333777</v>
      </c>
      <c r="CY244" t="s">
        <v>2239</v>
      </c>
      <c r="CZ244" t="s">
        <v>136</v>
      </c>
      <c r="DA244" t="s">
        <v>114</v>
      </c>
      <c r="DB244" t="s">
        <v>115</v>
      </c>
    </row>
    <row r="245" spans="1:111" ht="14.45" customHeight="1" x14ac:dyDescent="0.25">
      <c r="A245" t="s">
        <v>2295</v>
      </c>
      <c r="B245" t="s">
        <v>285</v>
      </c>
      <c r="C245" s="1">
        <v>45146.874468634262</v>
      </c>
      <c r="D245" s="1">
        <v>45219</v>
      </c>
      <c r="E245" t="s">
        <v>139</v>
      </c>
      <c r="G245" t="s">
        <v>115</v>
      </c>
      <c r="H245" t="s">
        <v>115</v>
      </c>
      <c r="I245" t="s">
        <v>115</v>
      </c>
      <c r="J245" t="s">
        <v>2296</v>
      </c>
      <c r="K245" t="s">
        <v>2297</v>
      </c>
      <c r="L245" t="s">
        <v>2298</v>
      </c>
      <c r="M245" t="s">
        <v>326</v>
      </c>
      <c r="N245" t="s">
        <v>119</v>
      </c>
      <c r="O245" t="s">
        <v>120</v>
      </c>
      <c r="P245" s="8">
        <v>96950</v>
      </c>
      <c r="Q245" t="s">
        <v>121</v>
      </c>
      <c r="S245" s="10">
        <v>16709898771</v>
      </c>
      <c r="U245">
        <v>236116</v>
      </c>
      <c r="V245" t="s">
        <v>122</v>
      </c>
      <c r="X245" t="s">
        <v>2299</v>
      </c>
      <c r="Y245" t="s">
        <v>2300</v>
      </c>
      <c r="Z245" t="s">
        <v>2301</v>
      </c>
      <c r="AA245" t="s">
        <v>1396</v>
      </c>
      <c r="AB245" t="s">
        <v>2298</v>
      </c>
      <c r="AC245" t="s">
        <v>326</v>
      </c>
      <c r="AD245" t="s">
        <v>119</v>
      </c>
      <c r="AE245" t="s">
        <v>120</v>
      </c>
      <c r="AF245" s="8">
        <v>96950</v>
      </c>
      <c r="AG245" t="s">
        <v>121</v>
      </c>
      <c r="AI245" s="10">
        <v>16709898771</v>
      </c>
      <c r="AK245" t="s">
        <v>2302</v>
      </c>
      <c r="BC245" t="str">
        <f>"49-9071.00"</f>
        <v>49-9071.00</v>
      </c>
      <c r="BD245" t="s">
        <v>200</v>
      </c>
      <c r="BE245" t="s">
        <v>2303</v>
      </c>
      <c r="BF245" t="s">
        <v>2304</v>
      </c>
      <c r="BG245">
        <v>10</v>
      </c>
      <c r="BI245" s="1">
        <v>45200</v>
      </c>
      <c r="BJ245" s="1">
        <v>45565</v>
      </c>
      <c r="BM245">
        <v>35</v>
      </c>
      <c r="BN245">
        <v>0</v>
      </c>
      <c r="BO245">
        <v>7</v>
      </c>
      <c r="BP245">
        <v>7</v>
      </c>
      <c r="BQ245">
        <v>7</v>
      </c>
      <c r="BR245">
        <v>7</v>
      </c>
      <c r="BS245">
        <v>7</v>
      </c>
      <c r="BT245">
        <v>0</v>
      </c>
      <c r="BU245" t="str">
        <f>"8:00 AM"</f>
        <v>8:00 AM</v>
      </c>
      <c r="BV245" t="str">
        <f>"4:00 PM"</f>
        <v>4:00 PM</v>
      </c>
      <c r="BW245" t="s">
        <v>131</v>
      </c>
      <c r="BX245">
        <v>0</v>
      </c>
      <c r="BY245">
        <v>12</v>
      </c>
      <c r="BZ245" t="s">
        <v>115</v>
      </c>
      <c r="CB245" s="3" t="s">
        <v>2305</v>
      </c>
      <c r="CC245" t="s">
        <v>2306</v>
      </c>
      <c r="CD245" t="s">
        <v>326</v>
      </c>
      <c r="CE245" t="s">
        <v>119</v>
      </c>
      <c r="CF245" t="s">
        <v>120</v>
      </c>
      <c r="CG245" s="8">
        <v>96950</v>
      </c>
      <c r="CH245" s="2">
        <v>9.5399999999999991</v>
      </c>
      <c r="CI245" s="2">
        <v>9.5399999999999991</v>
      </c>
      <c r="CJ245" s="2">
        <v>0</v>
      </c>
      <c r="CK245" s="2">
        <v>0</v>
      </c>
      <c r="CL245" t="s">
        <v>134</v>
      </c>
      <c r="CM245" t="s">
        <v>206</v>
      </c>
      <c r="CN245" t="s">
        <v>187</v>
      </c>
      <c r="CP245" t="s">
        <v>114</v>
      </c>
      <c r="CQ245" t="s">
        <v>114</v>
      </c>
      <c r="CR245" t="s">
        <v>115</v>
      </c>
      <c r="CS245" t="s">
        <v>115</v>
      </c>
      <c r="CT245" t="s">
        <v>136</v>
      </c>
      <c r="CU245" t="s">
        <v>114</v>
      </c>
      <c r="CV245" t="s">
        <v>136</v>
      </c>
      <c r="CW245" s="3" t="s">
        <v>2307</v>
      </c>
      <c r="CX245" s="10">
        <v>16709898771</v>
      </c>
      <c r="CY245" t="s">
        <v>2302</v>
      </c>
      <c r="CZ245" t="s">
        <v>206</v>
      </c>
      <c r="DA245" t="s">
        <v>114</v>
      </c>
      <c r="DB245" t="s">
        <v>115</v>
      </c>
    </row>
    <row r="246" spans="1:111" ht="14.45" customHeight="1" x14ac:dyDescent="0.25">
      <c r="A246" t="s">
        <v>2410</v>
      </c>
      <c r="B246" t="s">
        <v>285</v>
      </c>
      <c r="C246" s="1">
        <v>45118.863311805559</v>
      </c>
      <c r="D246" s="1">
        <v>45219</v>
      </c>
      <c r="E246" t="s">
        <v>139</v>
      </c>
      <c r="G246" t="s">
        <v>115</v>
      </c>
      <c r="H246" t="s">
        <v>115</v>
      </c>
      <c r="I246" t="s">
        <v>115</v>
      </c>
      <c r="J246" t="s">
        <v>2411</v>
      </c>
      <c r="K246" t="s">
        <v>2412</v>
      </c>
      <c r="L246" t="s">
        <v>2413</v>
      </c>
      <c r="M246" t="s">
        <v>2414</v>
      </c>
      <c r="N246" t="s">
        <v>119</v>
      </c>
      <c r="O246" t="s">
        <v>120</v>
      </c>
      <c r="P246" s="8">
        <v>96950</v>
      </c>
      <c r="Q246" t="s">
        <v>121</v>
      </c>
      <c r="S246" s="10">
        <v>16702333839</v>
      </c>
      <c r="U246">
        <v>561311</v>
      </c>
      <c r="V246" t="s">
        <v>122</v>
      </c>
      <c r="X246" t="s">
        <v>2415</v>
      </c>
      <c r="Y246" t="s">
        <v>2416</v>
      </c>
      <c r="Z246" t="s">
        <v>2417</v>
      </c>
      <c r="AA246" t="s">
        <v>1225</v>
      </c>
      <c r="AB246" t="s">
        <v>2413</v>
      </c>
      <c r="AC246" t="s">
        <v>2414</v>
      </c>
      <c r="AD246" t="s">
        <v>119</v>
      </c>
      <c r="AE246" t="s">
        <v>120</v>
      </c>
      <c r="AF246" s="8">
        <v>96950</v>
      </c>
      <c r="AG246" t="s">
        <v>121</v>
      </c>
      <c r="AI246" s="10">
        <v>16702857365</v>
      </c>
      <c r="AK246" t="s">
        <v>2418</v>
      </c>
      <c r="BC246" t="str">
        <f>"37-2011.00"</f>
        <v>37-2011.00</v>
      </c>
      <c r="BD246" t="s">
        <v>144</v>
      </c>
      <c r="BE246" t="s">
        <v>2419</v>
      </c>
      <c r="BF246" t="s">
        <v>2420</v>
      </c>
      <c r="BG246">
        <v>10</v>
      </c>
      <c r="BI246" s="1">
        <v>45200</v>
      </c>
      <c r="BJ246" s="1">
        <v>45565</v>
      </c>
      <c r="BM246">
        <v>35</v>
      </c>
      <c r="BN246">
        <v>0</v>
      </c>
      <c r="BO246">
        <v>7</v>
      </c>
      <c r="BP246">
        <v>7</v>
      </c>
      <c r="BQ246">
        <v>7</v>
      </c>
      <c r="BR246">
        <v>7</v>
      </c>
      <c r="BS246">
        <v>7</v>
      </c>
      <c r="BT246">
        <v>0</v>
      </c>
      <c r="BU246" t="str">
        <f>"9:00 AM"</f>
        <v>9:00 AM</v>
      </c>
      <c r="BV246" t="str">
        <f>"5:00 PM"</f>
        <v>5:00 PM</v>
      </c>
      <c r="BW246" t="s">
        <v>131</v>
      </c>
      <c r="BX246">
        <v>0</v>
      </c>
      <c r="BY246">
        <v>12</v>
      </c>
      <c r="BZ246" t="s">
        <v>115</v>
      </c>
      <c r="CB246" s="3" t="s">
        <v>2421</v>
      </c>
      <c r="CC246" t="s">
        <v>2413</v>
      </c>
      <c r="CD246" t="s">
        <v>2414</v>
      </c>
      <c r="CE246" t="s">
        <v>119</v>
      </c>
      <c r="CF246" t="s">
        <v>120</v>
      </c>
      <c r="CG246" s="8">
        <v>96950</v>
      </c>
      <c r="CH246" s="2">
        <v>7.99</v>
      </c>
      <c r="CI246" s="2">
        <v>7.99</v>
      </c>
      <c r="CJ246" s="2">
        <v>11.99</v>
      </c>
      <c r="CK246" s="2">
        <v>11.99</v>
      </c>
      <c r="CL246" t="s">
        <v>134</v>
      </c>
      <c r="CM246" t="s">
        <v>764</v>
      </c>
      <c r="CN246" t="s">
        <v>135</v>
      </c>
      <c r="CP246" t="s">
        <v>115</v>
      </c>
      <c r="CQ246" t="s">
        <v>114</v>
      </c>
      <c r="CR246" t="s">
        <v>114</v>
      </c>
      <c r="CS246" t="s">
        <v>114</v>
      </c>
      <c r="CT246" t="s">
        <v>136</v>
      </c>
      <c r="CU246" t="s">
        <v>114</v>
      </c>
      <c r="CV246" t="s">
        <v>114</v>
      </c>
      <c r="CW246" s="3" t="s">
        <v>2422</v>
      </c>
      <c r="CX246" s="10">
        <v>16702333839</v>
      </c>
      <c r="CY246" t="s">
        <v>2418</v>
      </c>
      <c r="CZ246" t="s">
        <v>206</v>
      </c>
      <c r="DA246" t="s">
        <v>114</v>
      </c>
      <c r="DB246" t="s">
        <v>115</v>
      </c>
    </row>
    <row r="247" spans="1:111" ht="14.45" customHeight="1" x14ac:dyDescent="0.25">
      <c r="A247" t="s">
        <v>2363</v>
      </c>
      <c r="B247" t="s">
        <v>700</v>
      </c>
      <c r="C247" s="1">
        <v>45151.150390393515</v>
      </c>
      <c r="D247" s="1">
        <v>45219</v>
      </c>
      <c r="E247" t="s">
        <v>139</v>
      </c>
      <c r="G247" t="s">
        <v>115</v>
      </c>
      <c r="H247" t="s">
        <v>115</v>
      </c>
      <c r="I247" t="s">
        <v>115</v>
      </c>
      <c r="J247" t="s">
        <v>580</v>
      </c>
      <c r="L247" t="s">
        <v>581</v>
      </c>
      <c r="M247" t="s">
        <v>582</v>
      </c>
      <c r="N247" t="s">
        <v>214</v>
      </c>
      <c r="O247" t="s">
        <v>120</v>
      </c>
      <c r="P247" s="8">
        <v>96950</v>
      </c>
      <c r="Q247" t="s">
        <v>121</v>
      </c>
      <c r="S247" s="10">
        <v>16702350561</v>
      </c>
      <c r="T247">
        <v>131</v>
      </c>
      <c r="U247">
        <v>531110</v>
      </c>
      <c r="V247" t="s">
        <v>122</v>
      </c>
      <c r="X247" t="s">
        <v>677</v>
      </c>
      <c r="Y247" t="s">
        <v>678</v>
      </c>
      <c r="Z247" t="s">
        <v>679</v>
      </c>
      <c r="AA247" t="s">
        <v>356</v>
      </c>
      <c r="AB247" t="s">
        <v>581</v>
      </c>
      <c r="AC247" t="s">
        <v>582</v>
      </c>
      <c r="AD247" t="s">
        <v>214</v>
      </c>
      <c r="AE247" t="s">
        <v>120</v>
      </c>
      <c r="AF247" s="8">
        <v>96950</v>
      </c>
      <c r="AG247" t="s">
        <v>121</v>
      </c>
      <c r="AI247" s="10">
        <v>16702350561</v>
      </c>
      <c r="AJ247">
        <v>131</v>
      </c>
      <c r="AK247" t="s">
        <v>587</v>
      </c>
      <c r="BC247" t="str">
        <f>"49-9071.00"</f>
        <v>49-9071.00</v>
      </c>
      <c r="BD247" t="s">
        <v>200</v>
      </c>
      <c r="BE247" t="s">
        <v>2364</v>
      </c>
      <c r="BF247" t="s">
        <v>2365</v>
      </c>
      <c r="BG247">
        <v>7</v>
      </c>
      <c r="BH247">
        <v>6</v>
      </c>
      <c r="BI247" s="1">
        <v>45261</v>
      </c>
      <c r="BJ247" s="1">
        <v>45626</v>
      </c>
      <c r="BK247" s="1">
        <v>45261</v>
      </c>
      <c r="BL247" s="1">
        <v>45626</v>
      </c>
      <c r="BM247">
        <v>35</v>
      </c>
      <c r="BN247">
        <v>0</v>
      </c>
      <c r="BO247">
        <v>7</v>
      </c>
      <c r="BP247">
        <v>7</v>
      </c>
      <c r="BQ247">
        <v>7</v>
      </c>
      <c r="BR247">
        <v>7</v>
      </c>
      <c r="BS247">
        <v>7</v>
      </c>
      <c r="BT247">
        <v>0</v>
      </c>
      <c r="BU247" t="str">
        <f>"8:00 AM"</f>
        <v>8:00 AM</v>
      </c>
      <c r="BV247" t="str">
        <f>"4:00 PM"</f>
        <v>4:00 PM</v>
      </c>
      <c r="BW247" t="s">
        <v>131</v>
      </c>
      <c r="BX247">
        <v>0</v>
      </c>
      <c r="BY247">
        <v>24</v>
      </c>
      <c r="BZ247" t="s">
        <v>115</v>
      </c>
      <c r="CB247" t="s">
        <v>2366</v>
      </c>
      <c r="CC247" t="s">
        <v>685</v>
      </c>
      <c r="CD247" t="s">
        <v>582</v>
      </c>
      <c r="CE247" t="s">
        <v>214</v>
      </c>
      <c r="CF247" t="s">
        <v>120</v>
      </c>
      <c r="CG247" s="8">
        <v>96950</v>
      </c>
      <c r="CH247" s="2">
        <v>9.5399999999999991</v>
      </c>
      <c r="CI247" s="2">
        <v>9.5399999999999991</v>
      </c>
      <c r="CJ247" s="2">
        <v>14.31</v>
      </c>
      <c r="CK247" s="2">
        <v>14.31</v>
      </c>
      <c r="CL247" t="s">
        <v>134</v>
      </c>
      <c r="CM247" t="s">
        <v>593</v>
      </c>
      <c r="CN247" t="s">
        <v>135</v>
      </c>
      <c r="CP247" t="s">
        <v>115</v>
      </c>
      <c r="CQ247" t="s">
        <v>114</v>
      </c>
      <c r="CR247" t="s">
        <v>115</v>
      </c>
      <c r="CS247" t="s">
        <v>114</v>
      </c>
      <c r="CT247" t="s">
        <v>114</v>
      </c>
      <c r="CU247" t="s">
        <v>114</v>
      </c>
      <c r="CV247" t="s">
        <v>136</v>
      </c>
      <c r="CW247" t="s">
        <v>1182</v>
      </c>
      <c r="CX247" s="10">
        <v>16702350561</v>
      </c>
      <c r="CY247" t="s">
        <v>595</v>
      </c>
      <c r="CZ247" t="s">
        <v>136</v>
      </c>
      <c r="DA247" t="s">
        <v>114</v>
      </c>
      <c r="DB247" t="s">
        <v>115</v>
      </c>
    </row>
    <row r="248" spans="1:111" ht="14.45" customHeight="1" x14ac:dyDescent="0.25">
      <c r="A248" t="s">
        <v>2434</v>
      </c>
      <c r="B248" t="s">
        <v>112</v>
      </c>
      <c r="C248" s="1">
        <v>45173.863801504631</v>
      </c>
      <c r="D248" s="1">
        <v>45219</v>
      </c>
      <c r="E248" t="s">
        <v>139</v>
      </c>
      <c r="G248" t="s">
        <v>115</v>
      </c>
      <c r="H248" t="s">
        <v>115</v>
      </c>
      <c r="I248" t="s">
        <v>115</v>
      </c>
      <c r="J248" t="s">
        <v>1276</v>
      </c>
      <c r="L248" t="s">
        <v>1277</v>
      </c>
      <c r="M248" t="s">
        <v>1278</v>
      </c>
      <c r="N248" t="s">
        <v>214</v>
      </c>
      <c r="O248" t="s">
        <v>120</v>
      </c>
      <c r="P248" s="8">
        <v>96950</v>
      </c>
      <c r="Q248" t="s">
        <v>121</v>
      </c>
      <c r="S248" s="10">
        <v>16707885235</v>
      </c>
      <c r="U248">
        <v>236116</v>
      </c>
      <c r="V248" t="s">
        <v>122</v>
      </c>
      <c r="X248" t="s">
        <v>1279</v>
      </c>
      <c r="Y248" t="s">
        <v>1280</v>
      </c>
      <c r="Z248" t="s">
        <v>1281</v>
      </c>
      <c r="AA248" t="s">
        <v>356</v>
      </c>
      <c r="AB248" t="s">
        <v>1282</v>
      </c>
      <c r="AC248" t="s">
        <v>1283</v>
      </c>
      <c r="AD248" t="s">
        <v>214</v>
      </c>
      <c r="AE248" t="s">
        <v>120</v>
      </c>
      <c r="AF248" s="8">
        <v>96950</v>
      </c>
      <c r="AG248" t="s">
        <v>121</v>
      </c>
      <c r="AI248" s="10">
        <v>16707885235</v>
      </c>
      <c r="AK248" t="s">
        <v>1284</v>
      </c>
      <c r="BC248" t="str">
        <f>"49-9071.00"</f>
        <v>49-9071.00</v>
      </c>
      <c r="BD248" t="s">
        <v>200</v>
      </c>
      <c r="BE248" t="s">
        <v>1285</v>
      </c>
      <c r="BF248" t="s">
        <v>1286</v>
      </c>
      <c r="BG248">
        <v>2</v>
      </c>
      <c r="BI248" s="1">
        <v>45292</v>
      </c>
      <c r="BJ248" s="1">
        <v>45656</v>
      </c>
      <c r="BM248">
        <v>35</v>
      </c>
      <c r="BN248">
        <v>0</v>
      </c>
      <c r="BO248">
        <v>7</v>
      </c>
      <c r="BP248">
        <v>7</v>
      </c>
      <c r="BQ248">
        <v>7</v>
      </c>
      <c r="BR248">
        <v>7</v>
      </c>
      <c r="BS248">
        <v>7</v>
      </c>
      <c r="BT248">
        <v>0</v>
      </c>
      <c r="BU248" t="str">
        <f>"8:00 AM"</f>
        <v>8:00 AM</v>
      </c>
      <c r="BV248" t="str">
        <f>"4:00 PM"</f>
        <v>4:00 PM</v>
      </c>
      <c r="BW248" t="s">
        <v>131</v>
      </c>
      <c r="BX248">
        <v>0</v>
      </c>
      <c r="BY248">
        <v>24</v>
      </c>
      <c r="BZ248" t="s">
        <v>115</v>
      </c>
      <c r="CB248" t="s">
        <v>1287</v>
      </c>
      <c r="CC248" t="s">
        <v>1282</v>
      </c>
      <c r="CD248" t="s">
        <v>1283</v>
      </c>
      <c r="CE248" t="s">
        <v>214</v>
      </c>
      <c r="CF248" t="s">
        <v>120</v>
      </c>
      <c r="CG248" s="8">
        <v>96950</v>
      </c>
      <c r="CH248" s="2">
        <v>9.5399999999999991</v>
      </c>
      <c r="CI248" s="2">
        <v>9.5399999999999991</v>
      </c>
      <c r="CJ248" s="2">
        <v>14.31</v>
      </c>
      <c r="CK248" s="2">
        <v>14.31</v>
      </c>
      <c r="CL248" t="s">
        <v>134</v>
      </c>
      <c r="CM248" t="s">
        <v>1288</v>
      </c>
      <c r="CN248" t="s">
        <v>135</v>
      </c>
      <c r="CP248" t="s">
        <v>115</v>
      </c>
      <c r="CQ248" t="s">
        <v>114</v>
      </c>
      <c r="CR248" t="s">
        <v>114</v>
      </c>
      <c r="CS248" t="s">
        <v>114</v>
      </c>
      <c r="CT248" t="s">
        <v>136</v>
      </c>
      <c r="CU248" t="s">
        <v>114</v>
      </c>
      <c r="CV248" t="s">
        <v>114</v>
      </c>
      <c r="CW248" t="s">
        <v>1289</v>
      </c>
      <c r="CX248" s="10">
        <v>16707885235</v>
      </c>
      <c r="CY248" t="s">
        <v>1284</v>
      </c>
      <c r="CZ248" t="s">
        <v>136</v>
      </c>
      <c r="DA248" t="s">
        <v>114</v>
      </c>
      <c r="DB248" t="s">
        <v>115</v>
      </c>
    </row>
    <row r="249" spans="1:111" ht="14.45" customHeight="1" x14ac:dyDescent="0.25">
      <c r="A249" t="s">
        <v>2435</v>
      </c>
      <c r="B249" t="s">
        <v>112</v>
      </c>
      <c r="C249" s="1">
        <v>45204.891575000001</v>
      </c>
      <c r="D249" s="1">
        <v>45221</v>
      </c>
      <c r="E249" t="s">
        <v>139</v>
      </c>
      <c r="F249" s="1">
        <v>45564.833333333336</v>
      </c>
      <c r="G249" t="s">
        <v>114</v>
      </c>
      <c r="H249" t="s">
        <v>115</v>
      </c>
      <c r="I249" t="s">
        <v>115</v>
      </c>
      <c r="J249" t="s">
        <v>1926</v>
      </c>
      <c r="K249" t="s">
        <v>2436</v>
      </c>
      <c r="L249" t="s">
        <v>1931</v>
      </c>
      <c r="M249" t="s">
        <v>1928</v>
      </c>
      <c r="N249" t="s">
        <v>119</v>
      </c>
      <c r="O249" t="s">
        <v>120</v>
      </c>
      <c r="P249" s="8">
        <v>96950</v>
      </c>
      <c r="Q249" t="s">
        <v>121</v>
      </c>
      <c r="S249" s="10">
        <v>16702355379</v>
      </c>
      <c r="U249">
        <v>722511</v>
      </c>
      <c r="V249" t="s">
        <v>122</v>
      </c>
      <c r="X249" t="s">
        <v>1929</v>
      </c>
      <c r="Y249" t="s">
        <v>1930</v>
      </c>
      <c r="Z249" t="s">
        <v>1541</v>
      </c>
      <c r="AA249" t="s">
        <v>533</v>
      </c>
      <c r="AB249" t="s">
        <v>1931</v>
      </c>
      <c r="AC249" t="s">
        <v>2437</v>
      </c>
      <c r="AD249" t="s">
        <v>119</v>
      </c>
      <c r="AE249" t="s">
        <v>120</v>
      </c>
      <c r="AF249" s="8">
        <v>96950</v>
      </c>
      <c r="AG249" t="s">
        <v>121</v>
      </c>
      <c r="AI249" s="10">
        <v>16702355379</v>
      </c>
      <c r="AK249" t="s">
        <v>1932</v>
      </c>
      <c r="BC249" t="str">
        <f>"35-2014.00"</f>
        <v>35-2014.00</v>
      </c>
      <c r="BD249" t="s">
        <v>222</v>
      </c>
      <c r="BE249" t="s">
        <v>2438</v>
      </c>
      <c r="BF249" t="s">
        <v>630</v>
      </c>
      <c r="BG249">
        <v>1</v>
      </c>
      <c r="BI249" s="1">
        <v>45323</v>
      </c>
      <c r="BJ249" s="1">
        <v>46388</v>
      </c>
      <c r="BM249">
        <v>35</v>
      </c>
      <c r="BN249">
        <v>7</v>
      </c>
      <c r="BO249">
        <v>0</v>
      </c>
      <c r="BP249">
        <v>0</v>
      </c>
      <c r="BQ249">
        <v>7</v>
      </c>
      <c r="BR249">
        <v>7</v>
      </c>
      <c r="BS249">
        <v>7</v>
      </c>
      <c r="BT249">
        <v>7</v>
      </c>
      <c r="BU249" t="str">
        <f>"7:00 AM"</f>
        <v>7:00 AM</v>
      </c>
      <c r="BV249" t="str">
        <f>"2:00 PM"</f>
        <v>2:00 PM</v>
      </c>
      <c r="BW249" t="s">
        <v>131</v>
      </c>
      <c r="BX249">
        <v>0</v>
      </c>
      <c r="BY249">
        <v>12</v>
      </c>
      <c r="BZ249" t="s">
        <v>115</v>
      </c>
      <c r="CB249" t="s">
        <v>2439</v>
      </c>
      <c r="CC249" t="s">
        <v>1931</v>
      </c>
      <c r="CD249" t="s">
        <v>1928</v>
      </c>
      <c r="CE249" t="s">
        <v>119</v>
      </c>
      <c r="CF249" t="s">
        <v>120</v>
      </c>
      <c r="CG249" s="8">
        <v>96950</v>
      </c>
      <c r="CH249" s="2">
        <v>8.69</v>
      </c>
      <c r="CI249" s="2">
        <v>8.69</v>
      </c>
      <c r="CJ249" s="2">
        <v>13.04</v>
      </c>
      <c r="CK249" s="2">
        <v>13.04</v>
      </c>
      <c r="CL249" t="s">
        <v>134</v>
      </c>
      <c r="CM249" t="s">
        <v>423</v>
      </c>
      <c r="CN249" t="s">
        <v>135</v>
      </c>
      <c r="CP249" t="s">
        <v>115</v>
      </c>
      <c r="CQ249" t="s">
        <v>114</v>
      </c>
      <c r="CR249" t="s">
        <v>115</v>
      </c>
      <c r="CS249" t="s">
        <v>114</v>
      </c>
      <c r="CT249" t="s">
        <v>114</v>
      </c>
      <c r="CU249" t="s">
        <v>114</v>
      </c>
      <c r="CV249" t="s">
        <v>136</v>
      </c>
      <c r="CW249" t="s">
        <v>1937</v>
      </c>
      <c r="CX249" s="10">
        <v>16702355379</v>
      </c>
      <c r="CY249" t="s">
        <v>1932</v>
      </c>
      <c r="CZ249" t="s">
        <v>1938</v>
      </c>
      <c r="DA249" t="s">
        <v>114</v>
      </c>
      <c r="DB249" t="s">
        <v>115</v>
      </c>
    </row>
    <row r="250" spans="1:111" ht="14.45" customHeight="1" x14ac:dyDescent="0.25">
      <c r="A250" t="s">
        <v>2440</v>
      </c>
      <c r="B250" t="s">
        <v>209</v>
      </c>
      <c r="C250" s="1">
        <v>45162.302693518519</v>
      </c>
      <c r="D250" s="1">
        <v>45222</v>
      </c>
      <c r="E250" t="s">
        <v>139</v>
      </c>
      <c r="G250" t="s">
        <v>115</v>
      </c>
      <c r="H250" t="s">
        <v>115</v>
      </c>
      <c r="I250" t="s">
        <v>115</v>
      </c>
      <c r="J250" t="s">
        <v>2441</v>
      </c>
      <c r="L250" t="s">
        <v>2442</v>
      </c>
      <c r="M250" t="s">
        <v>2443</v>
      </c>
      <c r="N250" t="s">
        <v>119</v>
      </c>
      <c r="O250" t="s">
        <v>120</v>
      </c>
      <c r="P250" s="8">
        <v>96950</v>
      </c>
      <c r="Q250" t="s">
        <v>121</v>
      </c>
      <c r="S250" s="10">
        <v>16702337732</v>
      </c>
      <c r="U250">
        <v>541330</v>
      </c>
      <c r="V250" t="s">
        <v>122</v>
      </c>
      <c r="X250" t="s">
        <v>2444</v>
      </c>
      <c r="Y250" t="s">
        <v>2445</v>
      </c>
      <c r="Z250" t="s">
        <v>305</v>
      </c>
      <c r="AA250" t="s">
        <v>126</v>
      </c>
      <c r="AB250" t="s">
        <v>2442</v>
      </c>
      <c r="AC250" t="s">
        <v>2443</v>
      </c>
      <c r="AD250" t="s">
        <v>119</v>
      </c>
      <c r="AE250" t="s">
        <v>120</v>
      </c>
      <c r="AF250" s="8">
        <v>96950</v>
      </c>
      <c r="AG250" t="s">
        <v>121</v>
      </c>
      <c r="AI250" s="10">
        <v>16702337732</v>
      </c>
      <c r="AK250" t="s">
        <v>2446</v>
      </c>
      <c r="BC250" t="str">
        <f>"17-3011.00"</f>
        <v>17-3011.00</v>
      </c>
      <c r="BD250" t="s">
        <v>157</v>
      </c>
      <c r="BE250" t="s">
        <v>2447</v>
      </c>
      <c r="BF250" t="s">
        <v>2448</v>
      </c>
      <c r="BG250">
        <v>2</v>
      </c>
      <c r="BH250">
        <v>2</v>
      </c>
      <c r="BI250" s="1">
        <v>45200</v>
      </c>
      <c r="BJ250" s="1">
        <v>45565</v>
      </c>
      <c r="BK250" s="1">
        <v>45222</v>
      </c>
      <c r="BL250" s="1">
        <v>45565</v>
      </c>
      <c r="BM250">
        <v>35</v>
      </c>
      <c r="BN250">
        <v>0</v>
      </c>
      <c r="BO250">
        <v>7</v>
      </c>
      <c r="BP250">
        <v>7</v>
      </c>
      <c r="BQ250">
        <v>7</v>
      </c>
      <c r="BR250">
        <v>7</v>
      </c>
      <c r="BS250">
        <v>7</v>
      </c>
      <c r="BT250">
        <v>0</v>
      </c>
      <c r="BU250" t="str">
        <f>"9:00 AM"</f>
        <v>9:00 AM</v>
      </c>
      <c r="BV250" t="str">
        <f>"5:00 PM"</f>
        <v>5:00 PM</v>
      </c>
      <c r="BW250" t="s">
        <v>160</v>
      </c>
      <c r="BX250">
        <v>0</v>
      </c>
      <c r="BY250">
        <v>6</v>
      </c>
      <c r="BZ250" t="s">
        <v>115</v>
      </c>
      <c r="CB250" s="3" t="s">
        <v>2449</v>
      </c>
      <c r="CC250" t="s">
        <v>2450</v>
      </c>
      <c r="CD250" t="s">
        <v>2443</v>
      </c>
      <c r="CE250" t="s">
        <v>119</v>
      </c>
      <c r="CF250" t="s">
        <v>120</v>
      </c>
      <c r="CG250" s="8">
        <v>96950</v>
      </c>
      <c r="CH250" s="2">
        <v>16.93</v>
      </c>
      <c r="CI250" s="2">
        <v>16.93</v>
      </c>
      <c r="CJ250" s="2">
        <v>25.4</v>
      </c>
      <c r="CK250" s="2">
        <v>25.4</v>
      </c>
      <c r="CL250" t="s">
        <v>134</v>
      </c>
      <c r="CM250" t="s">
        <v>423</v>
      </c>
      <c r="CN250" t="s">
        <v>135</v>
      </c>
      <c r="CP250" t="s">
        <v>115</v>
      </c>
      <c r="CQ250" t="s">
        <v>114</v>
      </c>
      <c r="CR250" t="s">
        <v>115</v>
      </c>
      <c r="CS250" t="s">
        <v>114</v>
      </c>
      <c r="CT250" t="s">
        <v>136</v>
      </c>
      <c r="CU250" t="s">
        <v>114</v>
      </c>
      <c r="CV250" t="s">
        <v>136</v>
      </c>
      <c r="CW250" s="3" t="s">
        <v>2451</v>
      </c>
      <c r="CX250" s="10">
        <v>16702337732</v>
      </c>
      <c r="CY250" t="s">
        <v>2446</v>
      </c>
      <c r="CZ250" t="s">
        <v>136</v>
      </c>
      <c r="DA250" t="s">
        <v>114</v>
      </c>
      <c r="DB250" t="s">
        <v>115</v>
      </c>
    </row>
    <row r="251" spans="1:111" ht="14.45" customHeight="1" x14ac:dyDescent="0.25">
      <c r="A251" t="s">
        <v>2466</v>
      </c>
      <c r="B251" t="s">
        <v>209</v>
      </c>
      <c r="C251" s="1">
        <v>45130.864791087966</v>
      </c>
      <c r="D251" s="1">
        <v>45222</v>
      </c>
      <c r="E251" t="s">
        <v>139</v>
      </c>
      <c r="G251" t="s">
        <v>114</v>
      </c>
      <c r="H251" t="s">
        <v>115</v>
      </c>
      <c r="I251" t="s">
        <v>115</v>
      </c>
      <c r="J251" t="s">
        <v>2036</v>
      </c>
      <c r="L251" t="s">
        <v>2467</v>
      </c>
      <c r="M251" t="s">
        <v>2038</v>
      </c>
      <c r="N251" t="s">
        <v>119</v>
      </c>
      <c r="O251" t="s">
        <v>120</v>
      </c>
      <c r="P251" s="8">
        <v>96950</v>
      </c>
      <c r="Q251" t="s">
        <v>121</v>
      </c>
      <c r="S251" s="10">
        <v>16702347243</v>
      </c>
      <c r="U251">
        <v>424410</v>
      </c>
      <c r="V251" t="s">
        <v>122</v>
      </c>
      <c r="X251" t="s">
        <v>2039</v>
      </c>
      <c r="Y251" t="s">
        <v>2040</v>
      </c>
      <c r="AA251" t="s">
        <v>533</v>
      </c>
      <c r="AB251" t="s">
        <v>2037</v>
      </c>
      <c r="AC251" t="s">
        <v>2041</v>
      </c>
      <c r="AD251" t="s">
        <v>119</v>
      </c>
      <c r="AE251" t="s">
        <v>120</v>
      </c>
      <c r="AF251" s="8">
        <v>96950</v>
      </c>
      <c r="AG251" t="s">
        <v>121</v>
      </c>
      <c r="AI251" s="10">
        <v>16702347243</v>
      </c>
      <c r="AK251" t="s">
        <v>2042</v>
      </c>
      <c r="BC251" t="str">
        <f>"53-3031.00"</f>
        <v>53-3031.00</v>
      </c>
      <c r="BD251" t="s">
        <v>2289</v>
      </c>
      <c r="BE251" t="s">
        <v>2468</v>
      </c>
      <c r="BF251" t="s">
        <v>2469</v>
      </c>
      <c r="BG251">
        <v>1</v>
      </c>
      <c r="BH251">
        <v>1</v>
      </c>
      <c r="BI251" s="1">
        <v>45199</v>
      </c>
      <c r="BJ251" s="1">
        <v>45564</v>
      </c>
      <c r="BK251" s="1">
        <v>45222</v>
      </c>
      <c r="BL251" s="1">
        <v>45564</v>
      </c>
      <c r="BM251">
        <v>36</v>
      </c>
      <c r="BN251">
        <v>0</v>
      </c>
      <c r="BO251">
        <v>6</v>
      </c>
      <c r="BP251">
        <v>6</v>
      </c>
      <c r="BQ251">
        <v>6</v>
      </c>
      <c r="BR251">
        <v>6</v>
      </c>
      <c r="BS251">
        <v>6</v>
      </c>
      <c r="BT251">
        <v>6</v>
      </c>
      <c r="BU251" t="str">
        <f>"8:00 AM"</f>
        <v>8:00 AM</v>
      </c>
      <c r="BV251" t="str">
        <f>"3:00 PM"</f>
        <v>3:00 PM</v>
      </c>
      <c r="BW251" t="s">
        <v>131</v>
      </c>
      <c r="BX251">
        <v>0</v>
      </c>
      <c r="BY251">
        <v>12</v>
      </c>
      <c r="BZ251" t="s">
        <v>115</v>
      </c>
      <c r="CB251" s="3" t="s">
        <v>2470</v>
      </c>
      <c r="CC251" t="s">
        <v>2467</v>
      </c>
      <c r="CD251" t="s">
        <v>2038</v>
      </c>
      <c r="CE251" t="s">
        <v>119</v>
      </c>
      <c r="CF251" t="s">
        <v>120</v>
      </c>
      <c r="CG251" s="8">
        <v>96950</v>
      </c>
      <c r="CH251" s="2">
        <v>8.06</v>
      </c>
      <c r="CI251" s="2">
        <v>8.09</v>
      </c>
      <c r="CJ251" s="2">
        <v>12.09</v>
      </c>
      <c r="CK251" s="2">
        <v>12.14</v>
      </c>
      <c r="CL251" t="s">
        <v>134</v>
      </c>
      <c r="CM251" t="s">
        <v>136</v>
      </c>
      <c r="CN251" t="s">
        <v>135</v>
      </c>
      <c r="CP251" t="s">
        <v>115</v>
      </c>
      <c r="CQ251" t="s">
        <v>114</v>
      </c>
      <c r="CR251" t="s">
        <v>115</v>
      </c>
      <c r="CS251" t="s">
        <v>114</v>
      </c>
      <c r="CT251" t="s">
        <v>136</v>
      </c>
      <c r="CU251" t="s">
        <v>114</v>
      </c>
      <c r="CV251" t="s">
        <v>136</v>
      </c>
      <c r="CW251" t="s">
        <v>2471</v>
      </c>
      <c r="CX251" s="10">
        <v>16702347243</v>
      </c>
      <c r="CY251" t="s">
        <v>2042</v>
      </c>
      <c r="CZ251" t="s">
        <v>136</v>
      </c>
      <c r="DA251" t="s">
        <v>114</v>
      </c>
      <c r="DB251" t="s">
        <v>115</v>
      </c>
    </row>
    <row r="252" spans="1:111" ht="14.45" customHeight="1" x14ac:dyDescent="0.25">
      <c r="A252" t="s">
        <v>2472</v>
      </c>
      <c r="B252" t="s">
        <v>209</v>
      </c>
      <c r="C252" s="1">
        <v>45137.426847222225</v>
      </c>
      <c r="D252" s="1">
        <v>45222</v>
      </c>
      <c r="E252" t="s">
        <v>113</v>
      </c>
      <c r="F252" s="1">
        <v>45198.833333333336</v>
      </c>
      <c r="G252" t="s">
        <v>115</v>
      </c>
      <c r="H252" t="s">
        <v>115</v>
      </c>
      <c r="I252" t="s">
        <v>115</v>
      </c>
      <c r="J252" t="s">
        <v>1730</v>
      </c>
      <c r="K252" t="s">
        <v>1731</v>
      </c>
      <c r="L252" t="s">
        <v>1732</v>
      </c>
      <c r="M252" t="s">
        <v>1733</v>
      </c>
      <c r="N252" t="s">
        <v>119</v>
      </c>
      <c r="O252" t="s">
        <v>120</v>
      </c>
      <c r="P252" s="8">
        <v>96950</v>
      </c>
      <c r="Q252" t="s">
        <v>121</v>
      </c>
      <c r="S252" s="10">
        <v>16702854805</v>
      </c>
      <c r="U252">
        <v>238910</v>
      </c>
      <c r="V252" t="s">
        <v>122</v>
      </c>
      <c r="X252" t="s">
        <v>947</v>
      </c>
      <c r="Y252" t="s">
        <v>1734</v>
      </c>
      <c r="AA252" t="s">
        <v>126</v>
      </c>
      <c r="AB252" t="s">
        <v>1732</v>
      </c>
      <c r="AC252" t="s">
        <v>2473</v>
      </c>
      <c r="AD252" t="s">
        <v>119</v>
      </c>
      <c r="AE252" t="s">
        <v>120</v>
      </c>
      <c r="AF252" s="8">
        <v>96950</v>
      </c>
      <c r="AG252" t="s">
        <v>121</v>
      </c>
      <c r="AI252" s="10">
        <v>16702854805</v>
      </c>
      <c r="AK252" t="s">
        <v>782</v>
      </c>
      <c r="BC252" t="str">
        <f>"47-2073.00"</f>
        <v>47-2073.00</v>
      </c>
      <c r="BD252" t="s">
        <v>2474</v>
      </c>
      <c r="BE252" t="s">
        <v>2475</v>
      </c>
      <c r="BF252" t="s">
        <v>130</v>
      </c>
      <c r="BG252">
        <v>5</v>
      </c>
      <c r="BH252">
        <v>5</v>
      </c>
      <c r="BI252" s="1">
        <v>45200</v>
      </c>
      <c r="BJ252" s="1">
        <v>45565</v>
      </c>
      <c r="BK252" s="1">
        <v>45222</v>
      </c>
      <c r="BL252" s="1">
        <v>45565</v>
      </c>
      <c r="BM252">
        <v>40</v>
      </c>
      <c r="BN252">
        <v>0</v>
      </c>
      <c r="BO252">
        <v>8</v>
      </c>
      <c r="BP252">
        <v>8</v>
      </c>
      <c r="BQ252">
        <v>8</v>
      </c>
      <c r="BR252">
        <v>8</v>
      </c>
      <c r="BS252">
        <v>8</v>
      </c>
      <c r="BT252">
        <v>0</v>
      </c>
      <c r="BU252" t="str">
        <f>"8:00 AM"</f>
        <v>8:00 AM</v>
      </c>
      <c r="BV252" t="str">
        <f>"5:00 PM"</f>
        <v>5:00 PM</v>
      </c>
      <c r="BW252" t="s">
        <v>131</v>
      </c>
      <c r="BX252">
        <v>0</v>
      </c>
      <c r="BY252">
        <v>12</v>
      </c>
      <c r="BZ252" t="s">
        <v>115</v>
      </c>
      <c r="CB252" t="s">
        <v>2476</v>
      </c>
      <c r="CC252" t="s">
        <v>1732</v>
      </c>
      <c r="CD252" t="s">
        <v>1733</v>
      </c>
      <c r="CE252" t="s">
        <v>119</v>
      </c>
      <c r="CF252" t="s">
        <v>120</v>
      </c>
      <c r="CG252" s="8">
        <v>96950</v>
      </c>
      <c r="CH252" s="2">
        <v>10.23</v>
      </c>
      <c r="CI252" s="2">
        <v>10.23</v>
      </c>
      <c r="CJ252" s="2">
        <v>15.34</v>
      </c>
      <c r="CK252" s="2">
        <v>15.34</v>
      </c>
      <c r="CL252" t="s">
        <v>134</v>
      </c>
      <c r="CM252" t="s">
        <v>789</v>
      </c>
      <c r="CN252" t="s">
        <v>135</v>
      </c>
      <c r="CP252" t="s">
        <v>115</v>
      </c>
      <c r="CQ252" t="s">
        <v>114</v>
      </c>
      <c r="CR252" t="s">
        <v>114</v>
      </c>
      <c r="CS252" t="s">
        <v>114</v>
      </c>
      <c r="CT252" t="s">
        <v>136</v>
      </c>
      <c r="CU252" t="s">
        <v>114</v>
      </c>
      <c r="CV252" t="s">
        <v>136</v>
      </c>
      <c r="CW252" t="s">
        <v>790</v>
      </c>
      <c r="CX252" s="10">
        <v>16707837461</v>
      </c>
      <c r="CY252" t="s">
        <v>782</v>
      </c>
      <c r="CZ252" t="s">
        <v>791</v>
      </c>
      <c r="DA252" t="s">
        <v>114</v>
      </c>
      <c r="DB252" t="s">
        <v>115</v>
      </c>
    </row>
    <row r="253" spans="1:111" ht="14.45" customHeight="1" x14ac:dyDescent="0.25">
      <c r="A253" t="s">
        <v>2477</v>
      </c>
      <c r="B253" t="s">
        <v>209</v>
      </c>
      <c r="C253" s="1">
        <v>45168.170196527775</v>
      </c>
      <c r="D253" s="1">
        <v>45222</v>
      </c>
      <c r="E253" t="s">
        <v>139</v>
      </c>
      <c r="G253" t="s">
        <v>114</v>
      </c>
      <c r="H253" t="s">
        <v>115</v>
      </c>
      <c r="I253" t="s">
        <v>115</v>
      </c>
      <c r="J253" t="s">
        <v>2368</v>
      </c>
      <c r="K253" t="s">
        <v>2369</v>
      </c>
      <c r="L253" t="s">
        <v>2370</v>
      </c>
      <c r="N253" t="s">
        <v>119</v>
      </c>
      <c r="O253" t="s">
        <v>120</v>
      </c>
      <c r="P253" s="8">
        <v>96950</v>
      </c>
      <c r="Q253" t="s">
        <v>121</v>
      </c>
      <c r="S253" s="10">
        <v>16704832370</v>
      </c>
      <c r="U253">
        <v>72251</v>
      </c>
      <c r="V253" t="s">
        <v>122</v>
      </c>
      <c r="X253" t="s">
        <v>2371</v>
      </c>
      <c r="Y253" t="s">
        <v>2372</v>
      </c>
      <c r="AA253" t="s">
        <v>356</v>
      </c>
      <c r="AB253" t="s">
        <v>2373</v>
      </c>
      <c r="AD253" t="s">
        <v>214</v>
      </c>
      <c r="AE253" t="s">
        <v>120</v>
      </c>
      <c r="AF253" s="8">
        <v>96950</v>
      </c>
      <c r="AG253" t="s">
        <v>121</v>
      </c>
      <c r="AI253" s="10">
        <v>16704832370</v>
      </c>
      <c r="AK253" t="s">
        <v>2374</v>
      </c>
      <c r="BC253" t="str">
        <f>"35-3011.00"</f>
        <v>35-3011.00</v>
      </c>
      <c r="BD253" t="s">
        <v>2375</v>
      </c>
      <c r="BE253" t="s">
        <v>2376</v>
      </c>
      <c r="BF253" t="s">
        <v>2377</v>
      </c>
      <c r="BG253">
        <v>1</v>
      </c>
      <c r="BH253">
        <v>1</v>
      </c>
      <c r="BI253" s="1">
        <v>45200</v>
      </c>
      <c r="BJ253" s="1">
        <v>46295</v>
      </c>
      <c r="BK253" s="1">
        <v>45222</v>
      </c>
      <c r="BL253" s="1">
        <v>46295</v>
      </c>
      <c r="BM253">
        <v>40</v>
      </c>
      <c r="BN253">
        <v>8</v>
      </c>
      <c r="BO253">
        <v>0</v>
      </c>
      <c r="BP253">
        <v>0</v>
      </c>
      <c r="BQ253">
        <v>8</v>
      </c>
      <c r="BR253">
        <v>8</v>
      </c>
      <c r="BS253">
        <v>8</v>
      </c>
      <c r="BT253">
        <v>8</v>
      </c>
      <c r="BU253" t="str">
        <f>"5:00 PM"</f>
        <v>5:00 PM</v>
      </c>
      <c r="BV253" t="str">
        <f>"1:00 AM"</f>
        <v>1:00 AM</v>
      </c>
      <c r="BW253" t="s">
        <v>131</v>
      </c>
      <c r="BX253">
        <v>3</v>
      </c>
      <c r="BY253">
        <v>6</v>
      </c>
      <c r="BZ253" t="s">
        <v>115</v>
      </c>
      <c r="CB253" t="s">
        <v>2378</v>
      </c>
      <c r="CC253" t="s">
        <v>2379</v>
      </c>
      <c r="CE253" t="s">
        <v>119</v>
      </c>
      <c r="CF253" t="s">
        <v>120</v>
      </c>
      <c r="CG253" s="8">
        <v>96950</v>
      </c>
      <c r="CH253" s="2">
        <v>7.93</v>
      </c>
      <c r="CI253" s="2">
        <v>7.93</v>
      </c>
      <c r="CJ253" s="2">
        <v>11.9</v>
      </c>
      <c r="CK253" s="2">
        <v>11.9</v>
      </c>
      <c r="CL253" t="s">
        <v>134</v>
      </c>
      <c r="CM253" t="s">
        <v>764</v>
      </c>
      <c r="CN253" t="s">
        <v>135</v>
      </c>
      <c r="CP253" t="s">
        <v>115</v>
      </c>
      <c r="CQ253" t="s">
        <v>114</v>
      </c>
      <c r="CR253" t="s">
        <v>115</v>
      </c>
      <c r="CS253" t="s">
        <v>114</v>
      </c>
      <c r="CT253" t="s">
        <v>136</v>
      </c>
      <c r="CU253" t="s">
        <v>114</v>
      </c>
      <c r="CV253" t="s">
        <v>136</v>
      </c>
      <c r="CW253" t="s">
        <v>362</v>
      </c>
      <c r="CX253" s="10">
        <v>16702351944</v>
      </c>
      <c r="CY253" t="s">
        <v>2374</v>
      </c>
      <c r="CZ253" t="s">
        <v>136</v>
      </c>
      <c r="DA253" t="s">
        <v>114</v>
      </c>
      <c r="DB253" t="s">
        <v>115</v>
      </c>
      <c r="DC253" t="s">
        <v>2371</v>
      </c>
      <c r="DD253" t="s">
        <v>2478</v>
      </c>
      <c r="DF253" t="s">
        <v>2479</v>
      </c>
      <c r="DG253" t="s">
        <v>2374</v>
      </c>
    </row>
    <row r="254" spans="1:111" ht="14.45" customHeight="1" x14ac:dyDescent="0.25">
      <c r="A254" t="s">
        <v>2480</v>
      </c>
      <c r="B254" t="s">
        <v>209</v>
      </c>
      <c r="C254" s="1">
        <v>45116.868751388887</v>
      </c>
      <c r="D254" s="1">
        <v>45222</v>
      </c>
      <c r="E254" t="s">
        <v>113</v>
      </c>
      <c r="F254" s="1">
        <v>45199.833333333336</v>
      </c>
      <c r="G254" t="s">
        <v>115</v>
      </c>
      <c r="H254" t="s">
        <v>115</v>
      </c>
      <c r="I254" t="s">
        <v>115</v>
      </c>
      <c r="J254" t="s">
        <v>1801</v>
      </c>
      <c r="L254" t="s">
        <v>1802</v>
      </c>
      <c r="N254" t="s">
        <v>119</v>
      </c>
      <c r="O254" t="s">
        <v>120</v>
      </c>
      <c r="P254" s="8">
        <v>96950</v>
      </c>
      <c r="Q254" t="s">
        <v>121</v>
      </c>
      <c r="R254" t="s">
        <v>136</v>
      </c>
      <c r="S254" s="10">
        <v>16702354557</v>
      </c>
      <c r="U254">
        <v>53111</v>
      </c>
      <c r="V254" t="s">
        <v>122</v>
      </c>
      <c r="X254" t="s">
        <v>1803</v>
      </c>
      <c r="Y254" t="s">
        <v>1804</v>
      </c>
      <c r="Z254" t="s">
        <v>1805</v>
      </c>
      <c r="AA254" t="s">
        <v>1806</v>
      </c>
      <c r="AB254" t="s">
        <v>2481</v>
      </c>
      <c r="AD254" t="s">
        <v>214</v>
      </c>
      <c r="AE254" t="s">
        <v>120</v>
      </c>
      <c r="AF254" s="8">
        <v>96950</v>
      </c>
      <c r="AG254" t="s">
        <v>121</v>
      </c>
      <c r="AI254" s="10">
        <v>16702354557</v>
      </c>
      <c r="AK254" t="s">
        <v>1807</v>
      </c>
      <c r="BC254" t="str">
        <f>"49-9071.00"</f>
        <v>49-9071.00</v>
      </c>
      <c r="BD254" t="s">
        <v>200</v>
      </c>
      <c r="BE254" t="s">
        <v>1808</v>
      </c>
      <c r="BF254" t="s">
        <v>1363</v>
      </c>
      <c r="BG254">
        <v>1</v>
      </c>
      <c r="BH254">
        <v>1</v>
      </c>
      <c r="BI254" s="1">
        <v>45201</v>
      </c>
      <c r="BJ254" s="1">
        <v>45566</v>
      </c>
      <c r="BK254" s="1">
        <v>45222</v>
      </c>
      <c r="BL254" s="1">
        <v>45566</v>
      </c>
      <c r="BM254">
        <v>40</v>
      </c>
      <c r="BN254">
        <v>0</v>
      </c>
      <c r="BO254">
        <v>8</v>
      </c>
      <c r="BP254">
        <v>8</v>
      </c>
      <c r="BQ254">
        <v>8</v>
      </c>
      <c r="BR254">
        <v>8</v>
      </c>
      <c r="BS254">
        <v>8</v>
      </c>
      <c r="BT254">
        <v>0</v>
      </c>
      <c r="BU254" t="str">
        <f>"8:00 AM"</f>
        <v>8:00 AM</v>
      </c>
      <c r="BV254" t="str">
        <f>"5:00 PM"</f>
        <v>5:00 PM</v>
      </c>
      <c r="BW254" t="s">
        <v>131</v>
      </c>
      <c r="BX254">
        <v>0</v>
      </c>
      <c r="BY254">
        <v>24</v>
      </c>
      <c r="BZ254" t="s">
        <v>115</v>
      </c>
      <c r="CB254" t="s">
        <v>423</v>
      </c>
      <c r="CC254" t="s">
        <v>1809</v>
      </c>
      <c r="CD254" t="s">
        <v>1802</v>
      </c>
      <c r="CE254" t="s">
        <v>119</v>
      </c>
      <c r="CF254" t="s">
        <v>120</v>
      </c>
      <c r="CG254" s="8">
        <v>96950</v>
      </c>
      <c r="CH254" s="2">
        <v>9.19</v>
      </c>
      <c r="CI254" s="2">
        <v>9.5399999999999991</v>
      </c>
      <c r="CL254" t="s">
        <v>134</v>
      </c>
      <c r="CM254" t="s">
        <v>136</v>
      </c>
      <c r="CN254" t="s">
        <v>135</v>
      </c>
      <c r="CP254" t="s">
        <v>115</v>
      </c>
      <c r="CQ254" t="s">
        <v>114</v>
      </c>
      <c r="CR254" t="s">
        <v>114</v>
      </c>
      <c r="CS254" t="s">
        <v>115</v>
      </c>
      <c r="CT254" t="s">
        <v>136</v>
      </c>
      <c r="CU254" t="s">
        <v>114</v>
      </c>
      <c r="CV254" t="s">
        <v>114</v>
      </c>
      <c r="CW254" t="s">
        <v>1810</v>
      </c>
      <c r="CX254" s="10">
        <v>16702354557</v>
      </c>
      <c r="CY254" t="s">
        <v>1807</v>
      </c>
      <c r="CZ254" t="s">
        <v>136</v>
      </c>
      <c r="DA254" t="s">
        <v>114</v>
      </c>
      <c r="DB254" t="s">
        <v>115</v>
      </c>
    </row>
    <row r="255" spans="1:111" ht="14.45" customHeight="1" x14ac:dyDescent="0.25">
      <c r="A255" t="s">
        <v>2482</v>
      </c>
      <c r="B255" t="s">
        <v>209</v>
      </c>
      <c r="C255" s="1">
        <v>45126.10889236111</v>
      </c>
      <c r="D255" s="1">
        <v>45222</v>
      </c>
      <c r="E255" t="s">
        <v>139</v>
      </c>
      <c r="G255" t="s">
        <v>115</v>
      </c>
      <c r="H255" t="s">
        <v>115</v>
      </c>
      <c r="I255" t="s">
        <v>115</v>
      </c>
      <c r="J255" t="s">
        <v>2483</v>
      </c>
      <c r="L255" t="s">
        <v>2484</v>
      </c>
      <c r="M255" t="s">
        <v>2485</v>
      </c>
      <c r="N255" t="s">
        <v>2486</v>
      </c>
      <c r="O255" t="s">
        <v>120</v>
      </c>
      <c r="P255" s="8">
        <v>96950</v>
      </c>
      <c r="Q255" t="s">
        <v>121</v>
      </c>
      <c r="R255" t="s">
        <v>136</v>
      </c>
      <c r="S255" s="10">
        <v>16703226031</v>
      </c>
      <c r="U255">
        <v>424410</v>
      </c>
      <c r="V255" t="s">
        <v>122</v>
      </c>
      <c r="X255" t="s">
        <v>2487</v>
      </c>
      <c r="Y255" t="s">
        <v>1858</v>
      </c>
      <c r="Z255" t="s">
        <v>2488</v>
      </c>
      <c r="AA255" t="s">
        <v>2489</v>
      </c>
      <c r="AB255" t="s">
        <v>2484</v>
      </c>
      <c r="AC255" t="s">
        <v>2485</v>
      </c>
      <c r="AD255" t="s">
        <v>2486</v>
      </c>
      <c r="AE255" t="s">
        <v>120</v>
      </c>
      <c r="AF255" s="8">
        <v>96950</v>
      </c>
      <c r="AG255" t="s">
        <v>121</v>
      </c>
      <c r="AI255" s="10">
        <v>16703226031</v>
      </c>
      <c r="AK255" t="s">
        <v>2281</v>
      </c>
      <c r="AL255" t="s">
        <v>488</v>
      </c>
      <c r="AM255" t="s">
        <v>2055</v>
      </c>
      <c r="AN255" t="s">
        <v>2056</v>
      </c>
      <c r="AO255" t="s">
        <v>2057</v>
      </c>
      <c r="AP255" t="s">
        <v>2058</v>
      </c>
      <c r="AQ255" t="s">
        <v>2059</v>
      </c>
      <c r="AR255" t="s">
        <v>2060</v>
      </c>
      <c r="AS255" t="s">
        <v>516</v>
      </c>
      <c r="AT255">
        <v>96913</v>
      </c>
      <c r="AU255" t="s">
        <v>121</v>
      </c>
      <c r="AW255" s="10">
        <v>16716461222</v>
      </c>
      <c r="AX255">
        <v>111</v>
      </c>
      <c r="AY255" t="s">
        <v>2061</v>
      </c>
      <c r="AZ255" t="s">
        <v>2062</v>
      </c>
      <c r="BA255" t="s">
        <v>516</v>
      </c>
      <c r="BB255" t="s">
        <v>2063</v>
      </c>
      <c r="BC255" t="str">
        <f>"43-3031.00"</f>
        <v>43-3031.00</v>
      </c>
      <c r="BD255" t="s">
        <v>310</v>
      </c>
      <c r="BE255" t="s">
        <v>2490</v>
      </c>
      <c r="BF255" t="s">
        <v>380</v>
      </c>
      <c r="BG255">
        <v>1</v>
      </c>
      <c r="BH255">
        <v>1</v>
      </c>
      <c r="BI255" s="1">
        <v>45245</v>
      </c>
      <c r="BJ255" s="1">
        <v>45565</v>
      </c>
      <c r="BK255" s="1">
        <v>45245</v>
      </c>
      <c r="BL255" s="1">
        <v>45565</v>
      </c>
      <c r="BM255">
        <v>40</v>
      </c>
      <c r="BN255">
        <v>0</v>
      </c>
      <c r="BO255">
        <v>8</v>
      </c>
      <c r="BP255">
        <v>8</v>
      </c>
      <c r="BQ255">
        <v>8</v>
      </c>
      <c r="BR255">
        <v>8</v>
      </c>
      <c r="BS255">
        <v>8</v>
      </c>
      <c r="BT255">
        <v>0</v>
      </c>
      <c r="BU255" t="str">
        <f>"8:00 AM"</f>
        <v>8:00 AM</v>
      </c>
      <c r="BV255" t="str">
        <f>"5:00 PM"</f>
        <v>5:00 PM</v>
      </c>
      <c r="BW255" t="s">
        <v>160</v>
      </c>
      <c r="BX255">
        <v>0</v>
      </c>
      <c r="BY255">
        <v>12</v>
      </c>
      <c r="BZ255" t="s">
        <v>115</v>
      </c>
      <c r="CB255" s="3" t="s">
        <v>2491</v>
      </c>
      <c r="CC255" t="s">
        <v>2484</v>
      </c>
      <c r="CD255" t="s">
        <v>2485</v>
      </c>
      <c r="CE255" t="s">
        <v>2486</v>
      </c>
      <c r="CF255" t="s">
        <v>120</v>
      </c>
      <c r="CG255" s="8">
        <v>96950</v>
      </c>
      <c r="CH255" s="2">
        <v>11.21</v>
      </c>
      <c r="CI255" s="2">
        <v>11.21</v>
      </c>
      <c r="CJ255" s="2">
        <v>16.82</v>
      </c>
      <c r="CK255" s="2">
        <v>16.82</v>
      </c>
      <c r="CL255" t="s">
        <v>134</v>
      </c>
      <c r="CM255" t="s">
        <v>2492</v>
      </c>
      <c r="CN255" t="s">
        <v>135</v>
      </c>
      <c r="CP255" t="s">
        <v>115</v>
      </c>
      <c r="CQ255" t="s">
        <v>114</v>
      </c>
      <c r="CR255" t="s">
        <v>114</v>
      </c>
      <c r="CS255" t="s">
        <v>114</v>
      </c>
      <c r="CT255" t="s">
        <v>136</v>
      </c>
      <c r="CU255" t="s">
        <v>114</v>
      </c>
      <c r="CV255" t="s">
        <v>114</v>
      </c>
      <c r="CW255" t="s">
        <v>2294</v>
      </c>
      <c r="CX255" s="10">
        <v>16703226031</v>
      </c>
      <c r="CY255" t="s">
        <v>2281</v>
      </c>
      <c r="CZ255" t="s">
        <v>136</v>
      </c>
      <c r="DA255" t="s">
        <v>114</v>
      </c>
      <c r="DB255" t="s">
        <v>115</v>
      </c>
      <c r="DC255" t="s">
        <v>2055</v>
      </c>
      <c r="DD255" t="s">
        <v>2056</v>
      </c>
      <c r="DE255" t="s">
        <v>995</v>
      </c>
      <c r="DF255" t="s">
        <v>2062</v>
      </c>
      <c r="DG255" t="s">
        <v>2061</v>
      </c>
    </row>
    <row r="256" spans="1:111" ht="14.45" customHeight="1" x14ac:dyDescent="0.25">
      <c r="A256" t="s">
        <v>2493</v>
      </c>
      <c r="B256" t="s">
        <v>209</v>
      </c>
      <c r="C256" s="1">
        <v>45154.034133564812</v>
      </c>
      <c r="D256" s="1">
        <v>45222</v>
      </c>
      <c r="E256" t="s">
        <v>139</v>
      </c>
      <c r="G256" t="s">
        <v>115</v>
      </c>
      <c r="H256" t="s">
        <v>115</v>
      </c>
      <c r="I256" t="s">
        <v>115</v>
      </c>
      <c r="J256" t="s">
        <v>2494</v>
      </c>
      <c r="K256" t="s">
        <v>2495</v>
      </c>
      <c r="L256" t="s">
        <v>2496</v>
      </c>
      <c r="M256" t="s">
        <v>136</v>
      </c>
      <c r="N256" t="s">
        <v>119</v>
      </c>
      <c r="O256" t="s">
        <v>120</v>
      </c>
      <c r="P256" s="8">
        <v>96950</v>
      </c>
      <c r="Q256" t="s">
        <v>121</v>
      </c>
      <c r="R256" t="s">
        <v>136</v>
      </c>
      <c r="S256" s="10">
        <v>16702852137</v>
      </c>
      <c r="U256">
        <v>445220</v>
      </c>
      <c r="V256" t="s">
        <v>122</v>
      </c>
      <c r="X256" t="s">
        <v>2497</v>
      </c>
      <c r="Y256" t="s">
        <v>1358</v>
      </c>
      <c r="Z256" t="s">
        <v>2498</v>
      </c>
      <c r="AA256" t="s">
        <v>321</v>
      </c>
      <c r="AB256" t="s">
        <v>2496</v>
      </c>
      <c r="AC256" t="s">
        <v>136</v>
      </c>
      <c r="AD256" t="s">
        <v>119</v>
      </c>
      <c r="AE256" t="s">
        <v>120</v>
      </c>
      <c r="AF256" s="8">
        <v>96950</v>
      </c>
      <c r="AG256" t="s">
        <v>121</v>
      </c>
      <c r="AH256" t="s">
        <v>707</v>
      </c>
      <c r="AI256" s="10">
        <v>16702852137</v>
      </c>
      <c r="AK256" t="s">
        <v>2499</v>
      </c>
      <c r="BC256" t="str">
        <f>"41-2031.00"</f>
        <v>41-2031.00</v>
      </c>
      <c r="BD256" t="s">
        <v>2500</v>
      </c>
      <c r="BE256" t="s">
        <v>2501</v>
      </c>
      <c r="BF256" t="s">
        <v>2502</v>
      </c>
      <c r="BG256">
        <v>3</v>
      </c>
      <c r="BH256">
        <v>3</v>
      </c>
      <c r="BI256" s="1">
        <v>45274</v>
      </c>
      <c r="BJ256" s="1">
        <v>45639</v>
      </c>
      <c r="BK256" s="1">
        <v>45274</v>
      </c>
      <c r="BL256" s="1">
        <v>45639</v>
      </c>
      <c r="BM256">
        <v>35</v>
      </c>
      <c r="BN256">
        <v>0</v>
      </c>
      <c r="BO256">
        <v>6</v>
      </c>
      <c r="BP256">
        <v>6</v>
      </c>
      <c r="BQ256">
        <v>6</v>
      </c>
      <c r="BR256">
        <v>6</v>
      </c>
      <c r="BS256">
        <v>6</v>
      </c>
      <c r="BT256">
        <v>5</v>
      </c>
      <c r="BU256" t="str">
        <f>"10:00 AM"</f>
        <v>10:00 AM</v>
      </c>
      <c r="BV256" t="str">
        <f>"5:00 PM"</f>
        <v>5:00 PM</v>
      </c>
      <c r="BW256" t="s">
        <v>131</v>
      </c>
      <c r="BX256">
        <v>0</v>
      </c>
      <c r="BY256">
        <v>12</v>
      </c>
      <c r="BZ256" t="s">
        <v>115</v>
      </c>
      <c r="CB256" t="s">
        <v>423</v>
      </c>
      <c r="CC256" t="s">
        <v>2503</v>
      </c>
      <c r="CD256" t="s">
        <v>2171</v>
      </c>
      <c r="CE256" t="s">
        <v>119</v>
      </c>
      <c r="CF256" t="s">
        <v>120</v>
      </c>
      <c r="CG256" s="8">
        <v>96950</v>
      </c>
      <c r="CH256" s="2">
        <v>8.59</v>
      </c>
      <c r="CI256" s="2">
        <v>8.59</v>
      </c>
      <c r="CJ256" s="2">
        <v>12.89</v>
      </c>
      <c r="CK256" s="2">
        <v>12.89</v>
      </c>
      <c r="CL256" t="s">
        <v>134</v>
      </c>
      <c r="CM256" t="s">
        <v>136</v>
      </c>
      <c r="CN256" t="s">
        <v>135</v>
      </c>
      <c r="CP256" t="s">
        <v>115</v>
      </c>
      <c r="CQ256" t="s">
        <v>114</v>
      </c>
      <c r="CR256" t="s">
        <v>115</v>
      </c>
      <c r="CS256" t="s">
        <v>114</v>
      </c>
      <c r="CT256" t="s">
        <v>136</v>
      </c>
      <c r="CU256" t="s">
        <v>114</v>
      </c>
      <c r="CV256" t="s">
        <v>136</v>
      </c>
      <c r="CW256" t="s">
        <v>2504</v>
      </c>
      <c r="CX256" s="10">
        <v>16702852137</v>
      </c>
      <c r="CY256" t="s">
        <v>2499</v>
      </c>
      <c r="CZ256" t="s">
        <v>136</v>
      </c>
      <c r="DA256" t="s">
        <v>114</v>
      </c>
      <c r="DB256" t="s">
        <v>115</v>
      </c>
    </row>
    <row r="257" spans="1:111" ht="14.45" customHeight="1" x14ac:dyDescent="0.25">
      <c r="A257" t="s">
        <v>2505</v>
      </c>
      <c r="B257" t="s">
        <v>209</v>
      </c>
      <c r="C257" s="1">
        <v>45125.027419907405</v>
      </c>
      <c r="D257" s="1">
        <v>45222</v>
      </c>
      <c r="E257" t="s">
        <v>139</v>
      </c>
      <c r="G257" t="s">
        <v>115</v>
      </c>
      <c r="H257" t="s">
        <v>115</v>
      </c>
      <c r="I257" t="s">
        <v>115</v>
      </c>
      <c r="J257" t="s">
        <v>2506</v>
      </c>
      <c r="K257" t="s">
        <v>2507</v>
      </c>
      <c r="L257" t="s">
        <v>2508</v>
      </c>
      <c r="N257" t="s">
        <v>119</v>
      </c>
      <c r="O257" t="s">
        <v>120</v>
      </c>
      <c r="P257" s="8">
        <v>96950</v>
      </c>
      <c r="Q257" t="s">
        <v>121</v>
      </c>
      <c r="R257" t="s">
        <v>136</v>
      </c>
      <c r="S257" s="10">
        <v>16702351444</v>
      </c>
      <c r="U257">
        <v>56199</v>
      </c>
      <c r="V257" t="s">
        <v>122</v>
      </c>
      <c r="X257" t="s">
        <v>891</v>
      </c>
      <c r="Y257" t="s">
        <v>2353</v>
      </c>
      <c r="Z257" t="s">
        <v>2354</v>
      </c>
      <c r="AA257" t="s">
        <v>1653</v>
      </c>
      <c r="AB257" t="s">
        <v>2509</v>
      </c>
      <c r="AD257" t="s">
        <v>119</v>
      </c>
      <c r="AE257" t="s">
        <v>120</v>
      </c>
      <c r="AF257" s="8">
        <v>96950</v>
      </c>
      <c r="AG257" t="s">
        <v>121</v>
      </c>
      <c r="AI257" s="10">
        <v>16702351444</v>
      </c>
      <c r="AK257" t="s">
        <v>2510</v>
      </c>
      <c r="BC257" t="str">
        <f>"49-9071.00"</f>
        <v>49-9071.00</v>
      </c>
      <c r="BD257" t="s">
        <v>200</v>
      </c>
      <c r="BE257" t="s">
        <v>2511</v>
      </c>
      <c r="BF257" t="s">
        <v>2512</v>
      </c>
      <c r="BG257">
        <v>1</v>
      </c>
      <c r="BH257">
        <v>1</v>
      </c>
      <c r="BI257" s="1">
        <v>45200</v>
      </c>
      <c r="BJ257" s="1">
        <v>45565</v>
      </c>
      <c r="BK257" s="1">
        <v>45222</v>
      </c>
      <c r="BL257" s="1">
        <v>45565</v>
      </c>
      <c r="BM257">
        <v>35</v>
      </c>
      <c r="BN257">
        <v>0</v>
      </c>
      <c r="BO257">
        <v>7</v>
      </c>
      <c r="BP257">
        <v>7</v>
      </c>
      <c r="BQ257">
        <v>7</v>
      </c>
      <c r="BR257">
        <v>7</v>
      </c>
      <c r="BS257">
        <v>7</v>
      </c>
      <c r="BT257">
        <v>0</v>
      </c>
      <c r="BU257" t="str">
        <f>"8:00 PM"</f>
        <v>8:00 PM</v>
      </c>
      <c r="BV257" t="str">
        <f>"5:00 PM"</f>
        <v>5:00 PM</v>
      </c>
      <c r="BW257" t="s">
        <v>131</v>
      </c>
      <c r="BX257">
        <v>0</v>
      </c>
      <c r="BY257">
        <v>24</v>
      </c>
      <c r="BZ257" t="s">
        <v>115</v>
      </c>
      <c r="CB257" s="3" t="s">
        <v>2513</v>
      </c>
      <c r="CC257" t="s">
        <v>2514</v>
      </c>
      <c r="CD257" t="s">
        <v>2515</v>
      </c>
      <c r="CE257" t="s">
        <v>214</v>
      </c>
      <c r="CF257" t="s">
        <v>120</v>
      </c>
      <c r="CG257" s="8">
        <v>96950</v>
      </c>
      <c r="CH257" s="2">
        <v>9.19</v>
      </c>
      <c r="CI257" s="2">
        <v>9.19</v>
      </c>
      <c r="CJ257" s="2">
        <v>13.79</v>
      </c>
      <c r="CK257" s="2">
        <v>13.79</v>
      </c>
      <c r="CL257" t="s">
        <v>134</v>
      </c>
      <c r="CN257" t="s">
        <v>135</v>
      </c>
      <c r="CP257" t="s">
        <v>114</v>
      </c>
      <c r="CQ257" t="s">
        <v>114</v>
      </c>
      <c r="CR257" t="s">
        <v>114</v>
      </c>
      <c r="CS257" t="s">
        <v>114</v>
      </c>
      <c r="CT257" t="s">
        <v>136</v>
      </c>
      <c r="CU257" t="s">
        <v>114</v>
      </c>
      <c r="CV257" t="s">
        <v>136</v>
      </c>
      <c r="CW257" t="s">
        <v>2516</v>
      </c>
      <c r="CX257" s="10">
        <v>16702351444</v>
      </c>
      <c r="CY257" t="s">
        <v>2510</v>
      </c>
      <c r="CZ257" t="s">
        <v>136</v>
      </c>
      <c r="DA257" t="s">
        <v>114</v>
      </c>
      <c r="DB257" t="s">
        <v>115</v>
      </c>
    </row>
    <row r="258" spans="1:111" ht="14.45" customHeight="1" x14ac:dyDescent="0.25">
      <c r="A258" t="s">
        <v>2517</v>
      </c>
      <c r="B258" t="s">
        <v>209</v>
      </c>
      <c r="C258" s="1">
        <v>45167.235444328704</v>
      </c>
      <c r="D258" s="1">
        <v>45222</v>
      </c>
      <c r="E258" t="s">
        <v>113</v>
      </c>
      <c r="F258" s="1">
        <v>45306.791666666664</v>
      </c>
      <c r="G258" t="s">
        <v>115</v>
      </c>
      <c r="H258" t="s">
        <v>115</v>
      </c>
      <c r="I258" t="s">
        <v>115</v>
      </c>
      <c r="J258" t="s">
        <v>2518</v>
      </c>
      <c r="L258" t="s">
        <v>2519</v>
      </c>
      <c r="M258" t="s">
        <v>2520</v>
      </c>
      <c r="N258" t="s">
        <v>119</v>
      </c>
      <c r="O258" t="s">
        <v>120</v>
      </c>
      <c r="P258" s="8">
        <v>96950</v>
      </c>
      <c r="Q258" t="s">
        <v>121</v>
      </c>
      <c r="S258" s="10">
        <v>16702350173</v>
      </c>
      <c r="U258">
        <v>711211</v>
      </c>
      <c r="V258" t="s">
        <v>122</v>
      </c>
      <c r="X258" t="s">
        <v>2521</v>
      </c>
      <c r="Y258" t="s">
        <v>2522</v>
      </c>
      <c r="AA258" t="s">
        <v>126</v>
      </c>
      <c r="AB258" t="s">
        <v>2519</v>
      </c>
      <c r="AC258" t="s">
        <v>2520</v>
      </c>
      <c r="AD258" t="s">
        <v>119</v>
      </c>
      <c r="AE258" t="s">
        <v>120</v>
      </c>
      <c r="AF258" s="8">
        <v>96950</v>
      </c>
      <c r="AG258" t="s">
        <v>121</v>
      </c>
      <c r="AI258" s="10">
        <v>16702350173</v>
      </c>
      <c r="AK258" t="s">
        <v>2523</v>
      </c>
      <c r="BC258" t="str">
        <f>"27-2022.00"</f>
        <v>27-2022.00</v>
      </c>
      <c r="BD258" t="s">
        <v>2524</v>
      </c>
      <c r="BE258" t="s">
        <v>2525</v>
      </c>
      <c r="BF258" t="s">
        <v>2526</v>
      </c>
      <c r="BG258">
        <v>1</v>
      </c>
      <c r="BH258">
        <v>1</v>
      </c>
      <c r="BI258" s="1">
        <v>45308</v>
      </c>
      <c r="BJ258" s="1">
        <v>45673</v>
      </c>
      <c r="BK258" s="1">
        <v>45308</v>
      </c>
      <c r="BL258" s="1">
        <v>45673</v>
      </c>
      <c r="BM258">
        <v>40</v>
      </c>
      <c r="BN258">
        <v>0</v>
      </c>
      <c r="BO258">
        <v>8</v>
      </c>
      <c r="BP258">
        <v>8</v>
      </c>
      <c r="BQ258">
        <v>8</v>
      </c>
      <c r="BR258">
        <v>8</v>
      </c>
      <c r="BS258">
        <v>8</v>
      </c>
      <c r="BT258">
        <v>0</v>
      </c>
      <c r="BU258" t="str">
        <f>"9:00 AM"</f>
        <v>9:00 AM</v>
      </c>
      <c r="BV258" t="str">
        <f>"6:00 PM"</f>
        <v>6:00 PM</v>
      </c>
      <c r="BW258" t="s">
        <v>683</v>
      </c>
      <c r="BX258">
        <v>12</v>
      </c>
      <c r="BY258">
        <v>24</v>
      </c>
      <c r="BZ258" t="s">
        <v>114</v>
      </c>
      <c r="CA258">
        <v>3</v>
      </c>
      <c r="CB258" t="s">
        <v>2527</v>
      </c>
      <c r="CC258" t="s">
        <v>2528</v>
      </c>
      <c r="CD258" t="s">
        <v>2520</v>
      </c>
      <c r="CE258" t="s">
        <v>119</v>
      </c>
      <c r="CF258" t="s">
        <v>120</v>
      </c>
      <c r="CG258" s="8">
        <v>96950</v>
      </c>
      <c r="CH258" s="2">
        <v>5000</v>
      </c>
      <c r="CI258" s="2">
        <v>5000</v>
      </c>
      <c r="CL258" t="s">
        <v>2222</v>
      </c>
      <c r="CM258" t="s">
        <v>136</v>
      </c>
      <c r="CN258" t="s">
        <v>135</v>
      </c>
      <c r="CP258" t="s">
        <v>114</v>
      </c>
      <c r="CQ258" t="s">
        <v>114</v>
      </c>
      <c r="CR258" t="s">
        <v>114</v>
      </c>
      <c r="CS258" t="s">
        <v>115</v>
      </c>
      <c r="CT258" t="s">
        <v>136</v>
      </c>
      <c r="CU258" t="s">
        <v>114</v>
      </c>
      <c r="CV258" t="s">
        <v>114</v>
      </c>
      <c r="CW258" t="s">
        <v>184</v>
      </c>
      <c r="CX258" s="10">
        <v>16702350173</v>
      </c>
      <c r="CY258" t="s">
        <v>2523</v>
      </c>
      <c r="CZ258" t="s">
        <v>596</v>
      </c>
      <c r="DA258" t="s">
        <v>114</v>
      </c>
      <c r="DB258" t="s">
        <v>115</v>
      </c>
    </row>
    <row r="259" spans="1:111" ht="14.45" customHeight="1" x14ac:dyDescent="0.25">
      <c r="A259" t="s">
        <v>2529</v>
      </c>
      <c r="B259" t="s">
        <v>209</v>
      </c>
      <c r="C259" s="1">
        <v>45125.01046759259</v>
      </c>
      <c r="D259" s="1">
        <v>45222</v>
      </c>
      <c r="E259" t="s">
        <v>139</v>
      </c>
      <c r="G259" t="s">
        <v>114</v>
      </c>
      <c r="H259" t="s">
        <v>115</v>
      </c>
      <c r="I259" t="s">
        <v>115</v>
      </c>
      <c r="J259" t="s">
        <v>2506</v>
      </c>
      <c r="K259" t="s">
        <v>2507</v>
      </c>
      <c r="L259" t="s">
        <v>2508</v>
      </c>
      <c r="N259" t="s">
        <v>119</v>
      </c>
      <c r="O259" t="s">
        <v>120</v>
      </c>
      <c r="P259" s="8">
        <v>96950</v>
      </c>
      <c r="Q259" t="s">
        <v>121</v>
      </c>
      <c r="R259" t="s">
        <v>136</v>
      </c>
      <c r="S259" s="10">
        <v>16702351444</v>
      </c>
      <c r="U259">
        <v>56199</v>
      </c>
      <c r="V259" t="s">
        <v>122</v>
      </c>
      <c r="X259" t="s">
        <v>891</v>
      </c>
      <c r="Y259" t="s">
        <v>2353</v>
      </c>
      <c r="Z259" t="s">
        <v>2354</v>
      </c>
      <c r="AA259" t="s">
        <v>1653</v>
      </c>
      <c r="AB259" t="s">
        <v>2509</v>
      </c>
      <c r="AD259" t="s">
        <v>119</v>
      </c>
      <c r="AE259" t="s">
        <v>120</v>
      </c>
      <c r="AF259" s="8">
        <v>96950</v>
      </c>
      <c r="AG259" t="s">
        <v>121</v>
      </c>
      <c r="AI259" s="10">
        <v>16702351444</v>
      </c>
      <c r="AK259" t="s">
        <v>2510</v>
      </c>
      <c r="BC259" t="str">
        <f>"49-9071.00"</f>
        <v>49-9071.00</v>
      </c>
      <c r="BD259" t="s">
        <v>200</v>
      </c>
      <c r="BE259" t="s">
        <v>2511</v>
      </c>
      <c r="BF259" t="s">
        <v>2512</v>
      </c>
      <c r="BG259">
        <v>1</v>
      </c>
      <c r="BH259">
        <v>1</v>
      </c>
      <c r="BI259" s="1">
        <v>45200</v>
      </c>
      <c r="BJ259" s="1">
        <v>46295</v>
      </c>
      <c r="BK259" s="1">
        <v>45222</v>
      </c>
      <c r="BL259" s="1">
        <v>46295</v>
      </c>
      <c r="BM259">
        <v>35</v>
      </c>
      <c r="BN259">
        <v>0</v>
      </c>
      <c r="BO259">
        <v>7</v>
      </c>
      <c r="BP259">
        <v>7</v>
      </c>
      <c r="BQ259">
        <v>7</v>
      </c>
      <c r="BR259">
        <v>7</v>
      </c>
      <c r="BS259">
        <v>7</v>
      </c>
      <c r="BT259">
        <v>0</v>
      </c>
      <c r="BU259" t="str">
        <f>"8:00 AM"</f>
        <v>8:00 AM</v>
      </c>
      <c r="BV259" t="str">
        <f>"4:00 PM"</f>
        <v>4:00 PM</v>
      </c>
      <c r="BW259" t="s">
        <v>131</v>
      </c>
      <c r="BX259">
        <v>0</v>
      </c>
      <c r="BY259">
        <v>24</v>
      </c>
      <c r="BZ259" t="s">
        <v>115</v>
      </c>
      <c r="CB259" s="3" t="s">
        <v>2513</v>
      </c>
      <c r="CC259" t="s">
        <v>2514</v>
      </c>
      <c r="CD259" t="s">
        <v>2515</v>
      </c>
      <c r="CE259" t="s">
        <v>214</v>
      </c>
      <c r="CF259" t="s">
        <v>120</v>
      </c>
      <c r="CG259" s="8">
        <v>96950</v>
      </c>
      <c r="CH259" s="2">
        <v>9.19</v>
      </c>
      <c r="CI259" s="2">
        <v>9.19</v>
      </c>
      <c r="CJ259" s="2">
        <v>13.79</v>
      </c>
      <c r="CK259" s="2">
        <v>13.79</v>
      </c>
      <c r="CL259" t="s">
        <v>134</v>
      </c>
      <c r="CN259" t="s">
        <v>135</v>
      </c>
      <c r="CP259" t="s">
        <v>114</v>
      </c>
      <c r="CQ259" t="s">
        <v>114</v>
      </c>
      <c r="CR259" t="s">
        <v>114</v>
      </c>
      <c r="CS259" t="s">
        <v>114</v>
      </c>
      <c r="CT259" t="s">
        <v>136</v>
      </c>
      <c r="CU259" t="s">
        <v>114</v>
      </c>
      <c r="CV259" t="s">
        <v>136</v>
      </c>
      <c r="CW259" t="s">
        <v>2516</v>
      </c>
      <c r="CX259" s="10">
        <v>16702351444</v>
      </c>
      <c r="CY259" t="s">
        <v>2510</v>
      </c>
      <c r="CZ259" t="s">
        <v>136</v>
      </c>
      <c r="DA259" t="s">
        <v>114</v>
      </c>
      <c r="DB259" t="s">
        <v>115</v>
      </c>
    </row>
    <row r="260" spans="1:111" ht="14.45" customHeight="1" x14ac:dyDescent="0.25">
      <c r="A260" t="s">
        <v>2530</v>
      </c>
      <c r="B260" t="s">
        <v>209</v>
      </c>
      <c r="C260" s="1">
        <v>45169.273359143517</v>
      </c>
      <c r="D260" s="1">
        <v>45222</v>
      </c>
      <c r="E260" t="s">
        <v>139</v>
      </c>
      <c r="G260" t="s">
        <v>115</v>
      </c>
      <c r="H260" t="s">
        <v>115</v>
      </c>
      <c r="I260" t="s">
        <v>115</v>
      </c>
      <c r="J260" t="s">
        <v>2531</v>
      </c>
      <c r="K260" t="s">
        <v>2532</v>
      </c>
      <c r="L260" t="s">
        <v>2533</v>
      </c>
      <c r="M260" t="s">
        <v>2534</v>
      </c>
      <c r="N260" t="s">
        <v>119</v>
      </c>
      <c r="O260" t="s">
        <v>120</v>
      </c>
      <c r="P260" s="8">
        <v>96950</v>
      </c>
      <c r="Q260" t="s">
        <v>121</v>
      </c>
      <c r="S260" s="10">
        <v>16702352883</v>
      </c>
      <c r="T260">
        <v>0</v>
      </c>
      <c r="U260">
        <v>56132</v>
      </c>
      <c r="V260" t="s">
        <v>122</v>
      </c>
      <c r="X260" t="s">
        <v>415</v>
      </c>
      <c r="Y260" t="s">
        <v>416</v>
      </c>
      <c r="Z260" t="s">
        <v>417</v>
      </c>
      <c r="AA260" t="s">
        <v>533</v>
      </c>
      <c r="AB260" t="s">
        <v>2533</v>
      </c>
      <c r="AC260" t="s">
        <v>2534</v>
      </c>
      <c r="AD260" t="s">
        <v>119</v>
      </c>
      <c r="AE260" t="s">
        <v>120</v>
      </c>
      <c r="AF260" s="8">
        <v>96950</v>
      </c>
      <c r="AG260" t="s">
        <v>121</v>
      </c>
      <c r="AI260" s="10">
        <v>16702352883</v>
      </c>
      <c r="AJ260">
        <v>0</v>
      </c>
      <c r="AK260" t="s">
        <v>2535</v>
      </c>
      <c r="BC260" t="str">
        <f>"49-9021.00"</f>
        <v>49-9021.00</v>
      </c>
      <c r="BD260" t="s">
        <v>372</v>
      </c>
      <c r="BE260" t="s">
        <v>2536</v>
      </c>
      <c r="BF260" t="s">
        <v>2537</v>
      </c>
      <c r="BG260">
        <v>4</v>
      </c>
      <c r="BH260">
        <v>4</v>
      </c>
      <c r="BI260" s="1">
        <v>45231</v>
      </c>
      <c r="BJ260" s="1">
        <v>45596</v>
      </c>
      <c r="BK260" s="1">
        <v>45231</v>
      </c>
      <c r="BL260" s="1">
        <v>45596</v>
      </c>
      <c r="BM260">
        <v>35</v>
      </c>
      <c r="BN260">
        <v>0</v>
      </c>
      <c r="BO260">
        <v>7</v>
      </c>
      <c r="BP260">
        <v>7</v>
      </c>
      <c r="BQ260">
        <v>7</v>
      </c>
      <c r="BR260">
        <v>7</v>
      </c>
      <c r="BS260">
        <v>7</v>
      </c>
      <c r="BT260">
        <v>0</v>
      </c>
      <c r="BU260" t="str">
        <f>"8:00 AM"</f>
        <v>8:00 AM</v>
      </c>
      <c r="BV260" t="str">
        <f>"4:00 PM"</f>
        <v>4:00 PM</v>
      </c>
      <c r="BW260" t="s">
        <v>131</v>
      </c>
      <c r="BX260">
        <v>6</v>
      </c>
      <c r="BY260">
        <v>12</v>
      </c>
      <c r="BZ260" t="s">
        <v>115</v>
      </c>
      <c r="CB260" s="3" t="s">
        <v>2538</v>
      </c>
      <c r="CC260" t="s">
        <v>2533</v>
      </c>
      <c r="CD260" t="s">
        <v>2539</v>
      </c>
      <c r="CE260" t="s">
        <v>119</v>
      </c>
      <c r="CF260" t="s">
        <v>120</v>
      </c>
      <c r="CG260" s="8">
        <v>96950</v>
      </c>
      <c r="CH260" s="2">
        <v>10.06</v>
      </c>
      <c r="CI260" s="2">
        <v>10.06</v>
      </c>
      <c r="CJ260" s="2">
        <v>15.09</v>
      </c>
      <c r="CK260" s="2">
        <v>15.09</v>
      </c>
      <c r="CL260" t="s">
        <v>134</v>
      </c>
      <c r="CM260" t="s">
        <v>764</v>
      </c>
      <c r="CN260" t="s">
        <v>135</v>
      </c>
      <c r="CP260" t="s">
        <v>115</v>
      </c>
      <c r="CQ260" t="s">
        <v>114</v>
      </c>
      <c r="CR260" t="s">
        <v>115</v>
      </c>
      <c r="CS260" t="s">
        <v>114</v>
      </c>
      <c r="CT260" t="s">
        <v>114</v>
      </c>
      <c r="CU260" t="s">
        <v>114</v>
      </c>
      <c r="CV260" t="s">
        <v>136</v>
      </c>
      <c r="CW260" t="s">
        <v>424</v>
      </c>
      <c r="CX260" s="10">
        <v>16702352883</v>
      </c>
      <c r="CY260" t="s">
        <v>2535</v>
      </c>
      <c r="CZ260" t="s">
        <v>206</v>
      </c>
      <c r="DA260" t="s">
        <v>114</v>
      </c>
      <c r="DB260" t="s">
        <v>115</v>
      </c>
    </row>
    <row r="261" spans="1:111" ht="14.45" customHeight="1" x14ac:dyDescent="0.25">
      <c r="A261" t="s">
        <v>2540</v>
      </c>
      <c r="B261" t="s">
        <v>209</v>
      </c>
      <c r="C261" s="1">
        <v>45169.268454745368</v>
      </c>
      <c r="D261" s="1">
        <v>45222</v>
      </c>
      <c r="E261" t="s">
        <v>139</v>
      </c>
      <c r="G261" t="s">
        <v>115</v>
      </c>
      <c r="H261" t="s">
        <v>115</v>
      </c>
      <c r="I261" t="s">
        <v>115</v>
      </c>
      <c r="J261" t="s">
        <v>2531</v>
      </c>
      <c r="K261" t="s">
        <v>2532</v>
      </c>
      <c r="L261" t="s">
        <v>2533</v>
      </c>
      <c r="M261" t="s">
        <v>2534</v>
      </c>
      <c r="N261" t="s">
        <v>119</v>
      </c>
      <c r="O261" t="s">
        <v>120</v>
      </c>
      <c r="P261" s="8">
        <v>96950</v>
      </c>
      <c r="Q261" t="s">
        <v>121</v>
      </c>
      <c r="S261" s="10">
        <v>16702352883</v>
      </c>
      <c r="T261">
        <v>0</v>
      </c>
      <c r="U261">
        <v>56132</v>
      </c>
      <c r="V261" t="s">
        <v>122</v>
      </c>
      <c r="X261" t="s">
        <v>415</v>
      </c>
      <c r="Y261" t="s">
        <v>416</v>
      </c>
      <c r="Z261" t="s">
        <v>417</v>
      </c>
      <c r="AA261" t="s">
        <v>533</v>
      </c>
      <c r="AB261" t="s">
        <v>2533</v>
      </c>
      <c r="AC261" t="s">
        <v>2534</v>
      </c>
      <c r="AD261" t="s">
        <v>119</v>
      </c>
      <c r="AE261" t="s">
        <v>120</v>
      </c>
      <c r="AF261" s="8">
        <v>96950</v>
      </c>
      <c r="AG261" t="s">
        <v>121</v>
      </c>
      <c r="AI261" s="10">
        <v>16702352883</v>
      </c>
      <c r="AJ261">
        <v>0</v>
      </c>
      <c r="AK261" t="s">
        <v>2535</v>
      </c>
      <c r="BC261" t="str">
        <f>"49-9021.00"</f>
        <v>49-9021.00</v>
      </c>
      <c r="BD261" t="s">
        <v>372</v>
      </c>
      <c r="BE261" t="s">
        <v>2536</v>
      </c>
      <c r="BF261" t="s">
        <v>2537</v>
      </c>
      <c r="BG261">
        <v>4</v>
      </c>
      <c r="BH261">
        <v>4</v>
      </c>
      <c r="BI261" s="1">
        <v>45231</v>
      </c>
      <c r="BJ261" s="1">
        <v>45596</v>
      </c>
      <c r="BK261" s="1">
        <v>45231</v>
      </c>
      <c r="BL261" s="1">
        <v>45596</v>
      </c>
      <c r="BM261">
        <v>35</v>
      </c>
      <c r="BN261">
        <v>0</v>
      </c>
      <c r="BO261">
        <v>7</v>
      </c>
      <c r="BP261">
        <v>7</v>
      </c>
      <c r="BQ261">
        <v>7</v>
      </c>
      <c r="BR261">
        <v>7</v>
      </c>
      <c r="BS261">
        <v>7</v>
      </c>
      <c r="BT261">
        <v>0</v>
      </c>
      <c r="BU261" t="str">
        <f>"8:00 AM"</f>
        <v>8:00 AM</v>
      </c>
      <c r="BV261" t="str">
        <f>"4:00 PM"</f>
        <v>4:00 PM</v>
      </c>
      <c r="BW261" t="s">
        <v>131</v>
      </c>
      <c r="BX261">
        <v>6</v>
      </c>
      <c r="BY261">
        <v>12</v>
      </c>
      <c r="BZ261" t="s">
        <v>115</v>
      </c>
      <c r="CB261" s="3" t="s">
        <v>2538</v>
      </c>
      <c r="CC261" t="s">
        <v>2533</v>
      </c>
      <c r="CD261" t="s">
        <v>2539</v>
      </c>
      <c r="CE261" t="s">
        <v>119</v>
      </c>
      <c r="CF261" t="s">
        <v>120</v>
      </c>
      <c r="CG261" s="8">
        <v>96950</v>
      </c>
      <c r="CH261" s="2">
        <v>10.06</v>
      </c>
      <c r="CI261" s="2">
        <v>10.06</v>
      </c>
      <c r="CJ261" s="2">
        <v>15.09</v>
      </c>
      <c r="CK261" s="2">
        <v>15.09</v>
      </c>
      <c r="CL261" t="s">
        <v>134</v>
      </c>
      <c r="CM261" t="s">
        <v>764</v>
      </c>
      <c r="CN261" t="s">
        <v>135</v>
      </c>
      <c r="CP261" t="s">
        <v>115</v>
      </c>
      <c r="CQ261" t="s">
        <v>114</v>
      </c>
      <c r="CR261" t="s">
        <v>115</v>
      </c>
      <c r="CS261" t="s">
        <v>114</v>
      </c>
      <c r="CT261" t="s">
        <v>114</v>
      </c>
      <c r="CU261" t="s">
        <v>114</v>
      </c>
      <c r="CV261" t="s">
        <v>136</v>
      </c>
      <c r="CW261" t="s">
        <v>424</v>
      </c>
      <c r="CX261" s="10">
        <v>16702352883</v>
      </c>
      <c r="CY261" t="s">
        <v>2535</v>
      </c>
      <c r="CZ261" t="s">
        <v>206</v>
      </c>
      <c r="DA261" t="s">
        <v>114</v>
      </c>
      <c r="DB261" t="s">
        <v>115</v>
      </c>
    </row>
    <row r="262" spans="1:111" ht="14.45" customHeight="1" x14ac:dyDescent="0.25">
      <c r="A262" t="s">
        <v>2541</v>
      </c>
      <c r="B262" t="s">
        <v>209</v>
      </c>
      <c r="C262" s="1">
        <v>45140.065966666669</v>
      </c>
      <c r="D262" s="1">
        <v>45222</v>
      </c>
      <c r="E262" t="s">
        <v>139</v>
      </c>
      <c r="G262" t="s">
        <v>115</v>
      </c>
      <c r="H262" t="s">
        <v>115</v>
      </c>
      <c r="I262" t="s">
        <v>115</v>
      </c>
      <c r="J262" t="s">
        <v>2542</v>
      </c>
      <c r="K262" t="s">
        <v>136</v>
      </c>
      <c r="L262" t="s">
        <v>2543</v>
      </c>
      <c r="M262" t="s">
        <v>2509</v>
      </c>
      <c r="N262" t="s">
        <v>119</v>
      </c>
      <c r="O262" t="s">
        <v>120</v>
      </c>
      <c r="P262" s="8">
        <v>96950</v>
      </c>
      <c r="Q262" t="s">
        <v>121</v>
      </c>
      <c r="R262" t="s">
        <v>136</v>
      </c>
      <c r="S262" s="10">
        <v>16703227415</v>
      </c>
      <c r="U262">
        <v>42472</v>
      </c>
      <c r="V262" t="s">
        <v>122</v>
      </c>
      <c r="X262" t="s">
        <v>891</v>
      </c>
      <c r="Y262" t="s">
        <v>2353</v>
      </c>
      <c r="Z262" t="s">
        <v>2354</v>
      </c>
      <c r="AA262" t="s">
        <v>1225</v>
      </c>
      <c r="AB262" t="s">
        <v>2543</v>
      </c>
      <c r="AC262" t="s">
        <v>2509</v>
      </c>
      <c r="AD262" t="s">
        <v>119</v>
      </c>
      <c r="AE262" t="s">
        <v>120</v>
      </c>
      <c r="AF262" s="8">
        <v>96950</v>
      </c>
      <c r="AG262" t="s">
        <v>121</v>
      </c>
      <c r="AH262" t="s">
        <v>707</v>
      </c>
      <c r="AI262" s="10">
        <v>16703227415</v>
      </c>
      <c r="AK262" t="s">
        <v>2544</v>
      </c>
      <c r="BC262" t="str">
        <f>"43-3031.00"</f>
        <v>43-3031.00</v>
      </c>
      <c r="BD262" t="s">
        <v>310</v>
      </c>
      <c r="BE262" t="s">
        <v>2545</v>
      </c>
      <c r="BF262" t="s">
        <v>1873</v>
      </c>
      <c r="BG262">
        <v>1</v>
      </c>
      <c r="BH262">
        <v>1</v>
      </c>
      <c r="BI262" s="1">
        <v>45261</v>
      </c>
      <c r="BJ262" s="1">
        <v>45626</v>
      </c>
      <c r="BK262" s="1">
        <v>45261</v>
      </c>
      <c r="BL262" s="1">
        <v>45626</v>
      </c>
      <c r="BM262">
        <v>35</v>
      </c>
      <c r="BN262">
        <v>0</v>
      </c>
      <c r="BO262">
        <v>6</v>
      </c>
      <c r="BP262">
        <v>6</v>
      </c>
      <c r="BQ262">
        <v>6</v>
      </c>
      <c r="BR262">
        <v>6</v>
      </c>
      <c r="BS262">
        <v>6</v>
      </c>
      <c r="BT262">
        <v>5</v>
      </c>
      <c r="BU262" t="str">
        <f>"9:00 AM"</f>
        <v>9:00 AM</v>
      </c>
      <c r="BV262" t="str">
        <f>"4:00 PM"</f>
        <v>4:00 PM</v>
      </c>
      <c r="BW262" t="s">
        <v>160</v>
      </c>
      <c r="BX262">
        <v>0</v>
      </c>
      <c r="BY262">
        <v>24</v>
      </c>
      <c r="BZ262" t="s">
        <v>115</v>
      </c>
      <c r="CB262" t="s">
        <v>2546</v>
      </c>
      <c r="CC262" t="s">
        <v>2543</v>
      </c>
      <c r="CD262" t="s">
        <v>2509</v>
      </c>
      <c r="CE262" t="s">
        <v>119</v>
      </c>
      <c r="CF262" t="s">
        <v>120</v>
      </c>
      <c r="CG262" s="8">
        <v>96950</v>
      </c>
      <c r="CH262" s="2">
        <v>11.21</v>
      </c>
      <c r="CI262" s="2">
        <v>11.21</v>
      </c>
      <c r="CJ262" s="2">
        <v>16.82</v>
      </c>
      <c r="CK262" s="2">
        <v>16.82</v>
      </c>
      <c r="CL262" t="s">
        <v>134</v>
      </c>
      <c r="CM262" t="s">
        <v>136</v>
      </c>
      <c r="CN262" t="s">
        <v>135</v>
      </c>
      <c r="CP262" t="s">
        <v>115</v>
      </c>
      <c r="CQ262" t="s">
        <v>114</v>
      </c>
      <c r="CR262" t="s">
        <v>115</v>
      </c>
      <c r="CS262" t="s">
        <v>114</v>
      </c>
      <c r="CT262" t="s">
        <v>114</v>
      </c>
      <c r="CU262" t="s">
        <v>114</v>
      </c>
      <c r="CV262" t="s">
        <v>136</v>
      </c>
      <c r="CW262" t="s">
        <v>2547</v>
      </c>
      <c r="CX262" s="10">
        <v>16703227415</v>
      </c>
      <c r="CY262" t="s">
        <v>2544</v>
      </c>
      <c r="CZ262" t="s">
        <v>136</v>
      </c>
      <c r="DA262" t="s">
        <v>114</v>
      </c>
      <c r="DB262" t="s">
        <v>115</v>
      </c>
    </row>
    <row r="263" spans="1:111" ht="14.45" customHeight="1" x14ac:dyDescent="0.25">
      <c r="A263" t="s">
        <v>2569</v>
      </c>
      <c r="B263" t="s">
        <v>209</v>
      </c>
      <c r="C263" s="1">
        <v>45169.254842824077</v>
      </c>
      <c r="D263" s="1">
        <v>45222</v>
      </c>
      <c r="E263" t="s">
        <v>139</v>
      </c>
      <c r="G263" t="s">
        <v>115</v>
      </c>
      <c r="H263" t="s">
        <v>115</v>
      </c>
      <c r="I263" t="s">
        <v>115</v>
      </c>
      <c r="J263" t="s">
        <v>2531</v>
      </c>
      <c r="K263" t="s">
        <v>2532</v>
      </c>
      <c r="L263" t="s">
        <v>2533</v>
      </c>
      <c r="M263" t="s">
        <v>2534</v>
      </c>
      <c r="N263" t="s">
        <v>119</v>
      </c>
      <c r="O263" t="s">
        <v>120</v>
      </c>
      <c r="P263" s="8">
        <v>96950</v>
      </c>
      <c r="Q263" t="s">
        <v>121</v>
      </c>
      <c r="S263" s="10">
        <v>16702352883</v>
      </c>
      <c r="T263">
        <v>0</v>
      </c>
      <c r="U263">
        <v>56132</v>
      </c>
      <c r="V263" t="s">
        <v>122</v>
      </c>
      <c r="X263" t="s">
        <v>415</v>
      </c>
      <c r="Y263" t="s">
        <v>416</v>
      </c>
      <c r="Z263" t="s">
        <v>417</v>
      </c>
      <c r="AA263" t="s">
        <v>533</v>
      </c>
      <c r="AB263" t="s">
        <v>2533</v>
      </c>
      <c r="AC263" t="s">
        <v>2534</v>
      </c>
      <c r="AD263" t="s">
        <v>119</v>
      </c>
      <c r="AE263" t="s">
        <v>120</v>
      </c>
      <c r="AF263" s="8">
        <v>96950</v>
      </c>
      <c r="AG263" t="s">
        <v>121</v>
      </c>
      <c r="AI263" s="10">
        <v>16702352883</v>
      </c>
      <c r="AJ263">
        <v>0</v>
      </c>
      <c r="AK263" t="s">
        <v>2535</v>
      </c>
      <c r="BC263" t="str">
        <f>"49-9071.00"</f>
        <v>49-9071.00</v>
      </c>
      <c r="BD263" t="s">
        <v>200</v>
      </c>
      <c r="BE263" t="s">
        <v>2570</v>
      </c>
      <c r="BF263" t="s">
        <v>2571</v>
      </c>
      <c r="BG263">
        <v>10</v>
      </c>
      <c r="BH263">
        <v>10</v>
      </c>
      <c r="BI263" s="1">
        <v>45231</v>
      </c>
      <c r="BJ263" s="1">
        <v>45596</v>
      </c>
      <c r="BK263" s="1">
        <v>45231</v>
      </c>
      <c r="BL263" s="1">
        <v>45596</v>
      </c>
      <c r="BM263">
        <v>35</v>
      </c>
      <c r="BN263">
        <v>0</v>
      </c>
      <c r="BO263">
        <v>7</v>
      </c>
      <c r="BP263">
        <v>7</v>
      </c>
      <c r="BQ263">
        <v>7</v>
      </c>
      <c r="BR263">
        <v>7</v>
      </c>
      <c r="BS263">
        <v>7</v>
      </c>
      <c r="BT263">
        <v>0</v>
      </c>
      <c r="BU263" t="str">
        <f>"8:00 AM"</f>
        <v>8:00 AM</v>
      </c>
      <c r="BV263" t="str">
        <f>"4:00 PM"</f>
        <v>4:00 PM</v>
      </c>
      <c r="BW263" t="s">
        <v>131</v>
      </c>
      <c r="BX263">
        <v>6</v>
      </c>
      <c r="BY263">
        <v>12</v>
      </c>
      <c r="BZ263" t="s">
        <v>115</v>
      </c>
      <c r="CB263" t="s">
        <v>421</v>
      </c>
      <c r="CC263" t="s">
        <v>2533</v>
      </c>
      <c r="CD263" t="s">
        <v>2539</v>
      </c>
      <c r="CE263" t="s">
        <v>119</v>
      </c>
      <c r="CF263" t="s">
        <v>120</v>
      </c>
      <c r="CG263" s="8">
        <v>96950</v>
      </c>
      <c r="CH263" s="2">
        <v>9.5399999999999991</v>
      </c>
      <c r="CI263" s="2">
        <v>9.5399999999999991</v>
      </c>
      <c r="CJ263" s="2">
        <v>14.31</v>
      </c>
      <c r="CK263" s="2">
        <v>14.31</v>
      </c>
      <c r="CL263" t="s">
        <v>134</v>
      </c>
      <c r="CM263" t="s">
        <v>423</v>
      </c>
      <c r="CN263" t="s">
        <v>135</v>
      </c>
      <c r="CP263" t="s">
        <v>115</v>
      </c>
      <c r="CQ263" t="s">
        <v>114</v>
      </c>
      <c r="CR263" t="s">
        <v>115</v>
      </c>
      <c r="CS263" t="s">
        <v>114</v>
      </c>
      <c r="CT263" t="s">
        <v>114</v>
      </c>
      <c r="CU263" t="s">
        <v>114</v>
      </c>
      <c r="CV263" t="s">
        <v>136</v>
      </c>
      <c r="CW263" t="s">
        <v>424</v>
      </c>
      <c r="CX263" s="10">
        <v>16702352883</v>
      </c>
      <c r="CY263" t="s">
        <v>2535</v>
      </c>
      <c r="CZ263" t="s">
        <v>136</v>
      </c>
      <c r="DA263" t="s">
        <v>114</v>
      </c>
      <c r="DB263" t="s">
        <v>115</v>
      </c>
    </row>
    <row r="264" spans="1:111" ht="14.45" customHeight="1" x14ac:dyDescent="0.25">
      <c r="A264" t="s">
        <v>2452</v>
      </c>
      <c r="B264" t="s">
        <v>285</v>
      </c>
      <c r="C264" s="1">
        <v>45152.00975798611</v>
      </c>
      <c r="D264" s="1">
        <v>45222</v>
      </c>
      <c r="E264" t="s">
        <v>139</v>
      </c>
      <c r="G264" t="s">
        <v>114</v>
      </c>
      <c r="H264" t="s">
        <v>115</v>
      </c>
      <c r="I264" t="s">
        <v>115</v>
      </c>
      <c r="J264" t="s">
        <v>2453</v>
      </c>
      <c r="K264" t="s">
        <v>2454</v>
      </c>
      <c r="L264" t="s">
        <v>2455</v>
      </c>
      <c r="N264" t="s">
        <v>119</v>
      </c>
      <c r="O264" t="s">
        <v>120</v>
      </c>
      <c r="P264" s="8">
        <v>96950</v>
      </c>
      <c r="Q264" t="s">
        <v>121</v>
      </c>
      <c r="S264" s="10">
        <v>16703230097</v>
      </c>
      <c r="U264">
        <v>44511</v>
      </c>
      <c r="V264" t="s">
        <v>122</v>
      </c>
      <c r="X264" t="s">
        <v>1017</v>
      </c>
      <c r="Y264" t="s">
        <v>2456</v>
      </c>
      <c r="AA264" t="s">
        <v>308</v>
      </c>
      <c r="AB264" t="s">
        <v>2455</v>
      </c>
      <c r="AD264" t="s">
        <v>119</v>
      </c>
      <c r="AE264" t="s">
        <v>120</v>
      </c>
      <c r="AF264" s="8">
        <v>96950</v>
      </c>
      <c r="AG264" t="s">
        <v>121</v>
      </c>
      <c r="AI264" s="10">
        <v>16703230097</v>
      </c>
      <c r="AK264" t="s">
        <v>1020</v>
      </c>
      <c r="AL264" t="s">
        <v>337</v>
      </c>
      <c r="AM264" t="s">
        <v>2457</v>
      </c>
      <c r="AN264" t="s">
        <v>2458</v>
      </c>
      <c r="AP264" t="s">
        <v>2459</v>
      </c>
      <c r="AR264" t="s">
        <v>119</v>
      </c>
      <c r="AS264" t="s">
        <v>120</v>
      </c>
      <c r="AT264">
        <v>96950</v>
      </c>
      <c r="AU264" t="s">
        <v>121</v>
      </c>
      <c r="AW264" s="10">
        <v>16702353403</v>
      </c>
      <c r="AY264" t="s">
        <v>2460</v>
      </c>
      <c r="AZ264" t="s">
        <v>2461</v>
      </c>
      <c r="BC264" t="str">
        <f>"53-7065.00"</f>
        <v>53-7065.00</v>
      </c>
      <c r="BD264" t="s">
        <v>936</v>
      </c>
      <c r="BE264" t="s">
        <v>2462</v>
      </c>
      <c r="BF264" t="s">
        <v>2463</v>
      </c>
      <c r="BG264">
        <v>1</v>
      </c>
      <c r="BI264" s="1">
        <v>45200</v>
      </c>
      <c r="BJ264" s="1">
        <v>46295</v>
      </c>
      <c r="BM264">
        <v>35</v>
      </c>
      <c r="BN264">
        <v>0</v>
      </c>
      <c r="BO264">
        <v>7</v>
      </c>
      <c r="BP264">
        <v>7</v>
      </c>
      <c r="BQ264">
        <v>7</v>
      </c>
      <c r="BR264">
        <v>7</v>
      </c>
      <c r="BS264">
        <v>7</v>
      </c>
      <c r="BT264">
        <v>0</v>
      </c>
      <c r="BU264" t="str">
        <f>"9:00 AM"</f>
        <v>9:00 AM</v>
      </c>
      <c r="BV264" t="str">
        <f>"5:00 PM"</f>
        <v>5:00 PM</v>
      </c>
      <c r="BW264" t="s">
        <v>131</v>
      </c>
      <c r="BX264">
        <v>0</v>
      </c>
      <c r="BY264">
        <v>12</v>
      </c>
      <c r="BZ264" t="s">
        <v>115</v>
      </c>
      <c r="CB264" t="s">
        <v>2464</v>
      </c>
      <c r="CC264" t="s">
        <v>2465</v>
      </c>
      <c r="CE264" t="s">
        <v>119</v>
      </c>
      <c r="CF264" t="s">
        <v>120</v>
      </c>
      <c r="CG264" s="8">
        <v>96950</v>
      </c>
      <c r="CH264" s="2">
        <v>8.56</v>
      </c>
      <c r="CI264" s="2">
        <v>8.56</v>
      </c>
      <c r="CJ264" s="2">
        <v>12.84</v>
      </c>
      <c r="CK264" s="2">
        <v>12.84</v>
      </c>
      <c r="CL264" t="s">
        <v>134</v>
      </c>
      <c r="CM264" t="s">
        <v>423</v>
      </c>
      <c r="CN264" t="s">
        <v>135</v>
      </c>
      <c r="CP264" t="s">
        <v>115</v>
      </c>
      <c r="CQ264" t="s">
        <v>114</v>
      </c>
      <c r="CR264" t="s">
        <v>115</v>
      </c>
      <c r="CS264" t="s">
        <v>114</v>
      </c>
      <c r="CT264" t="s">
        <v>136</v>
      </c>
      <c r="CU264" t="s">
        <v>114</v>
      </c>
      <c r="CV264" t="s">
        <v>114</v>
      </c>
      <c r="CW264" t="s">
        <v>1026</v>
      </c>
      <c r="CX264" s="10">
        <v>16703230097</v>
      </c>
      <c r="CY264" t="s">
        <v>1027</v>
      </c>
      <c r="CZ264" t="s">
        <v>136</v>
      </c>
      <c r="DA264" t="s">
        <v>114</v>
      </c>
      <c r="DB264" t="s">
        <v>115</v>
      </c>
    </row>
    <row r="265" spans="1:111" ht="14.45" customHeight="1" x14ac:dyDescent="0.25">
      <c r="A265" t="s">
        <v>2553</v>
      </c>
      <c r="B265" t="s">
        <v>285</v>
      </c>
      <c r="C265" s="1">
        <v>45139.398209259256</v>
      </c>
      <c r="D265" s="1">
        <v>45222</v>
      </c>
      <c r="E265" t="s">
        <v>139</v>
      </c>
      <c r="G265" t="s">
        <v>115</v>
      </c>
      <c r="H265" t="s">
        <v>115</v>
      </c>
      <c r="I265" t="s">
        <v>115</v>
      </c>
      <c r="J265" t="s">
        <v>2234</v>
      </c>
      <c r="K265" t="s">
        <v>2235</v>
      </c>
      <c r="L265" t="s">
        <v>582</v>
      </c>
      <c r="N265" t="s">
        <v>214</v>
      </c>
      <c r="O265" t="s">
        <v>120</v>
      </c>
      <c r="P265" s="8">
        <v>96950</v>
      </c>
      <c r="Q265" t="s">
        <v>121</v>
      </c>
      <c r="S265" s="10">
        <v>16707898261</v>
      </c>
      <c r="U265">
        <v>443142</v>
      </c>
      <c r="V265" t="s">
        <v>122</v>
      </c>
      <c r="X265" t="s">
        <v>1632</v>
      </c>
      <c r="Y265" t="s">
        <v>2237</v>
      </c>
      <c r="AA265" t="s">
        <v>126</v>
      </c>
      <c r="AB265" t="s">
        <v>2238</v>
      </c>
      <c r="AD265" t="s">
        <v>119</v>
      </c>
      <c r="AE265" t="s">
        <v>120</v>
      </c>
      <c r="AF265" s="8">
        <v>96950</v>
      </c>
      <c r="AG265" t="s">
        <v>121</v>
      </c>
      <c r="AI265" s="10">
        <v>16072333777</v>
      </c>
      <c r="AK265" t="s">
        <v>2239</v>
      </c>
      <c r="BC265" t="str">
        <f>"13-1161.01"</f>
        <v>13-1161.01</v>
      </c>
      <c r="BD265" t="s">
        <v>2554</v>
      </c>
      <c r="BE265" t="s">
        <v>2555</v>
      </c>
      <c r="BF265" t="s">
        <v>2556</v>
      </c>
      <c r="BG265">
        <v>1</v>
      </c>
      <c r="BI265" s="1">
        <v>45231</v>
      </c>
      <c r="BJ265" s="1">
        <v>45596</v>
      </c>
      <c r="BM265">
        <v>35</v>
      </c>
      <c r="BN265">
        <v>0</v>
      </c>
      <c r="BO265">
        <v>0</v>
      </c>
      <c r="BP265">
        <v>7</v>
      </c>
      <c r="BQ265">
        <v>7</v>
      </c>
      <c r="BR265">
        <v>7</v>
      </c>
      <c r="BS265">
        <v>7</v>
      </c>
      <c r="BT265">
        <v>7</v>
      </c>
      <c r="BU265" t="str">
        <f>"10:00 AM"</f>
        <v>10:00 AM</v>
      </c>
      <c r="BV265" t="str">
        <f>"6:00 PM"</f>
        <v>6:00 PM</v>
      </c>
      <c r="BW265" t="s">
        <v>160</v>
      </c>
      <c r="BX265">
        <v>0</v>
      </c>
      <c r="BY265">
        <v>24</v>
      </c>
      <c r="BZ265" t="s">
        <v>115</v>
      </c>
      <c r="CB265" t="s">
        <v>2557</v>
      </c>
      <c r="CC265" t="s">
        <v>582</v>
      </c>
      <c r="CE265" t="s">
        <v>214</v>
      </c>
      <c r="CF265" t="s">
        <v>120</v>
      </c>
      <c r="CG265" s="8">
        <v>96950</v>
      </c>
      <c r="CH265" s="2">
        <v>13.58</v>
      </c>
      <c r="CI265" s="2">
        <v>13.58</v>
      </c>
      <c r="CL265" t="s">
        <v>134</v>
      </c>
      <c r="CN265" t="s">
        <v>135</v>
      </c>
      <c r="CP265" t="s">
        <v>115</v>
      </c>
      <c r="CQ265" t="s">
        <v>114</v>
      </c>
      <c r="CR265" t="s">
        <v>115</v>
      </c>
      <c r="CS265" t="s">
        <v>115</v>
      </c>
      <c r="CT265" t="s">
        <v>136</v>
      </c>
      <c r="CU265" t="s">
        <v>114</v>
      </c>
      <c r="CV265" t="s">
        <v>136</v>
      </c>
      <c r="CW265" t="s">
        <v>169</v>
      </c>
      <c r="CX265" s="10">
        <v>16072333777</v>
      </c>
      <c r="CY265" t="s">
        <v>2239</v>
      </c>
      <c r="CZ265" t="s">
        <v>136</v>
      </c>
      <c r="DA265" t="s">
        <v>114</v>
      </c>
      <c r="DB265" t="s">
        <v>115</v>
      </c>
    </row>
    <row r="266" spans="1:111" ht="14.45" customHeight="1" x14ac:dyDescent="0.25">
      <c r="A266" t="s">
        <v>2548</v>
      </c>
      <c r="B266" t="s">
        <v>112</v>
      </c>
      <c r="C266" s="1">
        <v>45168.906146527777</v>
      </c>
      <c r="D266" s="1">
        <v>45222</v>
      </c>
      <c r="E266" t="s">
        <v>139</v>
      </c>
      <c r="G266" t="s">
        <v>115</v>
      </c>
      <c r="H266" t="s">
        <v>115</v>
      </c>
      <c r="I266" t="s">
        <v>115</v>
      </c>
      <c r="J266" t="s">
        <v>2549</v>
      </c>
      <c r="L266" t="s">
        <v>2425</v>
      </c>
      <c r="N266" t="s">
        <v>214</v>
      </c>
      <c r="O266" t="s">
        <v>120</v>
      </c>
      <c r="P266" s="8">
        <v>96950</v>
      </c>
      <c r="Q266" t="s">
        <v>121</v>
      </c>
      <c r="S266" s="10">
        <v>16702358938</v>
      </c>
      <c r="U266">
        <v>323111</v>
      </c>
      <c r="V266" t="s">
        <v>122</v>
      </c>
      <c r="X266" t="s">
        <v>2426</v>
      </c>
      <c r="Y266" t="s">
        <v>2427</v>
      </c>
      <c r="AA266" t="s">
        <v>345</v>
      </c>
      <c r="AB266" t="s">
        <v>2425</v>
      </c>
      <c r="AD266" t="s">
        <v>214</v>
      </c>
      <c r="AE266" t="s">
        <v>120</v>
      </c>
      <c r="AF266" s="8">
        <v>96950</v>
      </c>
      <c r="AG266" t="s">
        <v>121</v>
      </c>
      <c r="AI266" s="10">
        <v>16702875665</v>
      </c>
      <c r="AK266" t="s">
        <v>2428</v>
      </c>
      <c r="BC266" t="str">
        <f>"51-2092.00"</f>
        <v>51-2092.00</v>
      </c>
      <c r="BD266" t="s">
        <v>2550</v>
      </c>
      <c r="BE266" t="s">
        <v>2551</v>
      </c>
      <c r="BF266" t="s">
        <v>2552</v>
      </c>
      <c r="BG266">
        <v>1</v>
      </c>
      <c r="BI266" s="1">
        <v>45261</v>
      </c>
      <c r="BJ266" s="1">
        <v>45626</v>
      </c>
      <c r="BM266">
        <v>35</v>
      </c>
      <c r="BN266">
        <v>0</v>
      </c>
      <c r="BO266">
        <v>7</v>
      </c>
      <c r="BP266">
        <v>7</v>
      </c>
      <c r="BQ266">
        <v>7</v>
      </c>
      <c r="BR266">
        <v>7</v>
      </c>
      <c r="BS266">
        <v>7</v>
      </c>
      <c r="BT266">
        <v>0</v>
      </c>
      <c r="BU266" t="str">
        <f>"9:00 AM"</f>
        <v>9:00 AM</v>
      </c>
      <c r="BV266" t="str">
        <f t="shared" ref="BV266:BV271" si="11">"5:00 PM"</f>
        <v>5:00 PM</v>
      </c>
      <c r="BW266" t="s">
        <v>131</v>
      </c>
      <c r="BX266">
        <v>0</v>
      </c>
      <c r="BY266">
        <v>12</v>
      </c>
      <c r="BZ266" t="s">
        <v>115</v>
      </c>
      <c r="CB266" t="s">
        <v>2432</v>
      </c>
      <c r="CC266" t="s">
        <v>2425</v>
      </c>
      <c r="CE266" t="s">
        <v>214</v>
      </c>
      <c r="CF266" t="s">
        <v>120</v>
      </c>
      <c r="CG266" s="8">
        <v>96950</v>
      </c>
      <c r="CH266" s="2">
        <v>12.96</v>
      </c>
      <c r="CI266" s="2">
        <v>13</v>
      </c>
      <c r="CJ266" s="2">
        <v>19.440000000000001</v>
      </c>
      <c r="CK266" s="2">
        <v>19.5</v>
      </c>
      <c r="CL266" t="s">
        <v>134</v>
      </c>
      <c r="CN266" t="s">
        <v>135</v>
      </c>
      <c r="CP266" t="s">
        <v>115</v>
      </c>
      <c r="CQ266" t="s">
        <v>114</v>
      </c>
      <c r="CR266" t="s">
        <v>115</v>
      </c>
      <c r="CS266" t="s">
        <v>114</v>
      </c>
      <c r="CT266" t="s">
        <v>136</v>
      </c>
      <c r="CU266" t="s">
        <v>114</v>
      </c>
      <c r="CV266" t="s">
        <v>136</v>
      </c>
      <c r="CW266" t="s">
        <v>2433</v>
      </c>
      <c r="CX266" s="10">
        <v>16702358938</v>
      </c>
      <c r="CY266" t="s">
        <v>2428</v>
      </c>
      <c r="CZ266" t="s">
        <v>473</v>
      </c>
      <c r="DA266" t="s">
        <v>114</v>
      </c>
      <c r="DB266" t="s">
        <v>115</v>
      </c>
    </row>
    <row r="267" spans="1:111" ht="14.45" customHeight="1" x14ac:dyDescent="0.25">
      <c r="A267" t="s">
        <v>2558</v>
      </c>
      <c r="B267" t="s">
        <v>112</v>
      </c>
      <c r="C267" s="1">
        <v>45162.059104050924</v>
      </c>
      <c r="D267" s="1">
        <v>45222</v>
      </c>
      <c r="E267" t="s">
        <v>139</v>
      </c>
      <c r="G267" t="s">
        <v>115</v>
      </c>
      <c r="H267" t="s">
        <v>115</v>
      </c>
      <c r="I267" t="s">
        <v>115</v>
      </c>
      <c r="J267" t="s">
        <v>2559</v>
      </c>
      <c r="K267" t="s">
        <v>2560</v>
      </c>
      <c r="L267" t="s">
        <v>1185</v>
      </c>
      <c r="N267" t="s">
        <v>119</v>
      </c>
      <c r="O267" t="s">
        <v>120</v>
      </c>
      <c r="P267" s="8">
        <v>96950</v>
      </c>
      <c r="Q267" t="s">
        <v>121</v>
      </c>
      <c r="R267" t="s">
        <v>136</v>
      </c>
      <c r="S267" s="10">
        <v>16702355009</v>
      </c>
      <c r="U267">
        <v>56131</v>
      </c>
      <c r="V267" t="s">
        <v>122</v>
      </c>
      <c r="X267" t="s">
        <v>1186</v>
      </c>
      <c r="Y267" t="s">
        <v>547</v>
      </c>
      <c r="Z267" t="s">
        <v>548</v>
      </c>
      <c r="AA267" t="s">
        <v>1381</v>
      </c>
      <c r="AB267" t="s">
        <v>2561</v>
      </c>
      <c r="AC267" t="s">
        <v>1185</v>
      </c>
      <c r="AD267" t="s">
        <v>119</v>
      </c>
      <c r="AE267" t="s">
        <v>120</v>
      </c>
      <c r="AF267" s="8">
        <v>96950</v>
      </c>
      <c r="AG267" t="s">
        <v>121</v>
      </c>
      <c r="AI267" s="10">
        <v>16702355009</v>
      </c>
      <c r="AK267" t="s">
        <v>2562</v>
      </c>
      <c r="BC267" t="str">
        <f>"43-3031.00"</f>
        <v>43-3031.00</v>
      </c>
      <c r="BD267" t="s">
        <v>310</v>
      </c>
      <c r="BE267" t="s">
        <v>2563</v>
      </c>
      <c r="BF267" t="s">
        <v>2564</v>
      </c>
      <c r="BG267">
        <v>3</v>
      </c>
      <c r="BI267" s="1">
        <v>45200</v>
      </c>
      <c r="BJ267" s="1">
        <v>45565</v>
      </c>
      <c r="BM267">
        <v>35</v>
      </c>
      <c r="BN267">
        <v>0</v>
      </c>
      <c r="BO267">
        <v>7</v>
      </c>
      <c r="BP267">
        <v>7</v>
      </c>
      <c r="BQ267">
        <v>7</v>
      </c>
      <c r="BR267">
        <v>7</v>
      </c>
      <c r="BS267">
        <v>7</v>
      </c>
      <c r="BT267">
        <v>0</v>
      </c>
      <c r="BU267" t="str">
        <f>"9:00 AM"</f>
        <v>9:00 AM</v>
      </c>
      <c r="BV267" t="str">
        <f t="shared" si="11"/>
        <v>5:00 PM</v>
      </c>
      <c r="BW267" t="s">
        <v>160</v>
      </c>
      <c r="BX267">
        <v>0</v>
      </c>
      <c r="BY267">
        <v>24</v>
      </c>
      <c r="BZ267" t="s">
        <v>115</v>
      </c>
      <c r="CB267" t="s">
        <v>2565</v>
      </c>
      <c r="CC267" t="s">
        <v>2566</v>
      </c>
      <c r="CD267" t="s">
        <v>1185</v>
      </c>
      <c r="CE267" t="s">
        <v>214</v>
      </c>
      <c r="CF267" t="s">
        <v>120</v>
      </c>
      <c r="CG267" s="8">
        <v>96950</v>
      </c>
      <c r="CH267" s="2">
        <v>11.43</v>
      </c>
      <c r="CI267" s="2">
        <v>11.43</v>
      </c>
      <c r="CJ267" s="2">
        <v>17.14</v>
      </c>
      <c r="CK267" s="2">
        <v>17.14</v>
      </c>
      <c r="CL267" t="s">
        <v>134</v>
      </c>
      <c r="CM267" t="s">
        <v>2567</v>
      </c>
      <c r="CN267" t="s">
        <v>135</v>
      </c>
      <c r="CP267" t="s">
        <v>115</v>
      </c>
      <c r="CQ267" t="s">
        <v>114</v>
      </c>
      <c r="CR267" t="s">
        <v>115</v>
      </c>
      <c r="CS267" t="s">
        <v>114</v>
      </c>
      <c r="CT267" t="s">
        <v>136</v>
      </c>
      <c r="CU267" t="s">
        <v>114</v>
      </c>
      <c r="CV267" t="s">
        <v>136</v>
      </c>
      <c r="CW267" t="s">
        <v>2568</v>
      </c>
      <c r="CX267" s="10">
        <v>16702355009</v>
      </c>
      <c r="CY267" t="s">
        <v>2562</v>
      </c>
      <c r="CZ267" t="s">
        <v>136</v>
      </c>
      <c r="DA267" t="s">
        <v>114</v>
      </c>
      <c r="DB267" t="s">
        <v>115</v>
      </c>
    </row>
    <row r="268" spans="1:111" ht="14.45" customHeight="1" x14ac:dyDescent="0.25">
      <c r="A268" t="s">
        <v>2609</v>
      </c>
      <c r="B268" t="s">
        <v>209</v>
      </c>
      <c r="C268" s="1">
        <v>45166.00618935185</v>
      </c>
      <c r="D268" s="1">
        <v>45223</v>
      </c>
      <c r="E268" t="s">
        <v>139</v>
      </c>
      <c r="G268" t="s">
        <v>115</v>
      </c>
      <c r="H268" t="s">
        <v>115</v>
      </c>
      <c r="I268" t="s">
        <v>115</v>
      </c>
      <c r="J268" t="s">
        <v>1412</v>
      </c>
      <c r="K268" t="s">
        <v>1413</v>
      </c>
      <c r="L268" t="s">
        <v>1414</v>
      </c>
      <c r="M268" t="s">
        <v>1415</v>
      </c>
      <c r="N268" t="s">
        <v>119</v>
      </c>
      <c r="O268" t="s">
        <v>120</v>
      </c>
      <c r="P268" s="8">
        <v>96950</v>
      </c>
      <c r="Q268" t="s">
        <v>121</v>
      </c>
      <c r="S268" s="10">
        <v>16703223311</v>
      </c>
      <c r="T268">
        <v>4504</v>
      </c>
      <c r="U268">
        <v>72111</v>
      </c>
      <c r="V268" t="s">
        <v>122</v>
      </c>
      <c r="X268" t="s">
        <v>431</v>
      </c>
      <c r="Y268" t="s">
        <v>1416</v>
      </c>
      <c r="AA268" t="s">
        <v>1417</v>
      </c>
      <c r="AB268" t="s">
        <v>1414</v>
      </c>
      <c r="AC268" t="s">
        <v>1415</v>
      </c>
      <c r="AD268" t="s">
        <v>119</v>
      </c>
      <c r="AE268" t="s">
        <v>120</v>
      </c>
      <c r="AF268" s="8">
        <v>96950</v>
      </c>
      <c r="AG268" t="s">
        <v>121</v>
      </c>
      <c r="AI268" s="10">
        <v>16703223311</v>
      </c>
      <c r="AJ268">
        <v>4504</v>
      </c>
      <c r="AK268" t="s">
        <v>1418</v>
      </c>
      <c r="BC268" t="str">
        <f>"35-3031.00"</f>
        <v>35-3031.00</v>
      </c>
      <c r="BD268" t="s">
        <v>2211</v>
      </c>
      <c r="BE268" t="s">
        <v>2610</v>
      </c>
      <c r="BF268" t="s">
        <v>2611</v>
      </c>
      <c r="BG268">
        <v>20</v>
      </c>
      <c r="BH268">
        <v>20</v>
      </c>
      <c r="BI268" s="1">
        <v>45261</v>
      </c>
      <c r="BJ268" s="1">
        <v>45626</v>
      </c>
      <c r="BK268" s="1">
        <v>45261</v>
      </c>
      <c r="BL268" s="1">
        <v>45626</v>
      </c>
      <c r="BM268">
        <v>40</v>
      </c>
      <c r="BN268">
        <v>0</v>
      </c>
      <c r="BO268">
        <v>8</v>
      </c>
      <c r="BP268">
        <v>8</v>
      </c>
      <c r="BQ268">
        <v>8</v>
      </c>
      <c r="BR268">
        <v>8</v>
      </c>
      <c r="BS268">
        <v>8</v>
      </c>
      <c r="BT268">
        <v>0</v>
      </c>
      <c r="BU268" t="str">
        <f>"8:00 AM"</f>
        <v>8:00 AM</v>
      </c>
      <c r="BV268" t="str">
        <f t="shared" si="11"/>
        <v>5:00 PM</v>
      </c>
      <c r="BW268" t="s">
        <v>131</v>
      </c>
      <c r="BX268">
        <v>0</v>
      </c>
      <c r="BY268">
        <v>3</v>
      </c>
      <c r="BZ268" t="s">
        <v>115</v>
      </c>
      <c r="CB268" t="s">
        <v>2612</v>
      </c>
      <c r="CC268" t="s">
        <v>1414</v>
      </c>
      <c r="CD268" t="s">
        <v>1415</v>
      </c>
      <c r="CE268" t="s">
        <v>119</v>
      </c>
      <c r="CF268" t="s">
        <v>120</v>
      </c>
      <c r="CG268" s="8">
        <v>96950</v>
      </c>
      <c r="CH268" s="2">
        <v>7.89</v>
      </c>
      <c r="CI268" s="2">
        <v>8.77</v>
      </c>
      <c r="CJ268" s="2">
        <v>11.83</v>
      </c>
      <c r="CK268" s="2">
        <v>13.15</v>
      </c>
      <c r="CL268" t="s">
        <v>134</v>
      </c>
      <c r="CM268" t="s">
        <v>2613</v>
      </c>
      <c r="CN268" t="s">
        <v>135</v>
      </c>
      <c r="CP268" t="s">
        <v>115</v>
      </c>
      <c r="CQ268" t="s">
        <v>114</v>
      </c>
      <c r="CR268" t="s">
        <v>115</v>
      </c>
      <c r="CS268" t="s">
        <v>114</v>
      </c>
      <c r="CT268" t="s">
        <v>136</v>
      </c>
      <c r="CU268" t="s">
        <v>114</v>
      </c>
      <c r="CV268" t="s">
        <v>114</v>
      </c>
      <c r="CW268" t="s">
        <v>1593</v>
      </c>
      <c r="CX268" s="10">
        <v>16703223311</v>
      </c>
      <c r="CY268" t="s">
        <v>1425</v>
      </c>
      <c r="CZ268" t="s">
        <v>1426</v>
      </c>
      <c r="DA268" t="s">
        <v>114</v>
      </c>
      <c r="DB268" t="s">
        <v>115</v>
      </c>
      <c r="DC268" t="s">
        <v>1495</v>
      </c>
      <c r="DD268" t="s">
        <v>1428</v>
      </c>
      <c r="DE268" t="s">
        <v>1342</v>
      </c>
      <c r="DF268" t="s">
        <v>1429</v>
      </c>
      <c r="DG268" t="s">
        <v>1430</v>
      </c>
    </row>
    <row r="269" spans="1:111" ht="14.45" customHeight="1" x14ac:dyDescent="0.25">
      <c r="A269" t="s">
        <v>2614</v>
      </c>
      <c r="B269" t="s">
        <v>209</v>
      </c>
      <c r="C269" s="1">
        <v>45153.147424884257</v>
      </c>
      <c r="D269" s="1">
        <v>45223</v>
      </c>
      <c r="E269" t="s">
        <v>139</v>
      </c>
      <c r="G269" t="s">
        <v>115</v>
      </c>
      <c r="H269" t="s">
        <v>115</v>
      </c>
      <c r="I269" t="s">
        <v>115</v>
      </c>
      <c r="J269" t="s">
        <v>2615</v>
      </c>
      <c r="L269" t="s">
        <v>2616</v>
      </c>
      <c r="M269" t="s">
        <v>2617</v>
      </c>
      <c r="N269" t="s">
        <v>2618</v>
      </c>
      <c r="O269" t="s">
        <v>120</v>
      </c>
      <c r="P269" s="8">
        <v>96950</v>
      </c>
      <c r="Q269" t="s">
        <v>121</v>
      </c>
      <c r="S269" s="10">
        <v>16702356622</v>
      </c>
      <c r="U269">
        <v>236116</v>
      </c>
      <c r="V269" t="s">
        <v>122</v>
      </c>
      <c r="X269" t="s">
        <v>2619</v>
      </c>
      <c r="Y269" t="s">
        <v>2620</v>
      </c>
      <c r="Z269" t="s">
        <v>2621</v>
      </c>
      <c r="AA269" t="s">
        <v>2622</v>
      </c>
      <c r="AB269" t="s">
        <v>2616</v>
      </c>
      <c r="AC269" t="s">
        <v>2617</v>
      </c>
      <c r="AD269" t="s">
        <v>214</v>
      </c>
      <c r="AE269" t="s">
        <v>120</v>
      </c>
      <c r="AF269" s="8">
        <v>96950</v>
      </c>
      <c r="AG269" t="s">
        <v>121</v>
      </c>
      <c r="AI269" s="10">
        <v>16702356622</v>
      </c>
      <c r="AK269" t="s">
        <v>2623</v>
      </c>
      <c r="BC269" t="str">
        <f>"13-2011.00"</f>
        <v>13-2011.00</v>
      </c>
      <c r="BD269" t="s">
        <v>1694</v>
      </c>
      <c r="BE269" t="s">
        <v>2624</v>
      </c>
      <c r="BF269" t="s">
        <v>1994</v>
      </c>
      <c r="BG269">
        <v>1</v>
      </c>
      <c r="BH269">
        <v>1</v>
      </c>
      <c r="BI269" s="1">
        <v>45200</v>
      </c>
      <c r="BJ269" s="1">
        <v>45565</v>
      </c>
      <c r="BK269" s="1">
        <v>45223</v>
      </c>
      <c r="BL269" s="1">
        <v>45565</v>
      </c>
      <c r="BM269">
        <v>40</v>
      </c>
      <c r="BN269">
        <v>0</v>
      </c>
      <c r="BO269">
        <v>8</v>
      </c>
      <c r="BP269">
        <v>8</v>
      </c>
      <c r="BQ269">
        <v>8</v>
      </c>
      <c r="BR269">
        <v>8</v>
      </c>
      <c r="BS269">
        <v>8</v>
      </c>
      <c r="BT269">
        <v>0</v>
      </c>
      <c r="BU269" t="str">
        <f>"8:00 AM"</f>
        <v>8:00 AM</v>
      </c>
      <c r="BV269" t="str">
        <f t="shared" si="11"/>
        <v>5:00 PM</v>
      </c>
      <c r="BW269" t="s">
        <v>683</v>
      </c>
      <c r="BX269">
        <v>0</v>
      </c>
      <c r="BY269">
        <v>6</v>
      </c>
      <c r="BZ269" t="s">
        <v>115</v>
      </c>
      <c r="CB269" t="s">
        <v>2625</v>
      </c>
      <c r="CC269" t="s">
        <v>2617</v>
      </c>
      <c r="CE269" t="s">
        <v>2618</v>
      </c>
      <c r="CF269" t="s">
        <v>120</v>
      </c>
      <c r="CG269" s="8">
        <v>96950</v>
      </c>
      <c r="CH269" s="2">
        <v>16.98</v>
      </c>
      <c r="CI269" s="2">
        <v>16.98</v>
      </c>
      <c r="CJ269" s="2">
        <v>25.47</v>
      </c>
      <c r="CK269" s="2">
        <v>25.47</v>
      </c>
      <c r="CL269" t="s">
        <v>134</v>
      </c>
      <c r="CM269" t="s">
        <v>184</v>
      </c>
      <c r="CN269" t="s">
        <v>135</v>
      </c>
      <c r="CP269" t="s">
        <v>115</v>
      </c>
      <c r="CQ269" t="s">
        <v>114</v>
      </c>
      <c r="CR269" t="s">
        <v>114</v>
      </c>
      <c r="CS269" t="s">
        <v>115</v>
      </c>
      <c r="CT269" t="s">
        <v>136</v>
      </c>
      <c r="CU269" t="s">
        <v>114</v>
      </c>
      <c r="CV269" t="s">
        <v>114</v>
      </c>
      <c r="CW269" t="s">
        <v>2626</v>
      </c>
      <c r="CX269" s="10">
        <v>16702356622</v>
      </c>
      <c r="CY269" t="s">
        <v>2623</v>
      </c>
      <c r="CZ269" t="s">
        <v>136</v>
      </c>
      <c r="DA269" t="s">
        <v>114</v>
      </c>
      <c r="DB269" t="s">
        <v>115</v>
      </c>
    </row>
    <row r="270" spans="1:111" ht="14.45" customHeight="1" x14ac:dyDescent="0.25">
      <c r="A270" t="s">
        <v>2676</v>
      </c>
      <c r="B270" t="s">
        <v>209</v>
      </c>
      <c r="C270" s="1">
        <v>45155.37731747685</v>
      </c>
      <c r="D270" s="1">
        <v>45223</v>
      </c>
      <c r="E270" t="s">
        <v>139</v>
      </c>
      <c r="G270" t="s">
        <v>115</v>
      </c>
      <c r="H270" t="s">
        <v>115</v>
      </c>
      <c r="I270" t="s">
        <v>115</v>
      </c>
      <c r="J270" t="s">
        <v>2677</v>
      </c>
      <c r="L270" t="s">
        <v>2678</v>
      </c>
      <c r="M270" t="s">
        <v>2679</v>
      </c>
      <c r="N270" t="s">
        <v>119</v>
      </c>
      <c r="O270" t="s">
        <v>120</v>
      </c>
      <c r="P270" s="8">
        <v>96950</v>
      </c>
      <c r="Q270" t="s">
        <v>121</v>
      </c>
      <c r="S270" s="10">
        <v>16702347586</v>
      </c>
      <c r="U270">
        <v>81111</v>
      </c>
      <c r="V270" t="s">
        <v>122</v>
      </c>
      <c r="X270" t="s">
        <v>2680</v>
      </c>
      <c r="Y270" t="s">
        <v>2681</v>
      </c>
      <c r="AA270" t="s">
        <v>1396</v>
      </c>
      <c r="AB270" t="s">
        <v>2678</v>
      </c>
      <c r="AC270" t="s">
        <v>2679</v>
      </c>
      <c r="AD270" t="s">
        <v>119</v>
      </c>
      <c r="AE270" t="s">
        <v>120</v>
      </c>
      <c r="AF270" s="8">
        <v>96950</v>
      </c>
      <c r="AG270" t="s">
        <v>121</v>
      </c>
      <c r="AI270" s="10">
        <v>16702347586</v>
      </c>
      <c r="AK270" t="s">
        <v>2682</v>
      </c>
      <c r="BC270" t="str">
        <f>"49-9071.00"</f>
        <v>49-9071.00</v>
      </c>
      <c r="BD270" t="s">
        <v>200</v>
      </c>
      <c r="BE270" t="s">
        <v>2683</v>
      </c>
      <c r="BF270" t="s">
        <v>2304</v>
      </c>
      <c r="BG270">
        <v>2</v>
      </c>
      <c r="BH270">
        <v>2</v>
      </c>
      <c r="BI270" s="1">
        <v>45231</v>
      </c>
      <c r="BJ270" s="1">
        <v>45596</v>
      </c>
      <c r="BK270" s="1">
        <v>45231</v>
      </c>
      <c r="BL270" s="1">
        <v>45596</v>
      </c>
      <c r="BM270">
        <v>40</v>
      </c>
      <c r="BN270">
        <v>0</v>
      </c>
      <c r="BO270">
        <v>7</v>
      </c>
      <c r="BP270">
        <v>7</v>
      </c>
      <c r="BQ270">
        <v>7</v>
      </c>
      <c r="BR270">
        <v>7</v>
      </c>
      <c r="BS270">
        <v>7</v>
      </c>
      <c r="BT270">
        <v>5</v>
      </c>
      <c r="BU270" t="str">
        <f>"9:00 AM"</f>
        <v>9:00 AM</v>
      </c>
      <c r="BV270" t="str">
        <f t="shared" si="11"/>
        <v>5:00 PM</v>
      </c>
      <c r="BW270" t="s">
        <v>184</v>
      </c>
      <c r="BX270">
        <v>0</v>
      </c>
      <c r="BY270">
        <v>3</v>
      </c>
      <c r="BZ270" t="s">
        <v>115</v>
      </c>
      <c r="CB270" s="3" t="s">
        <v>2684</v>
      </c>
      <c r="CC270" t="s">
        <v>2685</v>
      </c>
      <c r="CD270" t="s">
        <v>2686</v>
      </c>
      <c r="CE270" t="s">
        <v>119</v>
      </c>
      <c r="CF270" t="s">
        <v>120</v>
      </c>
      <c r="CG270" s="8">
        <v>96950</v>
      </c>
      <c r="CH270" s="2">
        <v>9.5399999999999991</v>
      </c>
      <c r="CI270" s="2">
        <v>9.5399999999999991</v>
      </c>
      <c r="CJ270" s="2">
        <v>14.31</v>
      </c>
      <c r="CK270" s="2">
        <v>14.31</v>
      </c>
      <c r="CL270" t="s">
        <v>134</v>
      </c>
      <c r="CM270" t="s">
        <v>764</v>
      </c>
      <c r="CN270" t="s">
        <v>135</v>
      </c>
      <c r="CP270" t="s">
        <v>115</v>
      </c>
      <c r="CQ270" t="s">
        <v>114</v>
      </c>
      <c r="CR270" t="s">
        <v>114</v>
      </c>
      <c r="CS270" t="s">
        <v>114</v>
      </c>
      <c r="CT270" t="s">
        <v>114</v>
      </c>
      <c r="CU270" t="s">
        <v>114</v>
      </c>
      <c r="CV270" t="s">
        <v>136</v>
      </c>
      <c r="CW270" s="3" t="s">
        <v>2687</v>
      </c>
      <c r="CX270" s="10" t="s">
        <v>2688</v>
      </c>
      <c r="CY270" t="s">
        <v>2682</v>
      </c>
      <c r="CZ270" t="s">
        <v>206</v>
      </c>
      <c r="DA270" t="s">
        <v>114</v>
      </c>
      <c r="DB270" t="s">
        <v>115</v>
      </c>
    </row>
    <row r="271" spans="1:111" ht="14.45" customHeight="1" x14ac:dyDescent="0.25">
      <c r="A271" t="s">
        <v>2689</v>
      </c>
      <c r="B271" t="s">
        <v>209</v>
      </c>
      <c r="C271" s="1">
        <v>45116.819879861112</v>
      </c>
      <c r="D271" s="1">
        <v>45223</v>
      </c>
      <c r="E271" t="s">
        <v>139</v>
      </c>
      <c r="G271" t="s">
        <v>115</v>
      </c>
      <c r="H271" t="s">
        <v>115</v>
      </c>
      <c r="I271" t="s">
        <v>115</v>
      </c>
      <c r="J271" t="s">
        <v>888</v>
      </c>
      <c r="L271" t="s">
        <v>894</v>
      </c>
      <c r="N271" t="s">
        <v>119</v>
      </c>
      <c r="O271" t="s">
        <v>120</v>
      </c>
      <c r="P271" s="8">
        <v>96950</v>
      </c>
      <c r="Q271" t="s">
        <v>121</v>
      </c>
      <c r="S271" s="10">
        <v>16702341629</v>
      </c>
      <c r="U271">
        <v>444130</v>
      </c>
      <c r="V271" t="s">
        <v>122</v>
      </c>
      <c r="X271" t="s">
        <v>837</v>
      </c>
      <c r="Y271" t="s">
        <v>838</v>
      </c>
      <c r="Z271" t="s">
        <v>839</v>
      </c>
      <c r="AA271" t="s">
        <v>219</v>
      </c>
      <c r="AB271" t="s">
        <v>840</v>
      </c>
      <c r="AD271" t="s">
        <v>214</v>
      </c>
      <c r="AE271" t="s">
        <v>120</v>
      </c>
      <c r="AF271" s="8">
        <v>96950</v>
      </c>
      <c r="AG271" t="s">
        <v>121</v>
      </c>
      <c r="AI271" s="10">
        <v>16702341629</v>
      </c>
      <c r="AK271" t="s">
        <v>841</v>
      </c>
      <c r="BC271" t="str">
        <f>"43-3031.00"</f>
        <v>43-3031.00</v>
      </c>
      <c r="BD271" t="s">
        <v>310</v>
      </c>
      <c r="BE271" t="s">
        <v>2690</v>
      </c>
      <c r="BF271" t="s">
        <v>2691</v>
      </c>
      <c r="BG271">
        <v>3</v>
      </c>
      <c r="BH271">
        <v>3</v>
      </c>
      <c r="BI271" s="1">
        <v>45231</v>
      </c>
      <c r="BJ271" s="1">
        <v>45596</v>
      </c>
      <c r="BK271" s="1">
        <v>45231</v>
      </c>
      <c r="BL271" s="1">
        <v>45596</v>
      </c>
      <c r="BM271">
        <v>35</v>
      </c>
      <c r="BN271">
        <v>0</v>
      </c>
      <c r="BO271">
        <v>7</v>
      </c>
      <c r="BP271">
        <v>7</v>
      </c>
      <c r="BQ271">
        <v>7</v>
      </c>
      <c r="BR271">
        <v>7</v>
      </c>
      <c r="BS271">
        <v>7</v>
      </c>
      <c r="BT271">
        <v>0</v>
      </c>
      <c r="BU271" t="str">
        <f>"8:00 AM"</f>
        <v>8:00 AM</v>
      </c>
      <c r="BV271" t="str">
        <f t="shared" si="11"/>
        <v>5:00 PM</v>
      </c>
      <c r="BW271" t="s">
        <v>160</v>
      </c>
      <c r="BX271">
        <v>0</v>
      </c>
      <c r="BY271">
        <v>24</v>
      </c>
      <c r="BZ271" t="s">
        <v>115</v>
      </c>
      <c r="CB271" t="s">
        <v>2692</v>
      </c>
      <c r="CC271" t="s">
        <v>2693</v>
      </c>
      <c r="CD271" t="s">
        <v>890</v>
      </c>
      <c r="CE271" t="s">
        <v>119</v>
      </c>
      <c r="CF271" t="s">
        <v>120</v>
      </c>
      <c r="CG271" s="8">
        <v>96950</v>
      </c>
      <c r="CH271" s="2">
        <v>11.21</v>
      </c>
      <c r="CI271" s="2">
        <v>11.21</v>
      </c>
      <c r="CJ271" s="2">
        <v>16.82</v>
      </c>
      <c r="CK271" s="2">
        <v>16.82</v>
      </c>
      <c r="CL271" t="s">
        <v>134</v>
      </c>
      <c r="CM271" t="s">
        <v>184</v>
      </c>
      <c r="CN271" t="s">
        <v>135</v>
      </c>
      <c r="CP271" t="s">
        <v>115</v>
      </c>
      <c r="CQ271" t="s">
        <v>114</v>
      </c>
      <c r="CR271" t="s">
        <v>115</v>
      </c>
      <c r="CS271" t="s">
        <v>114</v>
      </c>
      <c r="CT271" t="s">
        <v>136</v>
      </c>
      <c r="CU271" t="s">
        <v>114</v>
      </c>
      <c r="CV271" t="s">
        <v>136</v>
      </c>
      <c r="CW271" t="s">
        <v>2694</v>
      </c>
      <c r="CX271" s="10">
        <v>16702341629</v>
      </c>
      <c r="CY271" t="s">
        <v>841</v>
      </c>
      <c r="CZ271" t="s">
        <v>136</v>
      </c>
      <c r="DA271" t="s">
        <v>114</v>
      </c>
      <c r="DB271" t="s">
        <v>115</v>
      </c>
      <c r="DC271" t="s">
        <v>837</v>
      </c>
      <c r="DD271" t="s">
        <v>838</v>
      </c>
      <c r="DE271" t="s">
        <v>907</v>
      </c>
      <c r="DF271" t="s">
        <v>835</v>
      </c>
      <c r="DG271" t="s">
        <v>841</v>
      </c>
    </row>
    <row r="272" spans="1:111" ht="14.45" customHeight="1" x14ac:dyDescent="0.25">
      <c r="A272" t="s">
        <v>2695</v>
      </c>
      <c r="B272" t="s">
        <v>209</v>
      </c>
      <c r="C272" s="1">
        <v>45137.341040277781</v>
      </c>
      <c r="D272" s="1">
        <v>45223</v>
      </c>
      <c r="E272" t="s">
        <v>139</v>
      </c>
      <c r="G272" t="s">
        <v>115</v>
      </c>
      <c r="H272" t="s">
        <v>115</v>
      </c>
      <c r="I272" t="s">
        <v>115</v>
      </c>
      <c r="J272" t="s">
        <v>116</v>
      </c>
      <c r="K272" t="s">
        <v>117</v>
      </c>
      <c r="L272" t="s">
        <v>142</v>
      </c>
      <c r="M272" t="s">
        <v>463</v>
      </c>
      <c r="N272" t="s">
        <v>119</v>
      </c>
      <c r="O272" t="s">
        <v>120</v>
      </c>
      <c r="P272" s="8">
        <v>96950</v>
      </c>
      <c r="Q272" t="s">
        <v>121</v>
      </c>
      <c r="S272" s="10">
        <v>16702336927</v>
      </c>
      <c r="U272">
        <v>23622</v>
      </c>
      <c r="V272" t="s">
        <v>122</v>
      </c>
      <c r="X272" t="s">
        <v>123</v>
      </c>
      <c r="Y272" t="s">
        <v>124</v>
      </c>
      <c r="Z272" t="s">
        <v>125</v>
      </c>
      <c r="AA272" t="s">
        <v>126</v>
      </c>
      <c r="AB272" t="s">
        <v>118</v>
      </c>
      <c r="AD272" t="s">
        <v>119</v>
      </c>
      <c r="AE272" t="s">
        <v>120</v>
      </c>
      <c r="AF272" s="8">
        <v>96950</v>
      </c>
      <c r="AG272" t="s">
        <v>121</v>
      </c>
      <c r="AI272" s="10">
        <v>16702336927</v>
      </c>
      <c r="AK272" t="s">
        <v>127</v>
      </c>
      <c r="BC272" t="str">
        <f>"49-9071.00"</f>
        <v>49-9071.00</v>
      </c>
      <c r="BD272" t="s">
        <v>200</v>
      </c>
      <c r="BE272" t="s">
        <v>615</v>
      </c>
      <c r="BF272" t="s">
        <v>233</v>
      </c>
      <c r="BG272">
        <v>6</v>
      </c>
      <c r="BH272">
        <v>6</v>
      </c>
      <c r="BI272" s="1">
        <v>45231</v>
      </c>
      <c r="BJ272" s="1">
        <v>45595</v>
      </c>
      <c r="BK272" s="1">
        <v>45231</v>
      </c>
      <c r="BL272" s="1">
        <v>45595</v>
      </c>
      <c r="BM272">
        <v>35</v>
      </c>
      <c r="BN272">
        <v>0</v>
      </c>
      <c r="BO272">
        <v>7</v>
      </c>
      <c r="BP272">
        <v>7</v>
      </c>
      <c r="BQ272">
        <v>7</v>
      </c>
      <c r="BR272">
        <v>7</v>
      </c>
      <c r="BS272">
        <v>7</v>
      </c>
      <c r="BT272">
        <v>0</v>
      </c>
      <c r="BU272" t="str">
        <f>"7:30 AM"</f>
        <v>7:30 AM</v>
      </c>
      <c r="BV272" t="str">
        <f>"4:30 PM"</f>
        <v>4:30 PM</v>
      </c>
      <c r="BW272" t="s">
        <v>131</v>
      </c>
      <c r="BX272">
        <v>0</v>
      </c>
      <c r="BY272">
        <v>24</v>
      </c>
      <c r="BZ272" t="s">
        <v>115</v>
      </c>
      <c r="CB272" s="3" t="s">
        <v>2696</v>
      </c>
      <c r="CC272" t="s">
        <v>148</v>
      </c>
      <c r="CD272" t="s">
        <v>118</v>
      </c>
      <c r="CE272" t="s">
        <v>119</v>
      </c>
      <c r="CF272" t="s">
        <v>120</v>
      </c>
      <c r="CG272" s="8">
        <v>96950</v>
      </c>
      <c r="CH272" s="2">
        <v>9.5399999999999991</v>
      </c>
      <c r="CI272" s="2">
        <v>9.5399999999999991</v>
      </c>
      <c r="CJ272" s="2">
        <v>14.31</v>
      </c>
      <c r="CK272" s="2">
        <v>14.31</v>
      </c>
      <c r="CL272" t="s">
        <v>134</v>
      </c>
      <c r="CN272" t="s">
        <v>135</v>
      </c>
      <c r="CP272" t="s">
        <v>115</v>
      </c>
      <c r="CQ272" t="s">
        <v>114</v>
      </c>
      <c r="CR272" t="s">
        <v>115</v>
      </c>
      <c r="CS272" t="s">
        <v>114</v>
      </c>
      <c r="CT272" t="s">
        <v>136</v>
      </c>
      <c r="CU272" t="s">
        <v>114</v>
      </c>
      <c r="CV272" t="s">
        <v>136</v>
      </c>
      <c r="CW272" s="3" t="s">
        <v>2697</v>
      </c>
      <c r="CX272" s="10">
        <v>16702336927</v>
      </c>
      <c r="CY272" t="s">
        <v>127</v>
      </c>
      <c r="CZ272" t="s">
        <v>136</v>
      </c>
      <c r="DA272" t="s">
        <v>114</v>
      </c>
      <c r="DB272" t="s">
        <v>115</v>
      </c>
    </row>
    <row r="273" spans="1:111" ht="14.45" customHeight="1" x14ac:dyDescent="0.25">
      <c r="A273" t="s">
        <v>2698</v>
      </c>
      <c r="B273" t="s">
        <v>209</v>
      </c>
      <c r="C273" s="1">
        <v>45128.073334722219</v>
      </c>
      <c r="D273" s="1">
        <v>45223</v>
      </c>
      <c r="E273" t="s">
        <v>113</v>
      </c>
      <c r="F273" s="1">
        <v>45198.833333333336</v>
      </c>
      <c r="G273" t="s">
        <v>115</v>
      </c>
      <c r="H273" t="s">
        <v>115</v>
      </c>
      <c r="I273" t="s">
        <v>115</v>
      </c>
      <c r="J273" t="s">
        <v>1374</v>
      </c>
      <c r="K273" t="s">
        <v>1458</v>
      </c>
      <c r="L273" t="s">
        <v>1459</v>
      </c>
      <c r="M273" t="s">
        <v>1377</v>
      </c>
      <c r="N273" t="s">
        <v>205</v>
      </c>
      <c r="O273" t="s">
        <v>120</v>
      </c>
      <c r="P273" s="8">
        <v>96951</v>
      </c>
      <c r="Q273" t="s">
        <v>121</v>
      </c>
      <c r="R273" t="s">
        <v>136</v>
      </c>
      <c r="S273" s="10">
        <v>16705320363</v>
      </c>
      <c r="U273">
        <v>44511</v>
      </c>
      <c r="V273" t="s">
        <v>122</v>
      </c>
      <c r="X273" t="s">
        <v>1378</v>
      </c>
      <c r="Y273" t="s">
        <v>1379</v>
      </c>
      <c r="Z273" t="s">
        <v>1380</v>
      </c>
      <c r="AA273" t="s">
        <v>1381</v>
      </c>
      <c r="AB273" t="s">
        <v>1376</v>
      </c>
      <c r="AC273" t="s">
        <v>1377</v>
      </c>
      <c r="AD273" t="s">
        <v>205</v>
      </c>
      <c r="AE273" t="s">
        <v>120</v>
      </c>
      <c r="AF273" s="8">
        <v>96951</v>
      </c>
      <c r="AG273" t="s">
        <v>121</v>
      </c>
      <c r="AH273" t="s">
        <v>707</v>
      </c>
      <c r="AI273" s="10">
        <v>16705320363</v>
      </c>
      <c r="AK273" t="s">
        <v>1382</v>
      </c>
      <c r="BC273" t="str">
        <f>"41-1011.00"</f>
        <v>41-1011.00</v>
      </c>
      <c r="BD273" t="s">
        <v>1297</v>
      </c>
      <c r="BE273" t="s">
        <v>1460</v>
      </c>
      <c r="BF273" t="s">
        <v>1461</v>
      </c>
      <c r="BG273">
        <v>1</v>
      </c>
      <c r="BH273">
        <v>1</v>
      </c>
      <c r="BI273" s="1">
        <v>45200</v>
      </c>
      <c r="BJ273" s="1">
        <v>45565</v>
      </c>
      <c r="BK273" s="1">
        <v>45223</v>
      </c>
      <c r="BL273" s="1">
        <v>45565</v>
      </c>
      <c r="BM273">
        <v>35</v>
      </c>
      <c r="BN273">
        <v>0</v>
      </c>
      <c r="BO273">
        <v>7</v>
      </c>
      <c r="BP273">
        <v>7</v>
      </c>
      <c r="BQ273">
        <v>7</v>
      </c>
      <c r="BR273">
        <v>7</v>
      </c>
      <c r="BS273">
        <v>0</v>
      </c>
      <c r="BT273">
        <v>7</v>
      </c>
      <c r="BU273" t="str">
        <f t="shared" ref="BU273:BU283" si="12">"8:00 AM"</f>
        <v>8:00 AM</v>
      </c>
      <c r="BV273" t="str">
        <f>"4:00 PM"</f>
        <v>4:00 PM</v>
      </c>
      <c r="BW273" t="s">
        <v>131</v>
      </c>
      <c r="BX273">
        <v>0</v>
      </c>
      <c r="BY273">
        <v>12</v>
      </c>
      <c r="BZ273" t="s">
        <v>114</v>
      </c>
      <c r="CA273">
        <v>9</v>
      </c>
      <c r="CB273" t="s">
        <v>2699</v>
      </c>
      <c r="CC273" t="s">
        <v>1463</v>
      </c>
      <c r="CD273" t="s">
        <v>1377</v>
      </c>
      <c r="CE273" t="s">
        <v>205</v>
      </c>
      <c r="CF273" t="s">
        <v>120</v>
      </c>
      <c r="CG273" s="8">
        <v>96951</v>
      </c>
      <c r="CH273" s="2">
        <v>10.5</v>
      </c>
      <c r="CI273" s="2">
        <v>10.5</v>
      </c>
      <c r="CJ273" s="2">
        <v>15.75</v>
      </c>
      <c r="CK273" s="2">
        <v>15.75</v>
      </c>
      <c r="CL273" t="s">
        <v>134</v>
      </c>
      <c r="CM273" t="s">
        <v>136</v>
      </c>
      <c r="CN273" t="s">
        <v>135</v>
      </c>
      <c r="CP273" t="s">
        <v>115</v>
      </c>
      <c r="CQ273" t="s">
        <v>114</v>
      </c>
      <c r="CR273" t="s">
        <v>115</v>
      </c>
      <c r="CS273" t="s">
        <v>114</v>
      </c>
      <c r="CT273" t="s">
        <v>136</v>
      </c>
      <c r="CU273" t="s">
        <v>114</v>
      </c>
      <c r="CV273" t="s">
        <v>136</v>
      </c>
      <c r="CW273" t="s">
        <v>2700</v>
      </c>
      <c r="CX273" s="10">
        <v>16705320363</v>
      </c>
      <c r="CY273" t="s">
        <v>1382</v>
      </c>
      <c r="CZ273" t="s">
        <v>1387</v>
      </c>
      <c r="DA273" t="s">
        <v>114</v>
      </c>
      <c r="DB273" t="s">
        <v>115</v>
      </c>
    </row>
    <row r="274" spans="1:111" ht="14.45" customHeight="1" x14ac:dyDescent="0.25">
      <c r="A274" t="s">
        <v>2727</v>
      </c>
      <c r="B274" t="s">
        <v>209</v>
      </c>
      <c r="C274" s="1">
        <v>45172.804851388886</v>
      </c>
      <c r="D274" s="1">
        <v>45223</v>
      </c>
      <c r="E274" t="s">
        <v>139</v>
      </c>
      <c r="G274" t="s">
        <v>115</v>
      </c>
      <c r="H274" t="s">
        <v>115</v>
      </c>
      <c r="I274" t="s">
        <v>115</v>
      </c>
      <c r="J274" t="s">
        <v>915</v>
      </c>
      <c r="K274" t="s">
        <v>2728</v>
      </c>
      <c r="L274" t="s">
        <v>917</v>
      </c>
      <c r="N274" t="s">
        <v>119</v>
      </c>
      <c r="O274" t="s">
        <v>120</v>
      </c>
      <c r="P274" s="8">
        <v>96950</v>
      </c>
      <c r="Q274" t="s">
        <v>121</v>
      </c>
      <c r="S274" s="10">
        <v>16705881009</v>
      </c>
      <c r="U274">
        <v>561320</v>
      </c>
      <c r="V274" t="s">
        <v>448</v>
      </c>
      <c r="W274" t="s">
        <v>114</v>
      </c>
      <c r="X274" t="s">
        <v>918</v>
      </c>
      <c r="Y274" t="s">
        <v>919</v>
      </c>
      <c r="Z274" t="s">
        <v>2729</v>
      </c>
      <c r="AA274" t="s">
        <v>126</v>
      </c>
      <c r="AB274" t="s">
        <v>917</v>
      </c>
      <c r="AD274" t="s">
        <v>119</v>
      </c>
      <c r="AE274" t="s">
        <v>120</v>
      </c>
      <c r="AF274" s="8">
        <v>96950</v>
      </c>
      <c r="AG274" t="s">
        <v>121</v>
      </c>
      <c r="AI274" s="10">
        <v>16705881009</v>
      </c>
      <c r="AK274" t="s">
        <v>920</v>
      </c>
      <c r="BC274" t="str">
        <f>"49-9071.00"</f>
        <v>49-9071.00</v>
      </c>
      <c r="BD274" t="s">
        <v>200</v>
      </c>
      <c r="BE274" t="s">
        <v>2730</v>
      </c>
      <c r="BF274" t="s">
        <v>324</v>
      </c>
      <c r="BG274">
        <v>4</v>
      </c>
      <c r="BH274">
        <v>4</v>
      </c>
      <c r="BI274" s="1">
        <v>45200</v>
      </c>
      <c r="BJ274" s="1">
        <v>45565</v>
      </c>
      <c r="BK274" s="1">
        <v>45223</v>
      </c>
      <c r="BL274" s="1">
        <v>45565</v>
      </c>
      <c r="BM274">
        <v>40</v>
      </c>
      <c r="BN274">
        <v>0</v>
      </c>
      <c r="BO274">
        <v>8</v>
      </c>
      <c r="BP274">
        <v>8</v>
      </c>
      <c r="BQ274">
        <v>8</v>
      </c>
      <c r="BR274">
        <v>8</v>
      </c>
      <c r="BS274">
        <v>8</v>
      </c>
      <c r="BT274">
        <v>0</v>
      </c>
      <c r="BU274" t="str">
        <f t="shared" si="12"/>
        <v>8:00 AM</v>
      </c>
      <c r="BV274" t="str">
        <f>"5:00 PM"</f>
        <v>5:00 PM</v>
      </c>
      <c r="BW274" t="s">
        <v>131</v>
      </c>
      <c r="BX274">
        <v>0</v>
      </c>
      <c r="BY274">
        <v>12</v>
      </c>
      <c r="BZ274" t="s">
        <v>115</v>
      </c>
      <c r="CB274" t="s">
        <v>924</v>
      </c>
      <c r="CC274" t="s">
        <v>2731</v>
      </c>
      <c r="CE274" t="s">
        <v>119</v>
      </c>
      <c r="CF274" t="s">
        <v>120</v>
      </c>
      <c r="CG274" s="8">
        <v>96950</v>
      </c>
      <c r="CH274" s="2">
        <v>9.5399999999999991</v>
      </c>
      <c r="CI274" s="2">
        <v>9.5399999999999991</v>
      </c>
      <c r="CJ274" s="2">
        <v>14.31</v>
      </c>
      <c r="CK274" s="2">
        <v>14.31</v>
      </c>
      <c r="CL274" t="s">
        <v>134</v>
      </c>
      <c r="CN274" t="s">
        <v>135</v>
      </c>
      <c r="CP274" t="s">
        <v>115</v>
      </c>
      <c r="CQ274" t="s">
        <v>114</v>
      </c>
      <c r="CR274" t="s">
        <v>115</v>
      </c>
      <c r="CS274" t="s">
        <v>114</v>
      </c>
      <c r="CT274" t="s">
        <v>136</v>
      </c>
      <c r="CU274" t="s">
        <v>114</v>
      </c>
      <c r="CV274" t="s">
        <v>136</v>
      </c>
      <c r="CW274" t="s">
        <v>925</v>
      </c>
      <c r="CX274" s="10">
        <v>16705881009</v>
      </c>
      <c r="CY274" t="s">
        <v>920</v>
      </c>
      <c r="CZ274" t="s">
        <v>136</v>
      </c>
      <c r="DA274" t="s">
        <v>114</v>
      </c>
      <c r="DB274" t="s">
        <v>114</v>
      </c>
      <c r="DC274" t="s">
        <v>918</v>
      </c>
      <c r="DD274" t="s">
        <v>919</v>
      </c>
      <c r="DF274" t="s">
        <v>915</v>
      </c>
      <c r="DG274" t="s">
        <v>920</v>
      </c>
    </row>
    <row r="275" spans="1:111" ht="14.45" customHeight="1" x14ac:dyDescent="0.25">
      <c r="A275" t="s">
        <v>2743</v>
      </c>
      <c r="B275" t="s">
        <v>209</v>
      </c>
      <c r="C275" s="1">
        <v>45169.260204745369</v>
      </c>
      <c r="D275" s="1">
        <v>45223</v>
      </c>
      <c r="E275" t="s">
        <v>139</v>
      </c>
      <c r="G275" t="s">
        <v>115</v>
      </c>
      <c r="H275" t="s">
        <v>115</v>
      </c>
      <c r="I275" t="s">
        <v>115</v>
      </c>
      <c r="J275" t="s">
        <v>2531</v>
      </c>
      <c r="K275" t="s">
        <v>2532</v>
      </c>
      <c r="L275" t="s">
        <v>2533</v>
      </c>
      <c r="M275" t="s">
        <v>2534</v>
      </c>
      <c r="N275" t="s">
        <v>119</v>
      </c>
      <c r="O275" t="s">
        <v>120</v>
      </c>
      <c r="P275" s="8">
        <v>96950</v>
      </c>
      <c r="Q275" t="s">
        <v>121</v>
      </c>
      <c r="S275" s="10">
        <v>16702352883</v>
      </c>
      <c r="T275">
        <v>0</v>
      </c>
      <c r="U275">
        <v>56132</v>
      </c>
      <c r="V275" t="s">
        <v>122</v>
      </c>
      <c r="X275" t="s">
        <v>415</v>
      </c>
      <c r="Y275" t="s">
        <v>416</v>
      </c>
      <c r="Z275" t="s">
        <v>417</v>
      </c>
      <c r="AA275" t="s">
        <v>533</v>
      </c>
      <c r="AB275" t="s">
        <v>2533</v>
      </c>
      <c r="AC275" t="s">
        <v>2534</v>
      </c>
      <c r="AD275" t="s">
        <v>119</v>
      </c>
      <c r="AE275" t="s">
        <v>120</v>
      </c>
      <c r="AF275" s="8">
        <v>96950</v>
      </c>
      <c r="AG275" t="s">
        <v>121</v>
      </c>
      <c r="AI275" s="10">
        <v>16702352883</v>
      </c>
      <c r="AJ275">
        <v>0</v>
      </c>
      <c r="AK275" t="s">
        <v>2535</v>
      </c>
      <c r="BC275" t="str">
        <f>"49-9071.00"</f>
        <v>49-9071.00</v>
      </c>
      <c r="BD275" t="s">
        <v>200</v>
      </c>
      <c r="BE275" t="s">
        <v>2570</v>
      </c>
      <c r="BF275" t="s">
        <v>2571</v>
      </c>
      <c r="BG275">
        <v>10</v>
      </c>
      <c r="BH275">
        <v>10</v>
      </c>
      <c r="BI275" s="1">
        <v>45231</v>
      </c>
      <c r="BJ275" s="1">
        <v>45596</v>
      </c>
      <c r="BK275" s="1">
        <v>45231</v>
      </c>
      <c r="BL275" s="1">
        <v>45596</v>
      </c>
      <c r="BM275">
        <v>35</v>
      </c>
      <c r="BN275">
        <v>0</v>
      </c>
      <c r="BO275">
        <v>7</v>
      </c>
      <c r="BP275">
        <v>7</v>
      </c>
      <c r="BQ275">
        <v>7</v>
      </c>
      <c r="BR275">
        <v>7</v>
      </c>
      <c r="BS275">
        <v>7</v>
      </c>
      <c r="BT275">
        <v>0</v>
      </c>
      <c r="BU275" t="str">
        <f t="shared" si="12"/>
        <v>8:00 AM</v>
      </c>
      <c r="BV275" t="str">
        <f>"4:00 PM"</f>
        <v>4:00 PM</v>
      </c>
      <c r="BW275" t="s">
        <v>131</v>
      </c>
      <c r="BX275">
        <v>6</v>
      </c>
      <c r="BY275">
        <v>12</v>
      </c>
      <c r="BZ275" t="s">
        <v>115</v>
      </c>
      <c r="CB275" t="s">
        <v>421</v>
      </c>
      <c r="CC275" t="s">
        <v>2533</v>
      </c>
      <c r="CD275" t="s">
        <v>2539</v>
      </c>
      <c r="CE275" t="s">
        <v>119</v>
      </c>
      <c r="CF275" t="s">
        <v>120</v>
      </c>
      <c r="CG275" s="8">
        <v>96950</v>
      </c>
      <c r="CH275" s="2">
        <v>9.5399999999999991</v>
      </c>
      <c r="CI275" s="2">
        <v>9.5399999999999991</v>
      </c>
      <c r="CJ275" s="2">
        <v>14.31</v>
      </c>
      <c r="CK275" s="2">
        <v>14.31</v>
      </c>
      <c r="CL275" t="s">
        <v>134</v>
      </c>
      <c r="CM275" t="s">
        <v>764</v>
      </c>
      <c r="CN275" t="s">
        <v>135</v>
      </c>
      <c r="CP275" t="s">
        <v>115</v>
      </c>
      <c r="CQ275" t="s">
        <v>114</v>
      </c>
      <c r="CR275" t="s">
        <v>115</v>
      </c>
      <c r="CS275" t="s">
        <v>114</v>
      </c>
      <c r="CT275" t="s">
        <v>114</v>
      </c>
      <c r="CU275" t="s">
        <v>114</v>
      </c>
      <c r="CV275" t="s">
        <v>136</v>
      </c>
      <c r="CW275" t="s">
        <v>424</v>
      </c>
      <c r="CX275" s="10">
        <v>16702352883</v>
      </c>
      <c r="CY275" t="s">
        <v>2535</v>
      </c>
      <c r="CZ275" t="s">
        <v>206</v>
      </c>
      <c r="DA275" t="s">
        <v>114</v>
      </c>
      <c r="DB275" t="s">
        <v>115</v>
      </c>
    </row>
    <row r="276" spans="1:111" ht="14.45" customHeight="1" x14ac:dyDescent="0.25">
      <c r="A276" t="s">
        <v>2572</v>
      </c>
      <c r="B276" t="s">
        <v>285</v>
      </c>
      <c r="C276" s="1">
        <v>45131.889674421298</v>
      </c>
      <c r="D276" s="1">
        <v>45223</v>
      </c>
      <c r="E276" t="s">
        <v>113</v>
      </c>
      <c r="F276" s="1">
        <v>45198.833333333336</v>
      </c>
      <c r="G276" t="s">
        <v>115</v>
      </c>
      <c r="H276" t="s">
        <v>115</v>
      </c>
      <c r="I276" t="s">
        <v>115</v>
      </c>
      <c r="J276" t="s">
        <v>2573</v>
      </c>
      <c r="K276" t="s">
        <v>2574</v>
      </c>
      <c r="L276" t="s">
        <v>2575</v>
      </c>
      <c r="N276" t="s">
        <v>119</v>
      </c>
      <c r="O276" t="s">
        <v>120</v>
      </c>
      <c r="P276" s="8">
        <v>96950</v>
      </c>
      <c r="Q276" t="s">
        <v>121</v>
      </c>
      <c r="S276" s="10">
        <v>16702851820</v>
      </c>
      <c r="U276">
        <v>62441</v>
      </c>
      <c r="V276" t="s">
        <v>122</v>
      </c>
      <c r="X276" t="s">
        <v>2341</v>
      </c>
      <c r="Y276" t="s">
        <v>2576</v>
      </c>
      <c r="Z276" t="s">
        <v>2577</v>
      </c>
      <c r="AA276" t="s">
        <v>2578</v>
      </c>
      <c r="AB276" t="s">
        <v>2579</v>
      </c>
      <c r="AD276" t="s">
        <v>214</v>
      </c>
      <c r="AE276" t="s">
        <v>120</v>
      </c>
      <c r="AF276" s="8">
        <v>96950</v>
      </c>
      <c r="AG276" t="s">
        <v>121</v>
      </c>
      <c r="AI276" s="10">
        <v>16702870701</v>
      </c>
      <c r="AK276" t="s">
        <v>2580</v>
      </c>
      <c r="BC276" t="str">
        <f>"39-9011.00"</f>
        <v>39-9011.00</v>
      </c>
      <c r="BD276" t="s">
        <v>2581</v>
      </c>
      <c r="BE276" t="s">
        <v>2582</v>
      </c>
      <c r="BF276" t="s">
        <v>2583</v>
      </c>
      <c r="BG276">
        <v>5</v>
      </c>
      <c r="BI276" s="1">
        <v>45200</v>
      </c>
      <c r="BJ276" s="1">
        <v>45565</v>
      </c>
      <c r="BM276">
        <v>35</v>
      </c>
      <c r="BN276">
        <v>0</v>
      </c>
      <c r="BO276">
        <v>7</v>
      </c>
      <c r="BP276">
        <v>7</v>
      </c>
      <c r="BQ276">
        <v>7</v>
      </c>
      <c r="BR276">
        <v>7</v>
      </c>
      <c r="BS276">
        <v>7</v>
      </c>
      <c r="BT276">
        <v>0</v>
      </c>
      <c r="BU276" t="str">
        <f t="shared" si="12"/>
        <v>8:00 AM</v>
      </c>
      <c r="BV276" t="str">
        <f>"3:00 PM"</f>
        <v>3:00 PM</v>
      </c>
      <c r="BW276" t="s">
        <v>131</v>
      </c>
      <c r="BX276">
        <v>0</v>
      </c>
      <c r="BY276">
        <v>12</v>
      </c>
      <c r="BZ276" t="s">
        <v>115</v>
      </c>
      <c r="CB276" s="3" t="s">
        <v>2584</v>
      </c>
      <c r="CC276" t="s">
        <v>2579</v>
      </c>
      <c r="CE276" t="s">
        <v>214</v>
      </c>
      <c r="CF276" t="s">
        <v>120</v>
      </c>
      <c r="CG276" s="8">
        <v>96950</v>
      </c>
      <c r="CH276" s="2">
        <v>7.58</v>
      </c>
      <c r="CI276" s="2">
        <v>7.58</v>
      </c>
      <c r="CJ276" s="2">
        <v>11.37</v>
      </c>
      <c r="CK276" s="2">
        <v>11.37</v>
      </c>
      <c r="CL276" t="s">
        <v>134</v>
      </c>
      <c r="CN276" t="s">
        <v>135</v>
      </c>
      <c r="CP276" t="s">
        <v>115</v>
      </c>
      <c r="CQ276" t="s">
        <v>114</v>
      </c>
      <c r="CR276" t="s">
        <v>115</v>
      </c>
      <c r="CS276" t="s">
        <v>114</v>
      </c>
      <c r="CT276" t="s">
        <v>136</v>
      </c>
      <c r="CU276" t="s">
        <v>114</v>
      </c>
      <c r="CV276" t="s">
        <v>136</v>
      </c>
      <c r="CW276" t="s">
        <v>2585</v>
      </c>
      <c r="CX276" s="10">
        <v>16702851820</v>
      </c>
      <c r="CY276" t="s">
        <v>2586</v>
      </c>
      <c r="CZ276" t="s">
        <v>136</v>
      </c>
      <c r="DA276" t="s">
        <v>114</v>
      </c>
      <c r="DB276" t="s">
        <v>115</v>
      </c>
    </row>
    <row r="277" spans="1:111" ht="14.45" customHeight="1" x14ac:dyDescent="0.25">
      <c r="A277" t="s">
        <v>2587</v>
      </c>
      <c r="B277" t="s">
        <v>285</v>
      </c>
      <c r="C277" s="1">
        <v>45125.910006712962</v>
      </c>
      <c r="D277" s="1">
        <v>45223</v>
      </c>
      <c r="E277" t="s">
        <v>139</v>
      </c>
      <c r="G277" t="s">
        <v>115</v>
      </c>
      <c r="H277" t="s">
        <v>115</v>
      </c>
      <c r="I277" t="s">
        <v>115</v>
      </c>
      <c r="J277" t="s">
        <v>2588</v>
      </c>
      <c r="L277" t="s">
        <v>2589</v>
      </c>
      <c r="M277" t="s">
        <v>2590</v>
      </c>
      <c r="N277" t="s">
        <v>214</v>
      </c>
      <c r="O277" t="s">
        <v>120</v>
      </c>
      <c r="P277" s="8">
        <v>96950</v>
      </c>
      <c r="Q277" t="s">
        <v>121</v>
      </c>
      <c r="R277" t="s">
        <v>136</v>
      </c>
      <c r="S277" s="10">
        <v>16702334646</v>
      </c>
      <c r="T277">
        <v>113</v>
      </c>
      <c r="U277">
        <v>6216</v>
      </c>
      <c r="V277" t="s">
        <v>122</v>
      </c>
      <c r="X277" t="s">
        <v>1672</v>
      </c>
      <c r="Y277" t="s">
        <v>2591</v>
      </c>
      <c r="Z277" t="s">
        <v>2208</v>
      </c>
      <c r="AA277" t="s">
        <v>2592</v>
      </c>
      <c r="AB277" t="s">
        <v>2590</v>
      </c>
      <c r="AC277" t="s">
        <v>2593</v>
      </c>
      <c r="AD277" t="s">
        <v>214</v>
      </c>
      <c r="AE277" t="s">
        <v>120</v>
      </c>
      <c r="AF277" s="8">
        <v>96950</v>
      </c>
      <c r="AG277" t="s">
        <v>121</v>
      </c>
      <c r="AI277" s="10">
        <v>16702334646</v>
      </c>
      <c r="AJ277">
        <v>113</v>
      </c>
      <c r="AK277" t="s">
        <v>2594</v>
      </c>
      <c r="BC277" t="str">
        <f>"21-1093.00"</f>
        <v>21-1093.00</v>
      </c>
      <c r="BD277" t="s">
        <v>2595</v>
      </c>
      <c r="BE277" t="s">
        <v>2596</v>
      </c>
      <c r="BF277" t="s">
        <v>2597</v>
      </c>
      <c r="BG277">
        <v>1</v>
      </c>
      <c r="BI277" s="1">
        <v>45200</v>
      </c>
      <c r="BJ277" s="1">
        <v>45565</v>
      </c>
      <c r="BM277">
        <v>40</v>
      </c>
      <c r="BN277">
        <v>0</v>
      </c>
      <c r="BO277">
        <v>8</v>
      </c>
      <c r="BP277">
        <v>8</v>
      </c>
      <c r="BQ277">
        <v>8</v>
      </c>
      <c r="BR277">
        <v>8</v>
      </c>
      <c r="BS277">
        <v>8</v>
      </c>
      <c r="BT277">
        <v>0</v>
      </c>
      <c r="BU277" t="str">
        <f t="shared" si="12"/>
        <v>8:00 AM</v>
      </c>
      <c r="BV277" t="str">
        <f>"5:00 PM"</f>
        <v>5:00 PM</v>
      </c>
      <c r="BW277" t="s">
        <v>131</v>
      </c>
      <c r="BX277">
        <v>6</v>
      </c>
      <c r="BY277">
        <v>12</v>
      </c>
      <c r="BZ277" t="s">
        <v>115</v>
      </c>
      <c r="CB277" s="3" t="s">
        <v>2598</v>
      </c>
      <c r="CC277" t="s">
        <v>2589</v>
      </c>
      <c r="CD277" t="s">
        <v>2590</v>
      </c>
      <c r="CE277" t="s">
        <v>214</v>
      </c>
      <c r="CF277" t="s">
        <v>120</v>
      </c>
      <c r="CG277" s="8">
        <v>96950</v>
      </c>
      <c r="CH277" s="2">
        <v>12.76</v>
      </c>
      <c r="CI277" s="2">
        <v>12.76</v>
      </c>
      <c r="CJ277" s="2">
        <v>0</v>
      </c>
      <c r="CK277" s="2">
        <v>0</v>
      </c>
      <c r="CL277" t="s">
        <v>134</v>
      </c>
      <c r="CN277" t="s">
        <v>135</v>
      </c>
      <c r="CP277" t="s">
        <v>114</v>
      </c>
      <c r="CQ277" t="s">
        <v>114</v>
      </c>
      <c r="CR277" t="s">
        <v>115</v>
      </c>
      <c r="CS277" t="s">
        <v>115</v>
      </c>
      <c r="CT277" t="s">
        <v>136</v>
      </c>
      <c r="CU277" t="s">
        <v>114</v>
      </c>
      <c r="CV277" t="s">
        <v>136</v>
      </c>
      <c r="CW277" t="s">
        <v>2599</v>
      </c>
      <c r="CX277" s="10">
        <v>16702334646</v>
      </c>
      <c r="CY277" t="s">
        <v>2600</v>
      </c>
      <c r="CZ277" t="s">
        <v>2601</v>
      </c>
      <c r="DA277" t="s">
        <v>114</v>
      </c>
      <c r="DB277" t="s">
        <v>115</v>
      </c>
    </row>
    <row r="278" spans="1:111" ht="14.45" customHeight="1" x14ac:dyDescent="0.25">
      <c r="A278" t="s">
        <v>2602</v>
      </c>
      <c r="B278" t="s">
        <v>285</v>
      </c>
      <c r="C278" s="1">
        <v>45158.798129166666</v>
      </c>
      <c r="D278" s="1">
        <v>45223</v>
      </c>
      <c r="E278" t="s">
        <v>139</v>
      </c>
      <c r="G278" t="s">
        <v>115</v>
      </c>
      <c r="H278" t="s">
        <v>115</v>
      </c>
      <c r="I278" t="s">
        <v>115</v>
      </c>
      <c r="J278" t="s">
        <v>2203</v>
      </c>
      <c r="K278" t="s">
        <v>2204</v>
      </c>
      <c r="L278" t="s">
        <v>2205</v>
      </c>
      <c r="M278" t="s">
        <v>2603</v>
      </c>
      <c r="N278" t="s">
        <v>214</v>
      </c>
      <c r="O278" t="s">
        <v>120</v>
      </c>
      <c r="P278" s="8">
        <v>96950</v>
      </c>
      <c r="Q278" t="s">
        <v>121</v>
      </c>
      <c r="S278" s="10">
        <v>16702368821</v>
      </c>
      <c r="U278">
        <v>713910</v>
      </c>
      <c r="V278" t="s">
        <v>122</v>
      </c>
      <c r="X278" t="s">
        <v>1684</v>
      </c>
      <c r="Y278" t="s">
        <v>2207</v>
      </c>
      <c r="Z278" t="s">
        <v>2208</v>
      </c>
      <c r="AA278" t="s">
        <v>2604</v>
      </c>
      <c r="AB278" t="s">
        <v>2205</v>
      </c>
      <c r="AC278" t="s">
        <v>2603</v>
      </c>
      <c r="AD278" t="s">
        <v>214</v>
      </c>
      <c r="AE278" t="s">
        <v>120</v>
      </c>
      <c r="AF278" s="8">
        <v>96950</v>
      </c>
      <c r="AG278" t="s">
        <v>121</v>
      </c>
      <c r="AI278" s="10">
        <v>16702368821</v>
      </c>
      <c r="AK278" t="s">
        <v>2210</v>
      </c>
      <c r="BC278" t="str">
        <f>"43-3031.00"</f>
        <v>43-3031.00</v>
      </c>
      <c r="BD278" t="s">
        <v>310</v>
      </c>
      <c r="BE278" t="s">
        <v>2605</v>
      </c>
      <c r="BF278" t="s">
        <v>2606</v>
      </c>
      <c r="BG278">
        <v>1</v>
      </c>
      <c r="BI278" s="1">
        <v>45275</v>
      </c>
      <c r="BJ278" s="1">
        <v>45645</v>
      </c>
      <c r="BM278">
        <v>35</v>
      </c>
      <c r="BN278">
        <v>0</v>
      </c>
      <c r="BO278">
        <v>7</v>
      </c>
      <c r="BP278">
        <v>7</v>
      </c>
      <c r="BQ278">
        <v>7</v>
      </c>
      <c r="BR278">
        <v>7</v>
      </c>
      <c r="BS278">
        <v>7</v>
      </c>
      <c r="BT278">
        <v>0</v>
      </c>
      <c r="BU278" t="str">
        <f t="shared" si="12"/>
        <v>8:00 AM</v>
      </c>
      <c r="BV278" t="str">
        <f>"4:00 PM"</f>
        <v>4:00 PM</v>
      </c>
      <c r="BW278" t="s">
        <v>160</v>
      </c>
      <c r="BX278">
        <v>0</v>
      </c>
      <c r="BY278">
        <v>24</v>
      </c>
      <c r="BZ278" t="s">
        <v>115</v>
      </c>
      <c r="CB278" s="3" t="s">
        <v>2607</v>
      </c>
      <c r="CC278" t="s">
        <v>2205</v>
      </c>
      <c r="CD278" t="s">
        <v>2603</v>
      </c>
      <c r="CE278" t="s">
        <v>214</v>
      </c>
      <c r="CF278" t="s">
        <v>120</v>
      </c>
      <c r="CG278" s="8">
        <v>96950</v>
      </c>
      <c r="CH278" s="2">
        <v>11.43</v>
      </c>
      <c r="CI278" s="2">
        <v>11.43</v>
      </c>
      <c r="CJ278" s="2">
        <v>17.14</v>
      </c>
      <c r="CK278" s="2">
        <v>17.14</v>
      </c>
      <c r="CL278" t="s">
        <v>134</v>
      </c>
      <c r="CN278" t="s">
        <v>135</v>
      </c>
      <c r="CP278" t="s">
        <v>115</v>
      </c>
      <c r="CQ278" t="s">
        <v>114</v>
      </c>
      <c r="CR278" t="s">
        <v>115</v>
      </c>
      <c r="CS278" t="s">
        <v>114</v>
      </c>
      <c r="CT278" t="s">
        <v>114</v>
      </c>
      <c r="CU278" t="s">
        <v>114</v>
      </c>
      <c r="CV278" t="s">
        <v>114</v>
      </c>
      <c r="CW278" s="3" t="s">
        <v>2608</v>
      </c>
      <c r="CX278" s="10">
        <v>16702368821</v>
      </c>
      <c r="CY278" t="s">
        <v>2216</v>
      </c>
      <c r="CZ278" t="s">
        <v>136</v>
      </c>
      <c r="DA278" t="s">
        <v>114</v>
      </c>
      <c r="DB278" t="s">
        <v>115</v>
      </c>
    </row>
    <row r="279" spans="1:111" ht="14.45" customHeight="1" x14ac:dyDescent="0.25">
      <c r="A279" t="s">
        <v>2627</v>
      </c>
      <c r="B279" t="s">
        <v>285</v>
      </c>
      <c r="C279" s="1">
        <v>45125.797959490737</v>
      </c>
      <c r="D279" s="1">
        <v>45223</v>
      </c>
      <c r="E279" t="s">
        <v>113</v>
      </c>
      <c r="F279" s="1">
        <v>45198.833333333336</v>
      </c>
      <c r="G279" t="s">
        <v>114</v>
      </c>
      <c r="H279" t="s">
        <v>115</v>
      </c>
      <c r="I279" t="s">
        <v>115</v>
      </c>
      <c r="J279" t="s">
        <v>2628</v>
      </c>
      <c r="L279" t="s">
        <v>2629</v>
      </c>
      <c r="M279" t="s">
        <v>2630</v>
      </c>
      <c r="N279" t="s">
        <v>540</v>
      </c>
      <c r="O279" t="s">
        <v>120</v>
      </c>
      <c r="P279" s="8">
        <v>96950</v>
      </c>
      <c r="Q279" t="s">
        <v>121</v>
      </c>
      <c r="S279" s="10">
        <v>16702334646</v>
      </c>
      <c r="T279">
        <v>113</v>
      </c>
      <c r="U279">
        <v>6216</v>
      </c>
      <c r="V279" t="s">
        <v>122</v>
      </c>
      <c r="X279" t="s">
        <v>2631</v>
      </c>
      <c r="Y279" t="s">
        <v>2591</v>
      </c>
      <c r="Z279" t="s">
        <v>2632</v>
      </c>
      <c r="AA279" t="s">
        <v>2592</v>
      </c>
      <c r="AB279" t="s">
        <v>2629</v>
      </c>
      <c r="AC279" t="s">
        <v>2630</v>
      </c>
      <c r="AD279" t="s">
        <v>214</v>
      </c>
      <c r="AE279" t="s">
        <v>120</v>
      </c>
      <c r="AF279" s="8">
        <v>96950</v>
      </c>
      <c r="AG279" t="s">
        <v>121</v>
      </c>
      <c r="AI279" s="10">
        <v>16702334646</v>
      </c>
      <c r="AJ279">
        <v>113</v>
      </c>
      <c r="AK279" t="s">
        <v>2594</v>
      </c>
      <c r="BC279" t="str">
        <f>"43-4051.00"</f>
        <v>43-4051.00</v>
      </c>
      <c r="BD279" t="s">
        <v>1407</v>
      </c>
      <c r="BE279" t="s">
        <v>2633</v>
      </c>
      <c r="BF279" t="s">
        <v>2634</v>
      </c>
      <c r="BG279">
        <v>5</v>
      </c>
      <c r="BI279" s="1">
        <v>45200</v>
      </c>
      <c r="BJ279" s="1">
        <v>45565</v>
      </c>
      <c r="BM279">
        <v>40</v>
      </c>
      <c r="BN279">
        <v>0</v>
      </c>
      <c r="BO279">
        <v>8</v>
      </c>
      <c r="BP279">
        <v>8</v>
      </c>
      <c r="BQ279">
        <v>8</v>
      </c>
      <c r="BR279">
        <v>8</v>
      </c>
      <c r="BS279">
        <v>8</v>
      </c>
      <c r="BT279">
        <v>0</v>
      </c>
      <c r="BU279" t="str">
        <f t="shared" si="12"/>
        <v>8:00 AM</v>
      </c>
      <c r="BV279" t="str">
        <f>"5:00 PM"</f>
        <v>5:00 PM</v>
      </c>
      <c r="BW279" t="s">
        <v>131</v>
      </c>
      <c r="BX279">
        <v>6</v>
      </c>
      <c r="BY279">
        <v>24</v>
      </c>
      <c r="BZ279" t="s">
        <v>115</v>
      </c>
      <c r="CB279" s="3" t="s">
        <v>2635</v>
      </c>
      <c r="CC279" t="s">
        <v>2629</v>
      </c>
      <c r="CD279" t="s">
        <v>2590</v>
      </c>
      <c r="CE279" t="s">
        <v>214</v>
      </c>
      <c r="CF279" t="s">
        <v>120</v>
      </c>
      <c r="CG279" s="8">
        <v>96950</v>
      </c>
      <c r="CH279" s="2">
        <v>10.84</v>
      </c>
      <c r="CI279" s="2">
        <v>10.84</v>
      </c>
      <c r="CJ279" s="2">
        <v>0</v>
      </c>
      <c r="CK279" s="2">
        <v>0</v>
      </c>
      <c r="CL279" t="s">
        <v>134</v>
      </c>
      <c r="CN279" t="s">
        <v>135</v>
      </c>
      <c r="CP279" t="s">
        <v>114</v>
      </c>
      <c r="CQ279" t="s">
        <v>114</v>
      </c>
      <c r="CR279" t="s">
        <v>115</v>
      </c>
      <c r="CS279" t="s">
        <v>115</v>
      </c>
      <c r="CT279" t="s">
        <v>136</v>
      </c>
      <c r="CU279" t="s">
        <v>114</v>
      </c>
      <c r="CV279" t="s">
        <v>136</v>
      </c>
      <c r="CW279" t="s">
        <v>2599</v>
      </c>
      <c r="CX279" s="10">
        <v>16702334646</v>
      </c>
      <c r="CY279" t="s">
        <v>2594</v>
      </c>
      <c r="CZ279" t="s">
        <v>2601</v>
      </c>
      <c r="DA279" t="s">
        <v>114</v>
      </c>
      <c r="DB279" t="s">
        <v>115</v>
      </c>
    </row>
    <row r="280" spans="1:111" ht="14.45" customHeight="1" x14ac:dyDescent="0.25">
      <c r="A280" t="s">
        <v>2636</v>
      </c>
      <c r="B280" t="s">
        <v>285</v>
      </c>
      <c r="C280" s="1">
        <v>45150.375546643518</v>
      </c>
      <c r="D280" s="1">
        <v>45223</v>
      </c>
      <c r="E280" t="s">
        <v>139</v>
      </c>
      <c r="G280" t="s">
        <v>115</v>
      </c>
      <c r="H280" t="s">
        <v>115</v>
      </c>
      <c r="I280" t="s">
        <v>115</v>
      </c>
      <c r="J280" t="s">
        <v>2637</v>
      </c>
      <c r="K280" t="s">
        <v>2638</v>
      </c>
      <c r="L280" t="s">
        <v>2639</v>
      </c>
      <c r="N280" t="s">
        <v>119</v>
      </c>
      <c r="O280" t="s">
        <v>120</v>
      </c>
      <c r="P280" s="8">
        <v>96950</v>
      </c>
      <c r="Q280" t="s">
        <v>121</v>
      </c>
      <c r="R280" t="s">
        <v>136</v>
      </c>
      <c r="S280" s="10">
        <v>16702871415</v>
      </c>
      <c r="U280">
        <v>561320</v>
      </c>
      <c r="V280" t="s">
        <v>122</v>
      </c>
      <c r="X280" t="s">
        <v>2640</v>
      </c>
      <c r="Y280" t="s">
        <v>2641</v>
      </c>
      <c r="Z280" t="s">
        <v>2642</v>
      </c>
      <c r="AA280" t="s">
        <v>219</v>
      </c>
      <c r="AB280" t="s">
        <v>2639</v>
      </c>
      <c r="AD280" t="s">
        <v>214</v>
      </c>
      <c r="AE280" t="s">
        <v>120</v>
      </c>
      <c r="AF280" s="8">
        <v>96950</v>
      </c>
      <c r="AG280" t="s">
        <v>121</v>
      </c>
      <c r="AH280" t="s">
        <v>119</v>
      </c>
      <c r="AI280" s="10">
        <v>16702871415</v>
      </c>
      <c r="AK280" t="s">
        <v>2643</v>
      </c>
      <c r="BC280" t="str">
        <f>"49-9071.00"</f>
        <v>49-9071.00</v>
      </c>
      <c r="BD280" t="s">
        <v>200</v>
      </c>
      <c r="BE280" t="s">
        <v>2644</v>
      </c>
      <c r="BF280" t="s">
        <v>1363</v>
      </c>
      <c r="BG280">
        <v>6</v>
      </c>
      <c r="BI280" s="1">
        <v>45200</v>
      </c>
      <c r="BJ280" s="1">
        <v>45199</v>
      </c>
      <c r="BM280">
        <v>35</v>
      </c>
      <c r="BN280">
        <v>0</v>
      </c>
      <c r="BO280">
        <v>7</v>
      </c>
      <c r="BP280">
        <v>7</v>
      </c>
      <c r="BQ280">
        <v>7</v>
      </c>
      <c r="BR280">
        <v>7</v>
      </c>
      <c r="BS280">
        <v>7</v>
      </c>
      <c r="BT280">
        <v>0</v>
      </c>
      <c r="BU280" t="str">
        <f t="shared" si="12"/>
        <v>8:00 AM</v>
      </c>
      <c r="BV280" t="str">
        <f>"4:00 PM"</f>
        <v>4:00 PM</v>
      </c>
      <c r="BW280" t="s">
        <v>184</v>
      </c>
      <c r="BX280">
        <v>0</v>
      </c>
      <c r="BY280">
        <v>12</v>
      </c>
      <c r="BZ280" t="s">
        <v>115</v>
      </c>
      <c r="CB280" t="s">
        <v>423</v>
      </c>
      <c r="CC280" t="s">
        <v>2645</v>
      </c>
      <c r="CE280" t="s">
        <v>214</v>
      </c>
      <c r="CF280" t="s">
        <v>120</v>
      </c>
      <c r="CG280" s="8">
        <v>96950</v>
      </c>
      <c r="CH280" s="2">
        <v>9.5399999999999991</v>
      </c>
      <c r="CI280" s="2">
        <v>9.5399999999999991</v>
      </c>
      <c r="CJ280" s="2">
        <v>14.31</v>
      </c>
      <c r="CK280" s="2">
        <v>14.31</v>
      </c>
      <c r="CL280" t="s">
        <v>134</v>
      </c>
      <c r="CN280" t="s">
        <v>135</v>
      </c>
      <c r="CP280" t="s">
        <v>115</v>
      </c>
      <c r="CQ280" t="s">
        <v>114</v>
      </c>
      <c r="CR280" t="s">
        <v>115</v>
      </c>
      <c r="CS280" t="s">
        <v>114</v>
      </c>
      <c r="CT280" t="s">
        <v>136</v>
      </c>
      <c r="CU280" t="s">
        <v>114</v>
      </c>
      <c r="CV280" t="s">
        <v>136</v>
      </c>
      <c r="CW280" t="s">
        <v>2646</v>
      </c>
      <c r="CX280" s="10">
        <v>16702871415</v>
      </c>
      <c r="CY280" t="s">
        <v>2643</v>
      </c>
      <c r="CZ280" t="s">
        <v>206</v>
      </c>
      <c r="DA280" t="s">
        <v>114</v>
      </c>
      <c r="DB280" t="s">
        <v>115</v>
      </c>
    </row>
    <row r="281" spans="1:111" ht="14.45" customHeight="1" x14ac:dyDescent="0.25">
      <c r="A281" t="s">
        <v>2647</v>
      </c>
      <c r="B281" t="s">
        <v>285</v>
      </c>
      <c r="C281" s="1">
        <v>45125.797797685183</v>
      </c>
      <c r="D281" s="1">
        <v>45223</v>
      </c>
      <c r="E281" t="s">
        <v>113</v>
      </c>
      <c r="F281" s="1">
        <v>45198.833333333336</v>
      </c>
      <c r="G281" t="s">
        <v>114</v>
      </c>
      <c r="H281" t="s">
        <v>115</v>
      </c>
      <c r="I281" t="s">
        <v>115</v>
      </c>
      <c r="J281" t="s">
        <v>2588</v>
      </c>
      <c r="L281" t="s">
        <v>2629</v>
      </c>
      <c r="M281" t="s">
        <v>2590</v>
      </c>
      <c r="N281" t="s">
        <v>214</v>
      </c>
      <c r="O281" t="s">
        <v>120</v>
      </c>
      <c r="P281" s="8">
        <v>96950</v>
      </c>
      <c r="Q281" t="s">
        <v>121</v>
      </c>
      <c r="R281" t="s">
        <v>136</v>
      </c>
      <c r="S281" s="10">
        <v>16702334646</v>
      </c>
      <c r="T281">
        <v>113</v>
      </c>
      <c r="U281">
        <v>6216</v>
      </c>
      <c r="V281" t="s">
        <v>122</v>
      </c>
      <c r="X281" t="s">
        <v>1672</v>
      </c>
      <c r="Y281" t="s">
        <v>2591</v>
      </c>
      <c r="Z281" t="s">
        <v>2208</v>
      </c>
      <c r="AA281" t="s">
        <v>2592</v>
      </c>
      <c r="AB281" t="s">
        <v>2589</v>
      </c>
      <c r="AC281" t="s">
        <v>2590</v>
      </c>
      <c r="AD281" t="s">
        <v>214</v>
      </c>
      <c r="AE281" t="s">
        <v>120</v>
      </c>
      <c r="AF281" s="8">
        <v>96950</v>
      </c>
      <c r="AG281" t="s">
        <v>121</v>
      </c>
      <c r="AI281" s="10">
        <v>16702334646</v>
      </c>
      <c r="AJ281">
        <v>113</v>
      </c>
      <c r="AK281" t="s">
        <v>2594</v>
      </c>
      <c r="BC281" t="str">
        <f>"21-1022.00"</f>
        <v>21-1022.00</v>
      </c>
      <c r="BD281" t="s">
        <v>2648</v>
      </c>
      <c r="BE281" t="s">
        <v>2649</v>
      </c>
      <c r="BF281" t="s">
        <v>2650</v>
      </c>
      <c r="BG281">
        <v>2</v>
      </c>
      <c r="BI281" s="1">
        <v>45200</v>
      </c>
      <c r="BJ281" s="1">
        <v>45199</v>
      </c>
      <c r="BM281">
        <v>40</v>
      </c>
      <c r="BN281">
        <v>0</v>
      </c>
      <c r="BO281">
        <v>8</v>
      </c>
      <c r="BP281">
        <v>8</v>
      </c>
      <c r="BQ281">
        <v>8</v>
      </c>
      <c r="BR281">
        <v>8</v>
      </c>
      <c r="BS281">
        <v>8</v>
      </c>
      <c r="BT281">
        <v>0</v>
      </c>
      <c r="BU281" t="str">
        <f t="shared" si="12"/>
        <v>8:00 AM</v>
      </c>
      <c r="BV281" t="str">
        <f>"5:00 AM"</f>
        <v>5:00 AM</v>
      </c>
      <c r="BW281" t="s">
        <v>131</v>
      </c>
      <c r="BX281">
        <v>6</v>
      </c>
      <c r="BY281">
        <v>24</v>
      </c>
      <c r="BZ281" t="s">
        <v>114</v>
      </c>
      <c r="CA281">
        <v>3</v>
      </c>
      <c r="CB281" s="3" t="s">
        <v>2651</v>
      </c>
      <c r="CC281" t="s">
        <v>2629</v>
      </c>
      <c r="CD281" t="s">
        <v>2590</v>
      </c>
      <c r="CE281" t="s">
        <v>540</v>
      </c>
      <c r="CF281" t="s">
        <v>120</v>
      </c>
      <c r="CG281" s="8">
        <v>96950</v>
      </c>
      <c r="CH281" s="2">
        <v>13.81</v>
      </c>
      <c r="CI281" s="2">
        <v>13.81</v>
      </c>
      <c r="CJ281" s="2">
        <v>0</v>
      </c>
      <c r="CK281" s="2">
        <v>0</v>
      </c>
      <c r="CL281" t="s">
        <v>2652</v>
      </c>
      <c r="CN281" t="s">
        <v>135</v>
      </c>
      <c r="CP281" t="s">
        <v>114</v>
      </c>
      <c r="CQ281" t="s">
        <v>114</v>
      </c>
      <c r="CR281" t="s">
        <v>115</v>
      </c>
      <c r="CS281" t="s">
        <v>115</v>
      </c>
      <c r="CT281" t="s">
        <v>136</v>
      </c>
      <c r="CU281" t="s">
        <v>114</v>
      </c>
      <c r="CV281" t="s">
        <v>136</v>
      </c>
      <c r="CW281" t="s">
        <v>2599</v>
      </c>
      <c r="CX281" s="10">
        <v>16702334646</v>
      </c>
      <c r="CY281" t="s">
        <v>2594</v>
      </c>
      <c r="CZ281" t="s">
        <v>2601</v>
      </c>
      <c r="DA281" t="s">
        <v>114</v>
      </c>
      <c r="DB281" t="s">
        <v>115</v>
      </c>
    </row>
    <row r="282" spans="1:111" ht="14.45" customHeight="1" x14ac:dyDescent="0.25">
      <c r="A282" t="s">
        <v>2653</v>
      </c>
      <c r="B282" t="s">
        <v>285</v>
      </c>
      <c r="C282" s="1">
        <v>45139.79113125</v>
      </c>
      <c r="D282" s="1">
        <v>45223</v>
      </c>
      <c r="E282" t="s">
        <v>113</v>
      </c>
      <c r="F282" s="1">
        <v>46294.833333333336</v>
      </c>
      <c r="G282" t="s">
        <v>114</v>
      </c>
      <c r="H282" t="s">
        <v>115</v>
      </c>
      <c r="I282" t="s">
        <v>115</v>
      </c>
      <c r="J282" t="s">
        <v>2654</v>
      </c>
      <c r="L282" t="s">
        <v>2655</v>
      </c>
      <c r="N282" t="s">
        <v>119</v>
      </c>
      <c r="O282" t="s">
        <v>120</v>
      </c>
      <c r="P282" s="8">
        <v>96950</v>
      </c>
      <c r="Q282" t="s">
        <v>121</v>
      </c>
      <c r="S282" s="10">
        <v>16703229240</v>
      </c>
      <c r="U282">
        <v>488320</v>
      </c>
      <c r="V282" t="s">
        <v>122</v>
      </c>
      <c r="X282" t="s">
        <v>2656</v>
      </c>
      <c r="Y282" t="s">
        <v>867</v>
      </c>
      <c r="Z282" t="s">
        <v>2657</v>
      </c>
      <c r="AA282" t="s">
        <v>869</v>
      </c>
      <c r="AB282" t="s">
        <v>2658</v>
      </c>
      <c r="AD282" t="s">
        <v>119</v>
      </c>
      <c r="AE282" t="s">
        <v>120</v>
      </c>
      <c r="AF282" s="8">
        <v>96950</v>
      </c>
      <c r="AG282" t="s">
        <v>121</v>
      </c>
      <c r="AI282" s="10">
        <v>16703229240</v>
      </c>
      <c r="AK282" t="s">
        <v>2659</v>
      </c>
      <c r="BC282" t="str">
        <f>"47-2211.00"</f>
        <v>47-2211.00</v>
      </c>
      <c r="BD282" t="s">
        <v>2660</v>
      </c>
      <c r="BE282" t="s">
        <v>2661</v>
      </c>
      <c r="BF282" t="s">
        <v>2662</v>
      </c>
      <c r="BG282">
        <v>1</v>
      </c>
      <c r="BI282" s="1">
        <v>45200</v>
      </c>
      <c r="BJ282" s="1">
        <v>46295</v>
      </c>
      <c r="BM282">
        <v>40</v>
      </c>
      <c r="BN282">
        <v>0</v>
      </c>
      <c r="BO282">
        <v>8</v>
      </c>
      <c r="BP282">
        <v>8</v>
      </c>
      <c r="BQ282">
        <v>8</v>
      </c>
      <c r="BR282">
        <v>8</v>
      </c>
      <c r="BS282">
        <v>8</v>
      </c>
      <c r="BT282">
        <v>0</v>
      </c>
      <c r="BU282" t="str">
        <f t="shared" si="12"/>
        <v>8:00 AM</v>
      </c>
      <c r="BV282" t="str">
        <f>"5:00 PM"</f>
        <v>5:00 PM</v>
      </c>
      <c r="BW282" t="s">
        <v>184</v>
      </c>
      <c r="BX282">
        <v>0</v>
      </c>
      <c r="BY282">
        <v>12</v>
      </c>
      <c r="BZ282" t="s">
        <v>115</v>
      </c>
      <c r="CB282" t="s">
        <v>2663</v>
      </c>
      <c r="CC282" t="s">
        <v>2658</v>
      </c>
      <c r="CE282" t="s">
        <v>119</v>
      </c>
      <c r="CF282" t="s">
        <v>120</v>
      </c>
      <c r="CG282" s="8">
        <v>96950</v>
      </c>
      <c r="CH282" s="2">
        <v>9.92</v>
      </c>
      <c r="CI282" s="2">
        <v>12.91</v>
      </c>
      <c r="CJ282" s="2">
        <v>14.88</v>
      </c>
      <c r="CK282" s="2">
        <v>19.37</v>
      </c>
      <c r="CL282" t="s">
        <v>134</v>
      </c>
      <c r="CM282" t="s">
        <v>206</v>
      </c>
      <c r="CN282" t="s">
        <v>135</v>
      </c>
      <c r="CP282" t="s">
        <v>115</v>
      </c>
      <c r="CQ282" t="s">
        <v>114</v>
      </c>
      <c r="CR282" t="s">
        <v>115</v>
      </c>
      <c r="CS282" t="s">
        <v>114</v>
      </c>
      <c r="CT282" t="s">
        <v>136</v>
      </c>
      <c r="CU282" t="s">
        <v>114</v>
      </c>
      <c r="CV282" t="s">
        <v>136</v>
      </c>
      <c r="CW282" t="s">
        <v>206</v>
      </c>
      <c r="CX282" s="10">
        <v>16703229240</v>
      </c>
      <c r="CY282" t="s">
        <v>136</v>
      </c>
      <c r="CZ282" t="s">
        <v>2664</v>
      </c>
      <c r="DA282" t="s">
        <v>114</v>
      </c>
      <c r="DB282" t="s">
        <v>115</v>
      </c>
    </row>
    <row r="283" spans="1:111" ht="14.45" customHeight="1" x14ac:dyDescent="0.25">
      <c r="A283" t="s">
        <v>2701</v>
      </c>
      <c r="B283" t="s">
        <v>285</v>
      </c>
      <c r="C283" s="1">
        <v>45162.014908564815</v>
      </c>
      <c r="D283" s="1">
        <v>45223</v>
      </c>
      <c r="E283" t="s">
        <v>139</v>
      </c>
      <c r="G283" t="s">
        <v>115</v>
      </c>
      <c r="H283" t="s">
        <v>115</v>
      </c>
      <c r="I283" t="s">
        <v>115</v>
      </c>
      <c r="J283" t="s">
        <v>2702</v>
      </c>
      <c r="L283" t="s">
        <v>2703</v>
      </c>
      <c r="M283" t="s">
        <v>2704</v>
      </c>
      <c r="N283" t="s">
        <v>119</v>
      </c>
      <c r="O283" t="s">
        <v>120</v>
      </c>
      <c r="P283" s="8">
        <v>96950</v>
      </c>
      <c r="Q283" t="s">
        <v>121</v>
      </c>
      <c r="S283" s="10">
        <v>16702343800</v>
      </c>
      <c r="U283">
        <v>541219</v>
      </c>
      <c r="V283" t="s">
        <v>122</v>
      </c>
      <c r="X283" t="s">
        <v>2705</v>
      </c>
      <c r="Y283" t="s">
        <v>2706</v>
      </c>
      <c r="Z283" t="s">
        <v>2707</v>
      </c>
      <c r="AA283" t="s">
        <v>126</v>
      </c>
      <c r="AB283" t="s">
        <v>2703</v>
      </c>
      <c r="AC283" t="s">
        <v>2704</v>
      </c>
      <c r="AD283" t="s">
        <v>119</v>
      </c>
      <c r="AE283" t="s">
        <v>120</v>
      </c>
      <c r="AF283" s="8">
        <v>96950</v>
      </c>
      <c r="AG283" t="s">
        <v>121</v>
      </c>
      <c r="AI283" s="10">
        <v>16702343800</v>
      </c>
      <c r="AJ283">
        <v>0</v>
      </c>
      <c r="AK283" t="s">
        <v>2708</v>
      </c>
      <c r="BC283" t="str">
        <f>"43-3031.00"</f>
        <v>43-3031.00</v>
      </c>
      <c r="BD283" t="s">
        <v>310</v>
      </c>
      <c r="BE283" t="s">
        <v>2709</v>
      </c>
      <c r="BF283" t="s">
        <v>1873</v>
      </c>
      <c r="BG283">
        <v>1</v>
      </c>
      <c r="BI283" s="1">
        <v>45200</v>
      </c>
      <c r="BJ283" s="1">
        <v>45565</v>
      </c>
      <c r="BM283">
        <v>40</v>
      </c>
      <c r="BN283">
        <v>0</v>
      </c>
      <c r="BO283">
        <v>8</v>
      </c>
      <c r="BP283">
        <v>8</v>
      </c>
      <c r="BQ283">
        <v>8</v>
      </c>
      <c r="BR283">
        <v>8</v>
      </c>
      <c r="BS283">
        <v>8</v>
      </c>
      <c r="BT283">
        <v>0</v>
      </c>
      <c r="BU283" t="str">
        <f t="shared" si="12"/>
        <v>8:00 AM</v>
      </c>
      <c r="BV283" t="str">
        <f>"5:00 PM"</f>
        <v>5:00 PM</v>
      </c>
      <c r="BW283" t="s">
        <v>160</v>
      </c>
      <c r="BX283">
        <v>0</v>
      </c>
      <c r="BY283">
        <v>24</v>
      </c>
      <c r="BZ283" t="s">
        <v>115</v>
      </c>
      <c r="CB283" t="s">
        <v>2710</v>
      </c>
      <c r="CC283" t="s">
        <v>2711</v>
      </c>
      <c r="CD283" t="s">
        <v>2704</v>
      </c>
      <c r="CE283" t="s">
        <v>119</v>
      </c>
      <c r="CF283" t="s">
        <v>120</v>
      </c>
      <c r="CG283" s="8">
        <v>96950</v>
      </c>
      <c r="CH283" s="2">
        <v>11.21</v>
      </c>
      <c r="CI283" s="2">
        <v>11.21</v>
      </c>
      <c r="CJ283" s="2">
        <v>16.82</v>
      </c>
      <c r="CK283" s="2">
        <v>16.82</v>
      </c>
      <c r="CL283" t="s">
        <v>134</v>
      </c>
      <c r="CM283" t="s">
        <v>136</v>
      </c>
      <c r="CN283" t="s">
        <v>135</v>
      </c>
      <c r="CP283" t="s">
        <v>115</v>
      </c>
      <c r="CQ283" t="s">
        <v>114</v>
      </c>
      <c r="CR283" t="s">
        <v>115</v>
      </c>
      <c r="CS283" t="s">
        <v>114</v>
      </c>
      <c r="CT283" t="s">
        <v>136</v>
      </c>
      <c r="CU283" t="s">
        <v>114</v>
      </c>
      <c r="CV283" t="s">
        <v>136</v>
      </c>
      <c r="CW283" t="s">
        <v>437</v>
      </c>
      <c r="CX283" s="10">
        <v>16702343800</v>
      </c>
      <c r="CY283" t="s">
        <v>2708</v>
      </c>
      <c r="CZ283" t="s">
        <v>136</v>
      </c>
      <c r="DA283" t="s">
        <v>114</v>
      </c>
      <c r="DB283" t="s">
        <v>115</v>
      </c>
      <c r="DC283" t="s">
        <v>2705</v>
      </c>
      <c r="DD283" t="s">
        <v>2706</v>
      </c>
      <c r="DE283" t="s">
        <v>719</v>
      </c>
      <c r="DF283" t="s">
        <v>2702</v>
      </c>
      <c r="DG283" t="s">
        <v>2708</v>
      </c>
    </row>
    <row r="284" spans="1:111" ht="14.45" customHeight="1" x14ac:dyDescent="0.25">
      <c r="A284" t="s">
        <v>2712</v>
      </c>
      <c r="B284" t="s">
        <v>285</v>
      </c>
      <c r="C284" s="1">
        <v>45139.834182754632</v>
      </c>
      <c r="D284" s="1">
        <v>45223</v>
      </c>
      <c r="E284" t="s">
        <v>113</v>
      </c>
      <c r="F284" s="1">
        <v>45198.833333333336</v>
      </c>
      <c r="G284" t="s">
        <v>114</v>
      </c>
      <c r="H284" t="s">
        <v>115</v>
      </c>
      <c r="I284" t="s">
        <v>115</v>
      </c>
      <c r="J284" t="s">
        <v>2713</v>
      </c>
      <c r="K284" t="s">
        <v>2714</v>
      </c>
      <c r="L284" t="s">
        <v>2715</v>
      </c>
      <c r="M284" t="s">
        <v>2716</v>
      </c>
      <c r="N284" t="s">
        <v>119</v>
      </c>
      <c r="O284" t="s">
        <v>120</v>
      </c>
      <c r="P284" s="8">
        <v>96950</v>
      </c>
      <c r="Q284" t="s">
        <v>121</v>
      </c>
      <c r="S284" s="10">
        <v>16702872161</v>
      </c>
      <c r="U284">
        <v>561612</v>
      </c>
      <c r="V284" t="s">
        <v>122</v>
      </c>
      <c r="X284" t="s">
        <v>2717</v>
      </c>
      <c r="Y284" t="s">
        <v>2718</v>
      </c>
      <c r="AA284" t="s">
        <v>2719</v>
      </c>
      <c r="AB284" t="s">
        <v>2715</v>
      </c>
      <c r="AC284" t="s">
        <v>2720</v>
      </c>
      <c r="AD284" t="s">
        <v>119</v>
      </c>
      <c r="AE284" t="s">
        <v>120</v>
      </c>
      <c r="AF284" s="8">
        <v>96950</v>
      </c>
      <c r="AG284" t="s">
        <v>121</v>
      </c>
      <c r="AI284" s="10">
        <v>16702872161</v>
      </c>
      <c r="AK284" t="s">
        <v>2721</v>
      </c>
      <c r="BC284" t="str">
        <f>"33-9032.00"</f>
        <v>33-9032.00</v>
      </c>
      <c r="BD284" t="s">
        <v>1544</v>
      </c>
      <c r="BE284" t="s">
        <v>2722</v>
      </c>
      <c r="BF284" t="s">
        <v>2723</v>
      </c>
      <c r="BG284">
        <v>2</v>
      </c>
      <c r="BI284" s="1">
        <v>45200</v>
      </c>
      <c r="BJ284" s="1">
        <v>46295</v>
      </c>
      <c r="BM284">
        <v>35</v>
      </c>
      <c r="BN284">
        <v>0</v>
      </c>
      <c r="BO284">
        <v>7</v>
      </c>
      <c r="BP284">
        <v>7</v>
      </c>
      <c r="BQ284">
        <v>7</v>
      </c>
      <c r="BR284">
        <v>7</v>
      </c>
      <c r="BS284">
        <v>7</v>
      </c>
      <c r="BT284">
        <v>0</v>
      </c>
      <c r="BU284" t="str">
        <f>"9:00 AM"</f>
        <v>9:00 AM</v>
      </c>
      <c r="BV284" t="str">
        <f>"4:00 PM"</f>
        <v>4:00 PM</v>
      </c>
      <c r="BW284" t="s">
        <v>131</v>
      </c>
      <c r="BX284">
        <v>0</v>
      </c>
      <c r="BY284">
        <v>12</v>
      </c>
      <c r="BZ284" t="s">
        <v>115</v>
      </c>
      <c r="CB284" t="s">
        <v>2724</v>
      </c>
      <c r="CC284" t="s">
        <v>2715</v>
      </c>
      <c r="CD284" t="s">
        <v>2725</v>
      </c>
      <c r="CE284" t="s">
        <v>119</v>
      </c>
      <c r="CF284" t="s">
        <v>120</v>
      </c>
      <c r="CG284" s="8">
        <v>96950</v>
      </c>
      <c r="CH284" s="2">
        <v>8.64</v>
      </c>
      <c r="CI284" s="2">
        <v>8.64</v>
      </c>
      <c r="CJ284" s="2">
        <v>12.96</v>
      </c>
      <c r="CK284" s="2">
        <v>12.96</v>
      </c>
      <c r="CL284" t="s">
        <v>134</v>
      </c>
      <c r="CM284" t="s">
        <v>423</v>
      </c>
      <c r="CN284" t="s">
        <v>135</v>
      </c>
      <c r="CP284" t="s">
        <v>115</v>
      </c>
      <c r="CQ284" t="s">
        <v>114</v>
      </c>
      <c r="CR284" t="s">
        <v>115</v>
      </c>
      <c r="CS284" t="s">
        <v>114</v>
      </c>
      <c r="CT284" t="s">
        <v>136</v>
      </c>
      <c r="CU284" t="s">
        <v>114</v>
      </c>
      <c r="CV284" t="s">
        <v>136</v>
      </c>
      <c r="CW284" t="s">
        <v>2726</v>
      </c>
      <c r="CX284" s="10">
        <v>16702872161</v>
      </c>
      <c r="CY284" t="s">
        <v>2721</v>
      </c>
      <c r="CZ284" t="s">
        <v>206</v>
      </c>
      <c r="DA284" t="s">
        <v>114</v>
      </c>
      <c r="DB284" t="s">
        <v>115</v>
      </c>
      <c r="DC284" t="s">
        <v>2717</v>
      </c>
      <c r="DD284" t="s">
        <v>2718</v>
      </c>
      <c r="DF284" t="s">
        <v>2714</v>
      </c>
      <c r="DG284" t="s">
        <v>2721</v>
      </c>
    </row>
    <row r="285" spans="1:111" ht="14.45" customHeight="1" x14ac:dyDescent="0.25">
      <c r="A285" t="s">
        <v>2732</v>
      </c>
      <c r="B285" t="s">
        <v>285</v>
      </c>
      <c r="C285" s="1">
        <v>45173.09885347222</v>
      </c>
      <c r="D285" s="1">
        <v>45223</v>
      </c>
      <c r="E285" t="s">
        <v>113</v>
      </c>
      <c r="F285" s="1">
        <v>45349.791666666664</v>
      </c>
      <c r="G285" t="s">
        <v>115</v>
      </c>
      <c r="H285" t="s">
        <v>115</v>
      </c>
      <c r="I285" t="s">
        <v>115</v>
      </c>
      <c r="J285" t="s">
        <v>2733</v>
      </c>
      <c r="K285" t="s">
        <v>2734</v>
      </c>
      <c r="L285" t="s">
        <v>2735</v>
      </c>
      <c r="N285" t="s">
        <v>214</v>
      </c>
      <c r="O285" t="s">
        <v>120</v>
      </c>
      <c r="P285" s="8">
        <v>96950</v>
      </c>
      <c r="Q285" t="s">
        <v>121</v>
      </c>
      <c r="S285" s="10">
        <v>16702343977</v>
      </c>
      <c r="U285">
        <v>81112</v>
      </c>
      <c r="V285" t="s">
        <v>122</v>
      </c>
      <c r="X285" t="s">
        <v>757</v>
      </c>
      <c r="Y285" t="s">
        <v>2736</v>
      </c>
      <c r="AA285" t="s">
        <v>219</v>
      </c>
      <c r="AB285" t="s">
        <v>2735</v>
      </c>
      <c r="AD285" t="s">
        <v>214</v>
      </c>
      <c r="AE285" t="s">
        <v>120</v>
      </c>
      <c r="AF285" s="8">
        <v>96950</v>
      </c>
      <c r="AG285" t="s">
        <v>121</v>
      </c>
      <c r="AI285" s="10">
        <v>16702343977</v>
      </c>
      <c r="AK285" t="s">
        <v>2737</v>
      </c>
      <c r="BC285" t="str">
        <f>"49-3021.00"</f>
        <v>49-3021.00</v>
      </c>
      <c r="BD285" t="s">
        <v>1369</v>
      </c>
      <c r="BE285" t="s">
        <v>2738</v>
      </c>
      <c r="BF285" t="s">
        <v>1369</v>
      </c>
      <c r="BG285">
        <v>2</v>
      </c>
      <c r="BI285" s="1">
        <v>45352</v>
      </c>
      <c r="BJ285" s="1">
        <v>45716</v>
      </c>
      <c r="BM285">
        <v>35</v>
      </c>
      <c r="BN285">
        <v>0</v>
      </c>
      <c r="BO285">
        <v>7</v>
      </c>
      <c r="BP285">
        <v>7</v>
      </c>
      <c r="BQ285">
        <v>7</v>
      </c>
      <c r="BR285">
        <v>7</v>
      </c>
      <c r="BS285">
        <v>7</v>
      </c>
      <c r="BT285">
        <v>0</v>
      </c>
      <c r="BU285" t="str">
        <f t="shared" ref="BU285:BU293" si="13">"8:00 AM"</f>
        <v>8:00 AM</v>
      </c>
      <c r="BV285" t="str">
        <f t="shared" ref="BV285:BV293" si="14">"5:00 PM"</f>
        <v>5:00 PM</v>
      </c>
      <c r="BW285" t="s">
        <v>131</v>
      </c>
      <c r="BX285">
        <v>0</v>
      </c>
      <c r="BY285">
        <v>12</v>
      </c>
      <c r="BZ285" t="s">
        <v>115</v>
      </c>
      <c r="CB285" s="3" t="s">
        <v>2739</v>
      </c>
      <c r="CC285" t="s">
        <v>756</v>
      </c>
      <c r="CE285" t="s">
        <v>214</v>
      </c>
      <c r="CF285" t="s">
        <v>120</v>
      </c>
      <c r="CG285" s="8">
        <v>96950</v>
      </c>
      <c r="CH285" s="2">
        <v>10.15</v>
      </c>
      <c r="CI285" s="2">
        <v>10.15</v>
      </c>
      <c r="CJ285" s="2">
        <v>15.22</v>
      </c>
      <c r="CK285" s="2">
        <v>15.22</v>
      </c>
      <c r="CL285" t="s">
        <v>134</v>
      </c>
      <c r="CM285" t="s">
        <v>423</v>
      </c>
      <c r="CN285" t="s">
        <v>135</v>
      </c>
      <c r="CP285" t="s">
        <v>115</v>
      </c>
      <c r="CQ285" t="s">
        <v>114</v>
      </c>
      <c r="CR285" t="s">
        <v>115</v>
      </c>
      <c r="CS285" t="s">
        <v>114</v>
      </c>
      <c r="CT285" t="s">
        <v>136</v>
      </c>
      <c r="CU285" t="s">
        <v>114</v>
      </c>
      <c r="CV285" t="s">
        <v>136</v>
      </c>
      <c r="CW285" t="s">
        <v>1864</v>
      </c>
      <c r="CX285" s="10">
        <v>16702343977</v>
      </c>
      <c r="CY285" t="s">
        <v>2740</v>
      </c>
      <c r="CZ285" t="s">
        <v>136</v>
      </c>
      <c r="DA285" t="s">
        <v>114</v>
      </c>
      <c r="DB285" t="s">
        <v>115</v>
      </c>
      <c r="DC285" t="s">
        <v>757</v>
      </c>
      <c r="DD285" t="s">
        <v>2741</v>
      </c>
      <c r="DF285" t="s">
        <v>2742</v>
      </c>
      <c r="DG285" t="s">
        <v>2740</v>
      </c>
    </row>
    <row r="286" spans="1:111" ht="14.45" customHeight="1" x14ac:dyDescent="0.25">
      <c r="A286" t="s">
        <v>2744</v>
      </c>
      <c r="B286" t="s">
        <v>285</v>
      </c>
      <c r="C286" s="1">
        <v>45125.813224768521</v>
      </c>
      <c r="D286" s="1">
        <v>45223</v>
      </c>
      <c r="E286" t="s">
        <v>113</v>
      </c>
      <c r="F286" s="1">
        <v>45198.833333333336</v>
      </c>
      <c r="G286" t="s">
        <v>114</v>
      </c>
      <c r="H286" t="s">
        <v>115</v>
      </c>
      <c r="I286" t="s">
        <v>115</v>
      </c>
      <c r="J286" t="s">
        <v>2588</v>
      </c>
      <c r="L286" t="s">
        <v>2589</v>
      </c>
      <c r="M286" t="s">
        <v>2745</v>
      </c>
      <c r="N286" t="s">
        <v>214</v>
      </c>
      <c r="O286" t="s">
        <v>120</v>
      </c>
      <c r="P286" s="8">
        <v>96950</v>
      </c>
      <c r="Q286" t="s">
        <v>121</v>
      </c>
      <c r="S286" s="10">
        <v>16702334646</v>
      </c>
      <c r="T286">
        <v>133</v>
      </c>
      <c r="U286">
        <v>6216</v>
      </c>
      <c r="V286" t="s">
        <v>122</v>
      </c>
      <c r="X286" t="s">
        <v>1672</v>
      </c>
      <c r="Y286" t="s">
        <v>2591</v>
      </c>
      <c r="Z286" t="s">
        <v>2632</v>
      </c>
      <c r="AA286" t="s">
        <v>2592</v>
      </c>
      <c r="AB286" t="s">
        <v>2589</v>
      </c>
      <c r="AC286" t="s">
        <v>2590</v>
      </c>
      <c r="AD286" t="s">
        <v>214</v>
      </c>
      <c r="AE286" t="s">
        <v>120</v>
      </c>
      <c r="AF286" s="8">
        <v>96950</v>
      </c>
      <c r="AG286" t="s">
        <v>121</v>
      </c>
      <c r="AI286" s="10">
        <v>16702334646</v>
      </c>
      <c r="AJ286">
        <v>133</v>
      </c>
      <c r="AK286" t="s">
        <v>2594</v>
      </c>
      <c r="BC286" t="str">
        <f>"31-2021.00"</f>
        <v>31-2021.00</v>
      </c>
      <c r="BD286" t="s">
        <v>2746</v>
      </c>
      <c r="BE286" t="s">
        <v>2747</v>
      </c>
      <c r="BF286" t="s">
        <v>2748</v>
      </c>
      <c r="BG286">
        <v>6</v>
      </c>
      <c r="BI286" s="1">
        <v>45200</v>
      </c>
      <c r="BJ286" s="1">
        <v>45565</v>
      </c>
      <c r="BM286">
        <v>40</v>
      </c>
      <c r="BN286">
        <v>0</v>
      </c>
      <c r="BO286">
        <v>8</v>
      </c>
      <c r="BP286">
        <v>8</v>
      </c>
      <c r="BQ286">
        <v>8</v>
      </c>
      <c r="BR286">
        <v>8</v>
      </c>
      <c r="BS286">
        <v>8</v>
      </c>
      <c r="BT286">
        <v>0</v>
      </c>
      <c r="BU286" t="str">
        <f t="shared" si="13"/>
        <v>8:00 AM</v>
      </c>
      <c r="BV286" t="str">
        <f t="shared" si="14"/>
        <v>5:00 PM</v>
      </c>
      <c r="BW286" t="s">
        <v>131</v>
      </c>
      <c r="BX286">
        <v>6</v>
      </c>
      <c r="BY286">
        <v>24</v>
      </c>
      <c r="BZ286" t="s">
        <v>115</v>
      </c>
      <c r="CB286" s="3" t="s">
        <v>2749</v>
      </c>
      <c r="CC286" t="s">
        <v>2589</v>
      </c>
      <c r="CD286" t="s">
        <v>2590</v>
      </c>
      <c r="CE286" t="s">
        <v>214</v>
      </c>
      <c r="CF286" t="s">
        <v>120</v>
      </c>
      <c r="CG286" s="8">
        <v>96950</v>
      </c>
      <c r="CH286" s="2">
        <v>10.7</v>
      </c>
      <c r="CI286" s="2">
        <v>10.7</v>
      </c>
      <c r="CJ286" s="2">
        <v>0</v>
      </c>
      <c r="CK286" s="2">
        <v>0</v>
      </c>
      <c r="CL286" t="s">
        <v>134</v>
      </c>
      <c r="CN286" t="s">
        <v>135</v>
      </c>
      <c r="CP286" t="s">
        <v>114</v>
      </c>
      <c r="CQ286" t="s">
        <v>114</v>
      </c>
      <c r="CR286" t="s">
        <v>115</v>
      </c>
      <c r="CS286" t="s">
        <v>115</v>
      </c>
      <c r="CT286" t="s">
        <v>136</v>
      </c>
      <c r="CU286" t="s">
        <v>114</v>
      </c>
      <c r="CV286" t="s">
        <v>136</v>
      </c>
      <c r="CW286" t="s">
        <v>2750</v>
      </c>
      <c r="CX286" s="10">
        <v>16702334646</v>
      </c>
      <c r="CY286" t="s">
        <v>2594</v>
      </c>
      <c r="CZ286" t="s">
        <v>2601</v>
      </c>
      <c r="DA286" t="s">
        <v>114</v>
      </c>
      <c r="DB286" t="s">
        <v>115</v>
      </c>
    </row>
    <row r="287" spans="1:111" ht="14.45" customHeight="1" x14ac:dyDescent="0.25">
      <c r="A287" t="s">
        <v>2751</v>
      </c>
      <c r="B287" t="s">
        <v>285</v>
      </c>
      <c r="C287" s="1">
        <v>45125.796903935188</v>
      </c>
      <c r="D287" s="1">
        <v>45223</v>
      </c>
      <c r="E287" t="s">
        <v>113</v>
      </c>
      <c r="F287" s="1">
        <v>45198.833333333336</v>
      </c>
      <c r="G287" t="s">
        <v>114</v>
      </c>
      <c r="H287" t="s">
        <v>115</v>
      </c>
      <c r="I287" t="s">
        <v>115</v>
      </c>
      <c r="J287" t="s">
        <v>2588</v>
      </c>
      <c r="L287" t="s">
        <v>2589</v>
      </c>
      <c r="M287" t="s">
        <v>2590</v>
      </c>
      <c r="N287" t="s">
        <v>214</v>
      </c>
      <c r="O287" t="s">
        <v>120</v>
      </c>
      <c r="P287" s="8">
        <v>96950</v>
      </c>
      <c r="Q287" t="s">
        <v>121</v>
      </c>
      <c r="R287" t="s">
        <v>136</v>
      </c>
      <c r="S287" s="10">
        <v>16702334646</v>
      </c>
      <c r="T287">
        <v>113</v>
      </c>
      <c r="U287">
        <v>6216</v>
      </c>
      <c r="V287" t="s">
        <v>122</v>
      </c>
      <c r="X287" t="s">
        <v>2752</v>
      </c>
      <c r="Y287" t="s">
        <v>2753</v>
      </c>
      <c r="Z287" t="s">
        <v>2754</v>
      </c>
      <c r="AA287" t="s">
        <v>2755</v>
      </c>
      <c r="AB287" t="s">
        <v>2590</v>
      </c>
      <c r="AC287" t="s">
        <v>2756</v>
      </c>
      <c r="AD287" t="s">
        <v>214</v>
      </c>
      <c r="AE287" t="s">
        <v>120</v>
      </c>
      <c r="AF287" s="8">
        <v>96950</v>
      </c>
      <c r="AG287" t="s">
        <v>121</v>
      </c>
      <c r="AI287" s="10">
        <v>16702334646</v>
      </c>
      <c r="AJ287">
        <v>113</v>
      </c>
      <c r="AK287" t="s">
        <v>2594</v>
      </c>
      <c r="BC287" t="str">
        <f>"29-1141.00"</f>
        <v>29-1141.00</v>
      </c>
      <c r="BD287" t="s">
        <v>1688</v>
      </c>
      <c r="BE287" t="s">
        <v>2757</v>
      </c>
      <c r="BF287" t="s">
        <v>2758</v>
      </c>
      <c r="BG287">
        <v>10</v>
      </c>
      <c r="BI287" s="1">
        <v>45200</v>
      </c>
      <c r="BJ287" s="1">
        <v>45536</v>
      </c>
      <c r="BM287">
        <v>40</v>
      </c>
      <c r="BN287">
        <v>0</v>
      </c>
      <c r="BO287">
        <v>8</v>
      </c>
      <c r="BP287">
        <v>8</v>
      </c>
      <c r="BQ287">
        <v>8</v>
      </c>
      <c r="BR287">
        <v>8</v>
      </c>
      <c r="BS287">
        <v>8</v>
      </c>
      <c r="BT287">
        <v>0</v>
      </c>
      <c r="BU287" t="str">
        <f t="shared" si="13"/>
        <v>8:00 AM</v>
      </c>
      <c r="BV287" t="str">
        <f t="shared" si="14"/>
        <v>5:00 PM</v>
      </c>
      <c r="BW287" t="s">
        <v>160</v>
      </c>
      <c r="BX287">
        <v>6</v>
      </c>
      <c r="BY287">
        <v>24</v>
      </c>
      <c r="BZ287" t="s">
        <v>114</v>
      </c>
      <c r="CA287">
        <v>2</v>
      </c>
      <c r="CB287" s="3" t="s">
        <v>2759</v>
      </c>
      <c r="CC287" t="s">
        <v>2589</v>
      </c>
      <c r="CD287" t="s">
        <v>2590</v>
      </c>
      <c r="CE287" t="s">
        <v>214</v>
      </c>
      <c r="CF287" t="s">
        <v>120</v>
      </c>
      <c r="CG287" s="8">
        <v>96950</v>
      </c>
      <c r="CH287" s="2">
        <v>17.53</v>
      </c>
      <c r="CI287" s="2">
        <v>17.53</v>
      </c>
      <c r="CJ287" s="2">
        <v>0</v>
      </c>
      <c r="CK287" s="2">
        <v>0</v>
      </c>
      <c r="CL287" t="s">
        <v>134</v>
      </c>
      <c r="CN287" t="s">
        <v>135</v>
      </c>
      <c r="CP287" t="s">
        <v>114</v>
      </c>
      <c r="CQ287" t="s">
        <v>114</v>
      </c>
      <c r="CR287" t="s">
        <v>115</v>
      </c>
      <c r="CS287" t="s">
        <v>115</v>
      </c>
      <c r="CT287" t="s">
        <v>136</v>
      </c>
      <c r="CU287" t="s">
        <v>114</v>
      </c>
      <c r="CV287" t="s">
        <v>136</v>
      </c>
      <c r="CW287" t="s">
        <v>2599</v>
      </c>
      <c r="CX287" s="10">
        <v>16702334646</v>
      </c>
      <c r="CY287" t="s">
        <v>2594</v>
      </c>
      <c r="CZ287" t="s">
        <v>2601</v>
      </c>
      <c r="DA287" t="s">
        <v>114</v>
      </c>
      <c r="DB287" t="s">
        <v>115</v>
      </c>
      <c r="DC287" t="s">
        <v>1672</v>
      </c>
      <c r="DD287" t="s">
        <v>2591</v>
      </c>
      <c r="DE287" t="s">
        <v>2760</v>
      </c>
      <c r="DF287" t="s">
        <v>2761</v>
      </c>
      <c r="DG287" t="s">
        <v>2594</v>
      </c>
    </row>
    <row r="288" spans="1:111" ht="14.45" customHeight="1" x14ac:dyDescent="0.25">
      <c r="A288" t="s">
        <v>2762</v>
      </c>
      <c r="B288" t="s">
        <v>285</v>
      </c>
      <c r="C288" s="1">
        <v>45125.797121064817</v>
      </c>
      <c r="D288" s="1">
        <v>45223</v>
      </c>
      <c r="E288" t="s">
        <v>113</v>
      </c>
      <c r="F288" s="1">
        <v>45198.833333333336</v>
      </c>
      <c r="G288" t="s">
        <v>114</v>
      </c>
      <c r="H288" t="s">
        <v>115</v>
      </c>
      <c r="I288" t="s">
        <v>115</v>
      </c>
      <c r="J288" t="s">
        <v>2588</v>
      </c>
      <c r="L288" t="s">
        <v>2589</v>
      </c>
      <c r="M288" t="s">
        <v>2745</v>
      </c>
      <c r="N288" t="s">
        <v>214</v>
      </c>
      <c r="O288" t="s">
        <v>120</v>
      </c>
      <c r="P288" s="8">
        <v>96950</v>
      </c>
      <c r="Q288" t="s">
        <v>121</v>
      </c>
      <c r="R288" t="s">
        <v>136</v>
      </c>
      <c r="S288" s="10">
        <v>16702334646</v>
      </c>
      <c r="T288">
        <v>133</v>
      </c>
      <c r="U288">
        <v>6216</v>
      </c>
      <c r="V288" t="s">
        <v>122</v>
      </c>
      <c r="X288" t="s">
        <v>1672</v>
      </c>
      <c r="Y288" t="s">
        <v>2591</v>
      </c>
      <c r="Z288" t="s">
        <v>2632</v>
      </c>
      <c r="AA288" t="s">
        <v>2592</v>
      </c>
      <c r="AB288" t="s">
        <v>2589</v>
      </c>
      <c r="AC288" t="s">
        <v>2590</v>
      </c>
      <c r="AD288" t="s">
        <v>214</v>
      </c>
      <c r="AE288" t="s">
        <v>120</v>
      </c>
      <c r="AF288" s="8">
        <v>96950</v>
      </c>
      <c r="AG288" t="s">
        <v>121</v>
      </c>
      <c r="AI288" s="10">
        <v>16702334646</v>
      </c>
      <c r="AJ288">
        <v>133</v>
      </c>
      <c r="AK288" t="s">
        <v>2594</v>
      </c>
      <c r="BC288" t="str">
        <f>"31-2021.00"</f>
        <v>31-2021.00</v>
      </c>
      <c r="BD288" t="s">
        <v>2746</v>
      </c>
      <c r="BE288" t="s">
        <v>2747</v>
      </c>
      <c r="BF288" t="s">
        <v>2748</v>
      </c>
      <c r="BG288">
        <v>6</v>
      </c>
      <c r="BI288" s="1">
        <v>45200</v>
      </c>
      <c r="BJ288" s="1">
        <v>45199</v>
      </c>
      <c r="BM288">
        <v>40</v>
      </c>
      <c r="BN288">
        <v>0</v>
      </c>
      <c r="BO288">
        <v>8</v>
      </c>
      <c r="BP288">
        <v>8</v>
      </c>
      <c r="BQ288">
        <v>8</v>
      </c>
      <c r="BR288">
        <v>8</v>
      </c>
      <c r="BS288">
        <v>8</v>
      </c>
      <c r="BT288">
        <v>0</v>
      </c>
      <c r="BU288" t="str">
        <f t="shared" si="13"/>
        <v>8:00 AM</v>
      </c>
      <c r="BV288" t="str">
        <f t="shared" si="14"/>
        <v>5:00 PM</v>
      </c>
      <c r="BW288" t="s">
        <v>131</v>
      </c>
      <c r="BX288">
        <v>6</v>
      </c>
      <c r="BY288">
        <v>24</v>
      </c>
      <c r="BZ288" t="s">
        <v>115</v>
      </c>
      <c r="CB288" s="3" t="s">
        <v>2749</v>
      </c>
      <c r="CC288" t="s">
        <v>2589</v>
      </c>
      <c r="CD288" t="s">
        <v>2590</v>
      </c>
      <c r="CE288" t="s">
        <v>214</v>
      </c>
      <c r="CF288" t="s">
        <v>120</v>
      </c>
      <c r="CG288" s="8">
        <v>96950</v>
      </c>
      <c r="CH288" s="2">
        <v>10.7</v>
      </c>
      <c r="CI288" s="2">
        <v>10.7</v>
      </c>
      <c r="CJ288" s="2">
        <v>0</v>
      </c>
      <c r="CK288" s="2">
        <v>0</v>
      </c>
      <c r="CL288" t="s">
        <v>134</v>
      </c>
      <c r="CN288" t="s">
        <v>135</v>
      </c>
      <c r="CP288" t="s">
        <v>114</v>
      </c>
      <c r="CQ288" t="s">
        <v>114</v>
      </c>
      <c r="CR288" t="s">
        <v>115</v>
      </c>
      <c r="CS288" t="s">
        <v>115</v>
      </c>
      <c r="CT288" t="s">
        <v>136</v>
      </c>
      <c r="CU288" t="s">
        <v>114</v>
      </c>
      <c r="CV288" t="s">
        <v>136</v>
      </c>
      <c r="CW288" t="s">
        <v>2750</v>
      </c>
      <c r="CX288" s="10">
        <v>16702334646</v>
      </c>
      <c r="CY288" t="s">
        <v>2594</v>
      </c>
      <c r="CZ288" t="s">
        <v>2601</v>
      </c>
      <c r="DA288" t="s">
        <v>114</v>
      </c>
      <c r="DB288" t="s">
        <v>115</v>
      </c>
    </row>
    <row r="289" spans="1:111" ht="14.45" customHeight="1" x14ac:dyDescent="0.25">
      <c r="A289" t="s">
        <v>2665</v>
      </c>
      <c r="B289" t="s">
        <v>112</v>
      </c>
      <c r="C289" s="1">
        <v>45139.244197222222</v>
      </c>
      <c r="D289" s="1">
        <v>45223</v>
      </c>
      <c r="E289" t="s">
        <v>139</v>
      </c>
      <c r="G289" t="s">
        <v>115</v>
      </c>
      <c r="H289" t="s">
        <v>115</v>
      </c>
      <c r="I289" t="s">
        <v>115</v>
      </c>
      <c r="J289" t="s">
        <v>2666</v>
      </c>
      <c r="K289" t="s">
        <v>2667</v>
      </c>
      <c r="L289" t="s">
        <v>2668</v>
      </c>
      <c r="M289" t="s">
        <v>2669</v>
      </c>
      <c r="N289" t="s">
        <v>119</v>
      </c>
      <c r="O289" t="s">
        <v>120</v>
      </c>
      <c r="P289" s="8">
        <v>96950</v>
      </c>
      <c r="Q289" t="s">
        <v>121</v>
      </c>
      <c r="S289" s="10">
        <v>16702857839</v>
      </c>
      <c r="U289">
        <v>72119</v>
      </c>
      <c r="V289" t="s">
        <v>122</v>
      </c>
      <c r="X289" t="s">
        <v>2123</v>
      </c>
      <c r="Y289" t="s">
        <v>2670</v>
      </c>
      <c r="Z289" t="s">
        <v>136</v>
      </c>
      <c r="AA289" t="s">
        <v>1396</v>
      </c>
      <c r="AB289" t="s">
        <v>2668</v>
      </c>
      <c r="AC289" t="s">
        <v>2669</v>
      </c>
      <c r="AD289" t="s">
        <v>119</v>
      </c>
      <c r="AE289" t="s">
        <v>120</v>
      </c>
      <c r="AF289" s="8">
        <v>96950</v>
      </c>
      <c r="AG289" t="s">
        <v>121</v>
      </c>
      <c r="AI289" s="10">
        <v>16702857839</v>
      </c>
      <c r="AK289" t="s">
        <v>2671</v>
      </c>
      <c r="BC289" t="str">
        <f>"37-2012.00"</f>
        <v>37-2012.00</v>
      </c>
      <c r="BD289" t="s">
        <v>263</v>
      </c>
      <c r="BE289" t="s">
        <v>2672</v>
      </c>
      <c r="BF289" t="s">
        <v>2673</v>
      </c>
      <c r="BG289">
        <v>2</v>
      </c>
      <c r="BI289" s="1">
        <v>45200</v>
      </c>
      <c r="BJ289" s="1">
        <v>45565</v>
      </c>
      <c r="BM289">
        <v>40</v>
      </c>
      <c r="BN289">
        <v>0</v>
      </c>
      <c r="BO289">
        <v>8</v>
      </c>
      <c r="BP289">
        <v>8</v>
      </c>
      <c r="BQ289">
        <v>8</v>
      </c>
      <c r="BR289">
        <v>8</v>
      </c>
      <c r="BS289">
        <v>8</v>
      </c>
      <c r="BT289">
        <v>0</v>
      </c>
      <c r="BU289" t="str">
        <f t="shared" si="13"/>
        <v>8:00 AM</v>
      </c>
      <c r="BV289" t="str">
        <f t="shared" si="14"/>
        <v>5:00 PM</v>
      </c>
      <c r="BW289" t="s">
        <v>131</v>
      </c>
      <c r="BX289">
        <v>0</v>
      </c>
      <c r="BY289">
        <v>3</v>
      </c>
      <c r="BZ289" t="s">
        <v>115</v>
      </c>
      <c r="CB289" s="3" t="s">
        <v>2674</v>
      </c>
      <c r="CC289" t="s">
        <v>2668</v>
      </c>
      <c r="CD289" t="s">
        <v>2669</v>
      </c>
      <c r="CE289" t="s">
        <v>119</v>
      </c>
      <c r="CF289" t="s">
        <v>120</v>
      </c>
      <c r="CG289" s="8">
        <v>96950</v>
      </c>
      <c r="CH289" s="2">
        <v>7.56</v>
      </c>
      <c r="CI289" s="2">
        <v>7.56</v>
      </c>
      <c r="CJ289" s="2">
        <v>11.34</v>
      </c>
      <c r="CK289" s="2">
        <v>11.34</v>
      </c>
      <c r="CL289" t="s">
        <v>134</v>
      </c>
      <c r="CM289" t="s">
        <v>136</v>
      </c>
      <c r="CN289" t="s">
        <v>135</v>
      </c>
      <c r="CP289" t="s">
        <v>115</v>
      </c>
      <c r="CQ289" t="s">
        <v>114</v>
      </c>
      <c r="CR289" t="s">
        <v>115</v>
      </c>
      <c r="CS289" t="s">
        <v>114</v>
      </c>
      <c r="CT289" t="s">
        <v>136</v>
      </c>
      <c r="CU289" t="s">
        <v>114</v>
      </c>
      <c r="CV289" t="s">
        <v>136</v>
      </c>
      <c r="CW289" t="s">
        <v>2675</v>
      </c>
      <c r="CX289" s="10">
        <v>16702857839</v>
      </c>
      <c r="CY289" t="s">
        <v>2671</v>
      </c>
      <c r="CZ289" t="s">
        <v>136</v>
      </c>
      <c r="DA289" t="s">
        <v>114</v>
      </c>
      <c r="DB289" t="s">
        <v>115</v>
      </c>
    </row>
    <row r="290" spans="1:111" ht="14.45" customHeight="1" x14ac:dyDescent="0.25">
      <c r="A290" t="s">
        <v>2784</v>
      </c>
      <c r="B290" t="s">
        <v>209</v>
      </c>
      <c r="C290" s="1">
        <v>45162.965966898148</v>
      </c>
      <c r="D290" s="1">
        <v>45224</v>
      </c>
      <c r="E290" t="s">
        <v>139</v>
      </c>
      <c r="G290" t="s">
        <v>115</v>
      </c>
      <c r="H290" t="s">
        <v>115</v>
      </c>
      <c r="I290" t="s">
        <v>115</v>
      </c>
      <c r="J290" t="s">
        <v>2785</v>
      </c>
      <c r="K290" t="s">
        <v>2786</v>
      </c>
      <c r="L290" t="s">
        <v>2787</v>
      </c>
      <c r="M290" t="s">
        <v>2788</v>
      </c>
      <c r="N290" t="s">
        <v>119</v>
      </c>
      <c r="O290" t="s">
        <v>120</v>
      </c>
      <c r="P290" s="8">
        <v>96950</v>
      </c>
      <c r="Q290" t="s">
        <v>121</v>
      </c>
      <c r="S290" s="10">
        <v>16704833702</v>
      </c>
      <c r="T290">
        <v>0</v>
      </c>
      <c r="U290">
        <v>53111</v>
      </c>
      <c r="V290" t="s">
        <v>122</v>
      </c>
      <c r="X290" t="s">
        <v>2789</v>
      </c>
      <c r="Y290" t="s">
        <v>2790</v>
      </c>
      <c r="AA290" t="s">
        <v>179</v>
      </c>
      <c r="AB290" t="s">
        <v>2787</v>
      </c>
      <c r="AC290" t="s">
        <v>2791</v>
      </c>
      <c r="AD290" t="s">
        <v>119</v>
      </c>
      <c r="AE290" t="s">
        <v>120</v>
      </c>
      <c r="AF290" s="8">
        <v>96950</v>
      </c>
      <c r="AG290" t="s">
        <v>121</v>
      </c>
      <c r="AI290" s="10">
        <v>16704833702</v>
      </c>
      <c r="AJ290">
        <v>0</v>
      </c>
      <c r="AK290" t="s">
        <v>2792</v>
      </c>
      <c r="BC290" t="str">
        <f>"49-9071.00"</f>
        <v>49-9071.00</v>
      </c>
      <c r="BD290" t="s">
        <v>200</v>
      </c>
      <c r="BE290" t="s">
        <v>2793</v>
      </c>
      <c r="BF290" t="s">
        <v>435</v>
      </c>
      <c r="BG290">
        <v>2</v>
      </c>
      <c r="BH290">
        <v>2</v>
      </c>
      <c r="BI290" s="1">
        <v>45200</v>
      </c>
      <c r="BJ290" s="1">
        <v>45565</v>
      </c>
      <c r="BK290" s="1">
        <v>45224</v>
      </c>
      <c r="BL290" s="1">
        <v>45565</v>
      </c>
      <c r="BM290">
        <v>40</v>
      </c>
      <c r="BN290">
        <v>0</v>
      </c>
      <c r="BO290">
        <v>8</v>
      </c>
      <c r="BP290">
        <v>8</v>
      </c>
      <c r="BQ290">
        <v>8</v>
      </c>
      <c r="BR290">
        <v>8</v>
      </c>
      <c r="BS290">
        <v>8</v>
      </c>
      <c r="BT290">
        <v>0</v>
      </c>
      <c r="BU290" t="str">
        <f t="shared" si="13"/>
        <v>8:00 AM</v>
      </c>
      <c r="BV290" t="str">
        <f t="shared" si="14"/>
        <v>5:00 PM</v>
      </c>
      <c r="BW290" t="s">
        <v>131</v>
      </c>
      <c r="BX290">
        <v>0</v>
      </c>
      <c r="BY290">
        <v>24</v>
      </c>
      <c r="BZ290" t="s">
        <v>115</v>
      </c>
      <c r="CB290" t="s">
        <v>2794</v>
      </c>
      <c r="CC290" t="s">
        <v>2787</v>
      </c>
      <c r="CD290" t="s">
        <v>2788</v>
      </c>
      <c r="CE290" t="s">
        <v>119</v>
      </c>
      <c r="CF290" t="s">
        <v>120</v>
      </c>
      <c r="CG290" s="8">
        <v>96950</v>
      </c>
      <c r="CH290" s="2">
        <v>9.5399999999999991</v>
      </c>
      <c r="CI290" s="2">
        <v>9.5399999999999991</v>
      </c>
      <c r="CJ290" s="2">
        <v>14.31</v>
      </c>
      <c r="CK290" s="2">
        <v>14.31</v>
      </c>
      <c r="CL290" t="s">
        <v>134</v>
      </c>
      <c r="CM290" t="s">
        <v>136</v>
      </c>
      <c r="CN290" t="s">
        <v>135</v>
      </c>
      <c r="CP290" t="s">
        <v>115</v>
      </c>
      <c r="CQ290" t="s">
        <v>114</v>
      </c>
      <c r="CR290" t="s">
        <v>115</v>
      </c>
      <c r="CS290" t="s">
        <v>114</v>
      </c>
      <c r="CT290" t="s">
        <v>136</v>
      </c>
      <c r="CU290" t="s">
        <v>114</v>
      </c>
      <c r="CV290" t="s">
        <v>136</v>
      </c>
      <c r="CW290" t="s">
        <v>2795</v>
      </c>
      <c r="CX290" s="10">
        <v>16702333702</v>
      </c>
      <c r="CY290" t="s">
        <v>2792</v>
      </c>
      <c r="CZ290" t="s">
        <v>136</v>
      </c>
      <c r="DA290" t="s">
        <v>114</v>
      </c>
      <c r="DB290" t="s">
        <v>115</v>
      </c>
      <c r="DC290" t="s">
        <v>2789</v>
      </c>
      <c r="DD290" t="s">
        <v>2790</v>
      </c>
      <c r="DF290" t="s">
        <v>2785</v>
      </c>
      <c r="DG290" t="s">
        <v>2792</v>
      </c>
    </row>
    <row r="291" spans="1:111" ht="14.45" customHeight="1" x14ac:dyDescent="0.25">
      <c r="A291" t="s">
        <v>2856</v>
      </c>
      <c r="B291" t="s">
        <v>209</v>
      </c>
      <c r="C291" s="1">
        <v>45167.033734606484</v>
      </c>
      <c r="D291" s="1">
        <v>45224</v>
      </c>
      <c r="E291" t="s">
        <v>139</v>
      </c>
      <c r="G291" t="s">
        <v>115</v>
      </c>
      <c r="H291" t="s">
        <v>115</v>
      </c>
      <c r="I291" t="s">
        <v>115</v>
      </c>
      <c r="J291" t="s">
        <v>2857</v>
      </c>
      <c r="K291" t="s">
        <v>2858</v>
      </c>
      <c r="L291" t="s">
        <v>2859</v>
      </c>
      <c r="M291" t="s">
        <v>430</v>
      </c>
      <c r="N291" t="s">
        <v>119</v>
      </c>
      <c r="O291" t="s">
        <v>120</v>
      </c>
      <c r="P291" s="8">
        <v>96950</v>
      </c>
      <c r="Q291" t="s">
        <v>121</v>
      </c>
      <c r="S291" s="10">
        <v>16704833702</v>
      </c>
      <c r="T291">
        <v>0</v>
      </c>
      <c r="U291">
        <v>42449</v>
      </c>
      <c r="V291" t="s">
        <v>122</v>
      </c>
      <c r="X291" t="s">
        <v>431</v>
      </c>
      <c r="Y291" t="s">
        <v>432</v>
      </c>
      <c r="AA291" t="s">
        <v>179</v>
      </c>
      <c r="AB291" t="s">
        <v>2859</v>
      </c>
      <c r="AC291" t="s">
        <v>430</v>
      </c>
      <c r="AD291" t="s">
        <v>119</v>
      </c>
      <c r="AE291" t="s">
        <v>120</v>
      </c>
      <c r="AF291" s="8">
        <v>96950</v>
      </c>
      <c r="AG291" t="s">
        <v>121</v>
      </c>
      <c r="AI291" s="10">
        <v>16704833702</v>
      </c>
      <c r="AJ291">
        <v>0</v>
      </c>
      <c r="AK291" t="s">
        <v>2860</v>
      </c>
      <c r="BC291" t="str">
        <f>"43-3031.00"</f>
        <v>43-3031.00</v>
      </c>
      <c r="BD291" t="s">
        <v>310</v>
      </c>
      <c r="BE291" t="s">
        <v>2861</v>
      </c>
      <c r="BF291" t="s">
        <v>1873</v>
      </c>
      <c r="BG291">
        <v>1</v>
      </c>
      <c r="BH291">
        <v>1</v>
      </c>
      <c r="BI291" s="1">
        <v>45200</v>
      </c>
      <c r="BJ291" s="1">
        <v>45565</v>
      </c>
      <c r="BK291" s="1">
        <v>45224</v>
      </c>
      <c r="BL291" s="1">
        <v>45565</v>
      </c>
      <c r="BM291">
        <v>40</v>
      </c>
      <c r="BN291">
        <v>0</v>
      </c>
      <c r="BO291">
        <v>8</v>
      </c>
      <c r="BP291">
        <v>8</v>
      </c>
      <c r="BQ291">
        <v>8</v>
      </c>
      <c r="BR291">
        <v>8</v>
      </c>
      <c r="BS291">
        <v>8</v>
      </c>
      <c r="BT291">
        <v>0</v>
      </c>
      <c r="BU291" t="str">
        <f t="shared" si="13"/>
        <v>8:00 AM</v>
      </c>
      <c r="BV291" t="str">
        <f t="shared" si="14"/>
        <v>5:00 PM</v>
      </c>
      <c r="BW291" t="s">
        <v>160</v>
      </c>
      <c r="BX291">
        <v>0</v>
      </c>
      <c r="BY291">
        <v>24</v>
      </c>
      <c r="BZ291" t="s">
        <v>115</v>
      </c>
      <c r="CB291" t="s">
        <v>2862</v>
      </c>
      <c r="CC291" t="s">
        <v>2859</v>
      </c>
      <c r="CD291" t="s">
        <v>430</v>
      </c>
      <c r="CE291" t="s">
        <v>119</v>
      </c>
      <c r="CF291" t="s">
        <v>120</v>
      </c>
      <c r="CG291" s="8">
        <v>96950</v>
      </c>
      <c r="CH291" s="2">
        <v>11.21</v>
      </c>
      <c r="CI291" s="2">
        <v>11.21</v>
      </c>
      <c r="CJ291" s="2">
        <v>16.82</v>
      </c>
      <c r="CK291" s="2">
        <v>16.82</v>
      </c>
      <c r="CL291" t="s">
        <v>134</v>
      </c>
      <c r="CM291" t="s">
        <v>136</v>
      </c>
      <c r="CN291" t="s">
        <v>135</v>
      </c>
      <c r="CP291" t="s">
        <v>115</v>
      </c>
      <c r="CQ291" t="s">
        <v>114</v>
      </c>
      <c r="CR291" t="s">
        <v>115</v>
      </c>
      <c r="CS291" t="s">
        <v>114</v>
      </c>
      <c r="CT291" t="s">
        <v>136</v>
      </c>
      <c r="CU291" t="s">
        <v>114</v>
      </c>
      <c r="CV291" t="s">
        <v>136</v>
      </c>
      <c r="CW291" t="s">
        <v>437</v>
      </c>
      <c r="CX291" s="10">
        <v>16702873347</v>
      </c>
      <c r="CY291" t="s">
        <v>2860</v>
      </c>
      <c r="CZ291" t="s">
        <v>136</v>
      </c>
      <c r="DA291" t="s">
        <v>114</v>
      </c>
      <c r="DB291" t="s">
        <v>115</v>
      </c>
      <c r="DC291" t="s">
        <v>431</v>
      </c>
      <c r="DD291" t="s">
        <v>432</v>
      </c>
      <c r="DF291" t="s">
        <v>2857</v>
      </c>
      <c r="DG291" t="s">
        <v>2860</v>
      </c>
    </row>
    <row r="292" spans="1:111" ht="14.45" customHeight="1" x14ac:dyDescent="0.25">
      <c r="A292" t="s">
        <v>2863</v>
      </c>
      <c r="B292" t="s">
        <v>209</v>
      </c>
      <c r="C292" s="1">
        <v>45149.914728240743</v>
      </c>
      <c r="D292" s="1">
        <v>45224</v>
      </c>
      <c r="E292" t="s">
        <v>139</v>
      </c>
      <c r="G292" t="s">
        <v>115</v>
      </c>
      <c r="H292" t="s">
        <v>115</v>
      </c>
      <c r="I292" t="s">
        <v>115</v>
      </c>
      <c r="J292" t="s">
        <v>2864</v>
      </c>
      <c r="L292" t="s">
        <v>2865</v>
      </c>
      <c r="M292" t="s">
        <v>2866</v>
      </c>
      <c r="N292" t="s">
        <v>119</v>
      </c>
      <c r="O292" t="s">
        <v>120</v>
      </c>
      <c r="P292" s="8">
        <v>96950</v>
      </c>
      <c r="Q292" t="s">
        <v>121</v>
      </c>
      <c r="S292" s="10">
        <v>16072858730</v>
      </c>
      <c r="U292">
        <v>56132</v>
      </c>
      <c r="V292" t="s">
        <v>122</v>
      </c>
      <c r="X292" t="s">
        <v>2867</v>
      </c>
      <c r="Y292" t="s">
        <v>2868</v>
      </c>
      <c r="Z292" t="s">
        <v>2869</v>
      </c>
      <c r="AA292" t="s">
        <v>1396</v>
      </c>
      <c r="AB292" t="s">
        <v>2865</v>
      </c>
      <c r="AC292" t="s">
        <v>2866</v>
      </c>
      <c r="AD292" t="s">
        <v>119</v>
      </c>
      <c r="AE292" t="s">
        <v>120</v>
      </c>
      <c r="AF292" s="8">
        <v>96950</v>
      </c>
      <c r="AG292" t="s">
        <v>121</v>
      </c>
      <c r="AI292" s="10">
        <v>16702858730</v>
      </c>
      <c r="AK292" t="s">
        <v>2870</v>
      </c>
      <c r="BC292" t="str">
        <f>"49-9071.00"</f>
        <v>49-9071.00</v>
      </c>
      <c r="BD292" t="s">
        <v>200</v>
      </c>
      <c r="BE292" t="s">
        <v>2871</v>
      </c>
      <c r="BF292" t="s">
        <v>2872</v>
      </c>
      <c r="BG292">
        <v>15</v>
      </c>
      <c r="BH292">
        <v>15</v>
      </c>
      <c r="BI292" s="1">
        <v>45231</v>
      </c>
      <c r="BJ292" s="1">
        <v>45596</v>
      </c>
      <c r="BK292" s="1">
        <v>45231</v>
      </c>
      <c r="BL292" s="1">
        <v>45596</v>
      </c>
      <c r="BM292">
        <v>35</v>
      </c>
      <c r="BN292">
        <v>0</v>
      </c>
      <c r="BO292">
        <v>7</v>
      </c>
      <c r="BP292">
        <v>7</v>
      </c>
      <c r="BQ292">
        <v>7</v>
      </c>
      <c r="BR292">
        <v>7</v>
      </c>
      <c r="BS292">
        <v>7</v>
      </c>
      <c r="BT292">
        <v>0</v>
      </c>
      <c r="BU292" t="str">
        <f t="shared" si="13"/>
        <v>8:00 AM</v>
      </c>
      <c r="BV292" t="str">
        <f t="shared" si="14"/>
        <v>5:00 PM</v>
      </c>
      <c r="BW292" t="s">
        <v>184</v>
      </c>
      <c r="BX292">
        <v>0</v>
      </c>
      <c r="BY292">
        <v>12</v>
      </c>
      <c r="BZ292" t="s">
        <v>115</v>
      </c>
      <c r="CB292" s="3" t="s">
        <v>2873</v>
      </c>
      <c r="CC292" t="s">
        <v>2874</v>
      </c>
      <c r="CD292" t="s">
        <v>2171</v>
      </c>
      <c r="CE292" t="s">
        <v>119</v>
      </c>
      <c r="CF292" t="s">
        <v>120</v>
      </c>
      <c r="CG292" s="8">
        <v>96950</v>
      </c>
      <c r="CH292" s="2">
        <v>9.5399999999999991</v>
      </c>
      <c r="CI292" s="2">
        <v>9.5399999999999991</v>
      </c>
      <c r="CJ292" s="2">
        <v>14.31</v>
      </c>
      <c r="CK292" s="2">
        <v>14.31</v>
      </c>
      <c r="CL292" t="s">
        <v>134</v>
      </c>
      <c r="CM292" t="s">
        <v>423</v>
      </c>
      <c r="CN292" t="s">
        <v>135</v>
      </c>
      <c r="CP292" t="s">
        <v>115</v>
      </c>
      <c r="CQ292" t="s">
        <v>114</v>
      </c>
      <c r="CR292" t="s">
        <v>115</v>
      </c>
      <c r="CS292" t="s">
        <v>114</v>
      </c>
      <c r="CT292" t="s">
        <v>114</v>
      </c>
      <c r="CU292" t="s">
        <v>114</v>
      </c>
      <c r="CV292" t="s">
        <v>136</v>
      </c>
      <c r="CW292" s="3" t="s">
        <v>2875</v>
      </c>
      <c r="CX292" s="10">
        <v>16702858730</v>
      </c>
      <c r="CY292" t="s">
        <v>2870</v>
      </c>
      <c r="CZ292" t="s">
        <v>136</v>
      </c>
      <c r="DA292" t="s">
        <v>114</v>
      </c>
      <c r="DB292" t="s">
        <v>115</v>
      </c>
    </row>
    <row r="293" spans="1:111" ht="14.45" customHeight="1" x14ac:dyDescent="0.25">
      <c r="A293" t="s">
        <v>2884</v>
      </c>
      <c r="B293" t="s">
        <v>209</v>
      </c>
      <c r="C293" s="1">
        <v>45145.052889120372</v>
      </c>
      <c r="D293" s="1">
        <v>45224</v>
      </c>
      <c r="E293" t="s">
        <v>139</v>
      </c>
      <c r="G293" t="s">
        <v>115</v>
      </c>
      <c r="H293" t="s">
        <v>115</v>
      </c>
      <c r="I293" t="s">
        <v>115</v>
      </c>
      <c r="J293" t="s">
        <v>2885</v>
      </c>
      <c r="K293" t="s">
        <v>2886</v>
      </c>
      <c r="L293" t="s">
        <v>2887</v>
      </c>
      <c r="M293" t="s">
        <v>2887</v>
      </c>
      <c r="N293" t="s">
        <v>214</v>
      </c>
      <c r="O293" t="s">
        <v>120</v>
      </c>
      <c r="P293" s="8">
        <v>96950</v>
      </c>
      <c r="Q293" t="s">
        <v>121</v>
      </c>
      <c r="S293" s="10">
        <v>16702346445</v>
      </c>
      <c r="T293">
        <v>2263</v>
      </c>
      <c r="U293">
        <v>23822</v>
      </c>
      <c r="V293" t="s">
        <v>122</v>
      </c>
      <c r="X293" t="s">
        <v>239</v>
      </c>
      <c r="Y293" t="s">
        <v>240</v>
      </c>
      <c r="AA293" t="s">
        <v>241</v>
      </c>
      <c r="AB293" t="s">
        <v>242</v>
      </c>
      <c r="AC293" t="s">
        <v>242</v>
      </c>
      <c r="AD293" t="s">
        <v>214</v>
      </c>
      <c r="AE293" t="s">
        <v>120</v>
      </c>
      <c r="AF293" s="8">
        <v>96950</v>
      </c>
      <c r="AG293" t="s">
        <v>121</v>
      </c>
      <c r="AI293" s="10">
        <v>16702346445</v>
      </c>
      <c r="AJ293">
        <v>2263</v>
      </c>
      <c r="AK293" t="s">
        <v>243</v>
      </c>
      <c r="BC293" t="str">
        <f>"49-9021.00"</f>
        <v>49-9021.00</v>
      </c>
      <c r="BD293" t="s">
        <v>372</v>
      </c>
      <c r="BE293" t="s">
        <v>2888</v>
      </c>
      <c r="BF293" t="s">
        <v>374</v>
      </c>
      <c r="BG293">
        <v>1</v>
      </c>
      <c r="BH293">
        <v>1</v>
      </c>
      <c r="BI293" s="1">
        <v>45231</v>
      </c>
      <c r="BJ293" s="1">
        <v>45596</v>
      </c>
      <c r="BK293" s="1">
        <v>45231</v>
      </c>
      <c r="BL293" s="1">
        <v>45596</v>
      </c>
      <c r="BM293">
        <v>40</v>
      </c>
      <c r="BN293">
        <v>0</v>
      </c>
      <c r="BO293">
        <v>8</v>
      </c>
      <c r="BP293">
        <v>8</v>
      </c>
      <c r="BQ293">
        <v>8</v>
      </c>
      <c r="BR293">
        <v>8</v>
      </c>
      <c r="BS293">
        <v>8</v>
      </c>
      <c r="BT293">
        <v>0</v>
      </c>
      <c r="BU293" t="str">
        <f t="shared" si="13"/>
        <v>8:00 AM</v>
      </c>
      <c r="BV293" t="str">
        <f t="shared" si="14"/>
        <v>5:00 PM</v>
      </c>
      <c r="BW293" t="s">
        <v>131</v>
      </c>
      <c r="BX293">
        <v>0</v>
      </c>
      <c r="BY293">
        <v>12</v>
      </c>
      <c r="BZ293" t="s">
        <v>115</v>
      </c>
      <c r="CB293" t="s">
        <v>2889</v>
      </c>
      <c r="CC293" t="s">
        <v>2887</v>
      </c>
      <c r="CD293" t="s">
        <v>2887</v>
      </c>
      <c r="CE293" t="s">
        <v>214</v>
      </c>
      <c r="CF293" t="s">
        <v>120</v>
      </c>
      <c r="CG293" s="8">
        <v>96950</v>
      </c>
      <c r="CH293" s="2">
        <v>10.06</v>
      </c>
      <c r="CI293" s="2">
        <v>11</v>
      </c>
      <c r="CJ293" s="2">
        <v>15.09</v>
      </c>
      <c r="CK293" s="2">
        <v>16.5</v>
      </c>
      <c r="CL293" t="s">
        <v>134</v>
      </c>
      <c r="CM293" t="s">
        <v>248</v>
      </c>
      <c r="CN293" t="s">
        <v>135</v>
      </c>
      <c r="CP293" t="s">
        <v>115</v>
      </c>
      <c r="CQ293" t="s">
        <v>114</v>
      </c>
      <c r="CR293" t="s">
        <v>115</v>
      </c>
      <c r="CS293" t="s">
        <v>114</v>
      </c>
      <c r="CT293" t="s">
        <v>136</v>
      </c>
      <c r="CU293" t="s">
        <v>114</v>
      </c>
      <c r="CV293" t="s">
        <v>136</v>
      </c>
      <c r="CW293" t="s">
        <v>184</v>
      </c>
      <c r="CX293" s="10">
        <v>16702346445</v>
      </c>
      <c r="CY293" t="s">
        <v>243</v>
      </c>
      <c r="CZ293" t="s">
        <v>136</v>
      </c>
      <c r="DA293" t="s">
        <v>114</v>
      </c>
      <c r="DB293" t="s">
        <v>115</v>
      </c>
      <c r="DC293" t="s">
        <v>239</v>
      </c>
      <c r="DD293" t="s">
        <v>240</v>
      </c>
      <c r="DF293" t="s">
        <v>2885</v>
      </c>
      <c r="DG293" t="s">
        <v>243</v>
      </c>
    </row>
    <row r="294" spans="1:111" ht="14.45" customHeight="1" x14ac:dyDescent="0.25">
      <c r="A294" t="s">
        <v>2903</v>
      </c>
      <c r="B294" t="s">
        <v>209</v>
      </c>
      <c r="C294" s="1">
        <v>45167.861189236108</v>
      </c>
      <c r="D294" s="1">
        <v>45224</v>
      </c>
      <c r="E294" t="s">
        <v>139</v>
      </c>
      <c r="G294" t="s">
        <v>115</v>
      </c>
      <c r="H294" t="s">
        <v>115</v>
      </c>
      <c r="I294" t="s">
        <v>115</v>
      </c>
      <c r="J294" t="s">
        <v>2904</v>
      </c>
      <c r="K294" t="s">
        <v>2905</v>
      </c>
      <c r="L294" t="s">
        <v>2906</v>
      </c>
      <c r="M294" t="s">
        <v>2907</v>
      </c>
      <c r="N294" t="s">
        <v>119</v>
      </c>
      <c r="O294" t="s">
        <v>120</v>
      </c>
      <c r="P294" s="8">
        <v>96950</v>
      </c>
      <c r="Q294" t="s">
        <v>121</v>
      </c>
      <c r="S294" s="10">
        <v>16703227251</v>
      </c>
      <c r="U294">
        <v>336612</v>
      </c>
      <c r="V294" t="s">
        <v>122</v>
      </c>
      <c r="X294" t="s">
        <v>1357</v>
      </c>
      <c r="Y294" t="s">
        <v>2908</v>
      </c>
      <c r="Z294" t="s">
        <v>2909</v>
      </c>
      <c r="AA294" t="s">
        <v>2910</v>
      </c>
      <c r="AB294" t="s">
        <v>2906</v>
      </c>
      <c r="AC294" t="s">
        <v>2907</v>
      </c>
      <c r="AD294" t="s">
        <v>119</v>
      </c>
      <c r="AE294" t="s">
        <v>120</v>
      </c>
      <c r="AF294" s="8">
        <v>96950</v>
      </c>
      <c r="AG294" t="s">
        <v>121</v>
      </c>
      <c r="AI294" s="10">
        <v>16703227251</v>
      </c>
      <c r="AK294" t="s">
        <v>2911</v>
      </c>
      <c r="BC294" t="str">
        <f>"49-3023.00"</f>
        <v>49-3023.00</v>
      </c>
      <c r="BD294" t="s">
        <v>164</v>
      </c>
      <c r="BE294" t="s">
        <v>2912</v>
      </c>
      <c r="BF294" t="s">
        <v>832</v>
      </c>
      <c r="BG294">
        <v>2</v>
      </c>
      <c r="BH294">
        <v>2</v>
      </c>
      <c r="BI294" s="1">
        <v>45261</v>
      </c>
      <c r="BJ294" s="1">
        <v>45626</v>
      </c>
      <c r="BK294" s="1">
        <v>45261</v>
      </c>
      <c r="BL294" s="1">
        <v>45626</v>
      </c>
      <c r="BM294">
        <v>40</v>
      </c>
      <c r="BN294">
        <v>0</v>
      </c>
      <c r="BO294">
        <v>8</v>
      </c>
      <c r="BP294">
        <v>8</v>
      </c>
      <c r="BQ294">
        <v>8</v>
      </c>
      <c r="BR294">
        <v>8</v>
      </c>
      <c r="BS294">
        <v>8</v>
      </c>
      <c r="BT294">
        <v>0</v>
      </c>
      <c r="BU294" t="str">
        <f>"7:30 AM"</f>
        <v>7:30 AM</v>
      </c>
      <c r="BV294" t="str">
        <f>"4:30 PM"</f>
        <v>4:30 PM</v>
      </c>
      <c r="BW294" t="s">
        <v>131</v>
      </c>
      <c r="BX294">
        <v>0</v>
      </c>
      <c r="BY294">
        <v>24</v>
      </c>
      <c r="BZ294" t="s">
        <v>115</v>
      </c>
      <c r="CB294" t="s">
        <v>2913</v>
      </c>
      <c r="CC294" t="s">
        <v>2914</v>
      </c>
      <c r="CE294" t="s">
        <v>119</v>
      </c>
      <c r="CF294" t="s">
        <v>120</v>
      </c>
      <c r="CG294" s="8">
        <v>96950</v>
      </c>
      <c r="CH294" s="2">
        <v>10.07</v>
      </c>
      <c r="CI294" s="2">
        <v>10.07</v>
      </c>
      <c r="CJ294" s="2">
        <v>0</v>
      </c>
      <c r="CK294" s="2">
        <v>0</v>
      </c>
      <c r="CL294" t="s">
        <v>134</v>
      </c>
      <c r="CM294" t="s">
        <v>1006</v>
      </c>
      <c r="CN294" t="s">
        <v>135</v>
      </c>
      <c r="CP294" t="s">
        <v>115</v>
      </c>
      <c r="CQ294" t="s">
        <v>114</v>
      </c>
      <c r="CR294" t="s">
        <v>115</v>
      </c>
      <c r="CS294" t="s">
        <v>115</v>
      </c>
      <c r="CT294" t="s">
        <v>136</v>
      </c>
      <c r="CU294" t="s">
        <v>114</v>
      </c>
      <c r="CV294" t="s">
        <v>136</v>
      </c>
      <c r="CW294" t="s">
        <v>2915</v>
      </c>
      <c r="CX294" s="10">
        <v>16703227251</v>
      </c>
      <c r="CY294" t="s">
        <v>2911</v>
      </c>
      <c r="CZ294" t="s">
        <v>136</v>
      </c>
      <c r="DA294" t="s">
        <v>114</v>
      </c>
      <c r="DB294" t="s">
        <v>115</v>
      </c>
    </row>
    <row r="295" spans="1:111" ht="14.45" customHeight="1" x14ac:dyDescent="0.25">
      <c r="A295" t="s">
        <v>2924</v>
      </c>
      <c r="B295" t="s">
        <v>209</v>
      </c>
      <c r="C295" s="1">
        <v>45128.011725810182</v>
      </c>
      <c r="D295" s="1">
        <v>45224</v>
      </c>
      <c r="E295" t="s">
        <v>139</v>
      </c>
      <c r="G295" t="s">
        <v>115</v>
      </c>
      <c r="H295" t="s">
        <v>115</v>
      </c>
      <c r="I295" t="s">
        <v>115</v>
      </c>
      <c r="J295" t="s">
        <v>2925</v>
      </c>
      <c r="K295" t="s">
        <v>2925</v>
      </c>
      <c r="L295" t="s">
        <v>1964</v>
      </c>
      <c r="M295" t="s">
        <v>267</v>
      </c>
      <c r="N295" t="s">
        <v>119</v>
      </c>
      <c r="O295" t="s">
        <v>120</v>
      </c>
      <c r="P295" s="8">
        <v>96950</v>
      </c>
      <c r="Q295" t="s">
        <v>121</v>
      </c>
      <c r="S295" s="10">
        <v>16702355912</v>
      </c>
      <c r="U295">
        <v>561320</v>
      </c>
      <c r="V295" t="s">
        <v>448</v>
      </c>
      <c r="W295" t="s">
        <v>114</v>
      </c>
      <c r="X295" t="s">
        <v>1957</v>
      </c>
      <c r="Y295" t="s">
        <v>1958</v>
      </c>
      <c r="Z295" t="s">
        <v>2926</v>
      </c>
      <c r="AA295" t="s">
        <v>1959</v>
      </c>
      <c r="AB295" t="s">
        <v>1956</v>
      </c>
      <c r="AD295" t="s">
        <v>119</v>
      </c>
      <c r="AE295" t="s">
        <v>120</v>
      </c>
      <c r="AF295" s="8">
        <v>96950</v>
      </c>
      <c r="AG295" t="s">
        <v>121</v>
      </c>
      <c r="AI295" s="10">
        <v>16702872688</v>
      </c>
      <c r="AK295" t="s">
        <v>1961</v>
      </c>
      <c r="BC295" t="str">
        <f>"43-3031.00"</f>
        <v>43-3031.00</v>
      </c>
      <c r="BD295" t="s">
        <v>310</v>
      </c>
      <c r="BE295" t="s">
        <v>2927</v>
      </c>
      <c r="BF295" t="s">
        <v>1873</v>
      </c>
      <c r="BG295">
        <v>10</v>
      </c>
      <c r="BH295">
        <v>10</v>
      </c>
      <c r="BI295" s="1">
        <v>45231</v>
      </c>
      <c r="BJ295" s="1">
        <v>45596</v>
      </c>
      <c r="BK295" s="1">
        <v>45231</v>
      </c>
      <c r="BL295" s="1">
        <v>45596</v>
      </c>
      <c r="BM295">
        <v>35</v>
      </c>
      <c r="BN295">
        <v>0</v>
      </c>
      <c r="BO295">
        <v>7</v>
      </c>
      <c r="BP295">
        <v>7</v>
      </c>
      <c r="BQ295">
        <v>7</v>
      </c>
      <c r="BR295">
        <v>7</v>
      </c>
      <c r="BS295">
        <v>7</v>
      </c>
      <c r="BT295">
        <v>0</v>
      </c>
      <c r="BU295" t="str">
        <f>"9:00 AM"</f>
        <v>9:00 AM</v>
      </c>
      <c r="BV295" t="str">
        <f>"5:00 PM"</f>
        <v>5:00 PM</v>
      </c>
      <c r="BW295" t="s">
        <v>160</v>
      </c>
      <c r="BX295">
        <v>0</v>
      </c>
      <c r="BY295">
        <v>12</v>
      </c>
      <c r="BZ295" t="s">
        <v>115</v>
      </c>
      <c r="CB295" s="3" t="s">
        <v>2928</v>
      </c>
      <c r="CC295" t="s">
        <v>2929</v>
      </c>
      <c r="CD295" t="s">
        <v>267</v>
      </c>
      <c r="CE295" t="s">
        <v>119</v>
      </c>
      <c r="CF295" t="s">
        <v>120</v>
      </c>
      <c r="CG295" s="8">
        <v>96950</v>
      </c>
      <c r="CH295" s="2">
        <v>11.21</v>
      </c>
      <c r="CI295" s="2">
        <v>11.21</v>
      </c>
      <c r="CJ295" s="2">
        <v>16.82</v>
      </c>
      <c r="CK295" s="2">
        <v>16.82</v>
      </c>
      <c r="CL295" t="s">
        <v>134</v>
      </c>
      <c r="CM295" t="s">
        <v>2930</v>
      </c>
      <c r="CN295" t="s">
        <v>135</v>
      </c>
      <c r="CP295" t="s">
        <v>115</v>
      </c>
      <c r="CQ295" t="s">
        <v>114</v>
      </c>
      <c r="CR295" t="s">
        <v>115</v>
      </c>
      <c r="CS295" t="s">
        <v>114</v>
      </c>
      <c r="CT295" t="s">
        <v>136</v>
      </c>
      <c r="CU295" t="s">
        <v>136</v>
      </c>
      <c r="CV295" t="s">
        <v>136</v>
      </c>
      <c r="CW295" t="s">
        <v>1659</v>
      </c>
      <c r="CX295" s="10">
        <v>16702355912</v>
      </c>
      <c r="CY295" t="s">
        <v>1961</v>
      </c>
      <c r="CZ295" t="s">
        <v>136</v>
      </c>
      <c r="DA295" t="s">
        <v>114</v>
      </c>
      <c r="DB295" t="s">
        <v>114</v>
      </c>
    </row>
    <row r="296" spans="1:111" ht="14.45" customHeight="1" x14ac:dyDescent="0.25">
      <c r="A296" t="s">
        <v>2931</v>
      </c>
      <c r="B296" t="s">
        <v>209</v>
      </c>
      <c r="C296" s="1">
        <v>45143.013560416664</v>
      </c>
      <c r="D296" s="1">
        <v>45224</v>
      </c>
      <c r="E296" t="s">
        <v>139</v>
      </c>
      <c r="G296" t="s">
        <v>115</v>
      </c>
      <c r="H296" t="s">
        <v>115</v>
      </c>
      <c r="I296" t="s">
        <v>115</v>
      </c>
      <c r="J296" t="s">
        <v>2932</v>
      </c>
      <c r="K296" t="s">
        <v>2932</v>
      </c>
      <c r="L296" t="s">
        <v>870</v>
      </c>
      <c r="M296" t="s">
        <v>871</v>
      </c>
      <c r="N296" t="s">
        <v>214</v>
      </c>
      <c r="O296" t="s">
        <v>120</v>
      </c>
      <c r="P296" s="8">
        <v>96950</v>
      </c>
      <c r="Q296" t="s">
        <v>121</v>
      </c>
      <c r="S296" s="10">
        <v>16702341726</v>
      </c>
      <c r="U296">
        <v>311812</v>
      </c>
      <c r="V296" t="s">
        <v>122</v>
      </c>
      <c r="X296" t="s">
        <v>866</v>
      </c>
      <c r="Y296" t="s">
        <v>867</v>
      </c>
      <c r="Z296" t="s">
        <v>868</v>
      </c>
      <c r="AA296" t="s">
        <v>869</v>
      </c>
      <c r="AB296" t="s">
        <v>870</v>
      </c>
      <c r="AC296" t="s">
        <v>871</v>
      </c>
      <c r="AD296" t="s">
        <v>214</v>
      </c>
      <c r="AE296" t="s">
        <v>120</v>
      </c>
      <c r="AF296" s="8">
        <v>96950</v>
      </c>
      <c r="AG296" t="s">
        <v>121</v>
      </c>
      <c r="AI296" s="10">
        <v>16702341726</v>
      </c>
      <c r="AK296" t="s">
        <v>2013</v>
      </c>
      <c r="BC296" t="str">
        <f>"43-3031.00"</f>
        <v>43-3031.00</v>
      </c>
      <c r="BD296" t="s">
        <v>310</v>
      </c>
      <c r="BE296" t="s">
        <v>2014</v>
      </c>
      <c r="BF296" t="s">
        <v>2015</v>
      </c>
      <c r="BG296">
        <v>3</v>
      </c>
      <c r="BH296">
        <v>3</v>
      </c>
      <c r="BI296" s="1">
        <v>45261</v>
      </c>
      <c r="BJ296" s="1">
        <v>45626</v>
      </c>
      <c r="BK296" s="1">
        <v>45261</v>
      </c>
      <c r="BL296" s="1">
        <v>45626</v>
      </c>
      <c r="BM296">
        <v>40</v>
      </c>
      <c r="BN296">
        <v>0</v>
      </c>
      <c r="BO296">
        <v>7</v>
      </c>
      <c r="BP296">
        <v>7</v>
      </c>
      <c r="BQ296">
        <v>7</v>
      </c>
      <c r="BR296">
        <v>7</v>
      </c>
      <c r="BS296">
        <v>7</v>
      </c>
      <c r="BT296">
        <v>5</v>
      </c>
      <c r="BU296" t="str">
        <f>"7:30 AM"</f>
        <v>7:30 AM</v>
      </c>
      <c r="BV296" t="str">
        <f>"6:00 PM"</f>
        <v>6:00 PM</v>
      </c>
      <c r="BW296" t="s">
        <v>160</v>
      </c>
      <c r="BX296">
        <v>6</v>
      </c>
      <c r="BY296">
        <v>12</v>
      </c>
      <c r="BZ296" t="s">
        <v>115</v>
      </c>
      <c r="CB296" t="s">
        <v>2933</v>
      </c>
      <c r="CC296" t="s">
        <v>870</v>
      </c>
      <c r="CD296" t="s">
        <v>871</v>
      </c>
      <c r="CE296" t="s">
        <v>214</v>
      </c>
      <c r="CF296" t="s">
        <v>120</v>
      </c>
      <c r="CG296" s="8">
        <v>96950</v>
      </c>
      <c r="CH296" s="2">
        <v>11.43</v>
      </c>
      <c r="CI296" s="2">
        <v>11.5</v>
      </c>
      <c r="CJ296" s="2">
        <v>17.149999999999999</v>
      </c>
      <c r="CK296" s="2">
        <v>17.25</v>
      </c>
      <c r="CL296" t="s">
        <v>134</v>
      </c>
      <c r="CM296" t="s">
        <v>1948</v>
      </c>
      <c r="CN296" t="s">
        <v>135</v>
      </c>
      <c r="CP296" t="s">
        <v>115</v>
      </c>
      <c r="CQ296" t="s">
        <v>114</v>
      </c>
      <c r="CR296" t="s">
        <v>115</v>
      </c>
      <c r="CS296" t="s">
        <v>114</v>
      </c>
      <c r="CT296" t="s">
        <v>136</v>
      </c>
      <c r="CU296" t="s">
        <v>114</v>
      </c>
      <c r="CV296" t="s">
        <v>136</v>
      </c>
      <c r="CW296" t="s">
        <v>876</v>
      </c>
      <c r="CX296" s="10">
        <v>16702341726</v>
      </c>
      <c r="CY296" t="s">
        <v>877</v>
      </c>
      <c r="CZ296" t="s">
        <v>136</v>
      </c>
      <c r="DA296" t="s">
        <v>114</v>
      </c>
      <c r="DB296" t="s">
        <v>115</v>
      </c>
    </row>
    <row r="297" spans="1:111" ht="14.45" customHeight="1" x14ac:dyDescent="0.25">
      <c r="A297" t="s">
        <v>2763</v>
      </c>
      <c r="B297" t="s">
        <v>285</v>
      </c>
      <c r="C297" s="1">
        <v>45113.887301620372</v>
      </c>
      <c r="D297" s="1">
        <v>45224</v>
      </c>
      <c r="E297" t="s">
        <v>139</v>
      </c>
      <c r="G297" t="s">
        <v>115</v>
      </c>
      <c r="H297" t="s">
        <v>115</v>
      </c>
      <c r="I297" t="s">
        <v>115</v>
      </c>
      <c r="J297" t="s">
        <v>2764</v>
      </c>
      <c r="L297" t="s">
        <v>2765</v>
      </c>
      <c r="N297" t="s">
        <v>119</v>
      </c>
      <c r="O297" t="s">
        <v>120</v>
      </c>
      <c r="P297" s="8">
        <v>96950</v>
      </c>
      <c r="Q297" t="s">
        <v>121</v>
      </c>
      <c r="R297" t="s">
        <v>215</v>
      </c>
      <c r="S297" s="10">
        <v>16702870614</v>
      </c>
      <c r="U297">
        <v>561320</v>
      </c>
      <c r="V297" t="s">
        <v>122</v>
      </c>
      <c r="X297" t="s">
        <v>2766</v>
      </c>
      <c r="Y297" t="s">
        <v>2767</v>
      </c>
      <c r="Z297" t="s">
        <v>719</v>
      </c>
      <c r="AA297" t="s">
        <v>1396</v>
      </c>
      <c r="AB297" t="s">
        <v>2768</v>
      </c>
      <c r="AD297" t="s">
        <v>119</v>
      </c>
      <c r="AE297" t="s">
        <v>120</v>
      </c>
      <c r="AF297" s="8">
        <v>96950</v>
      </c>
      <c r="AG297" t="s">
        <v>121</v>
      </c>
      <c r="AI297" s="10">
        <v>16702870614</v>
      </c>
      <c r="AK297" t="s">
        <v>2769</v>
      </c>
      <c r="BC297" t="str">
        <f>"37-2011.00"</f>
        <v>37-2011.00</v>
      </c>
      <c r="BD297" t="s">
        <v>144</v>
      </c>
      <c r="BE297" t="s">
        <v>2770</v>
      </c>
      <c r="BF297" t="s">
        <v>2333</v>
      </c>
      <c r="BG297">
        <v>10</v>
      </c>
      <c r="BI297" s="1">
        <v>45200</v>
      </c>
      <c r="BJ297" s="1">
        <v>45565</v>
      </c>
      <c r="BM297">
        <v>35</v>
      </c>
      <c r="BN297">
        <v>0</v>
      </c>
      <c r="BO297">
        <v>7</v>
      </c>
      <c r="BP297">
        <v>7</v>
      </c>
      <c r="BQ297">
        <v>7</v>
      </c>
      <c r="BR297">
        <v>7</v>
      </c>
      <c r="BS297">
        <v>7</v>
      </c>
      <c r="BT297">
        <v>0</v>
      </c>
      <c r="BU297" t="str">
        <f>"8:00 AM"</f>
        <v>8:00 AM</v>
      </c>
      <c r="BV297" t="str">
        <f>"4:00 PM"</f>
        <v>4:00 PM</v>
      </c>
      <c r="BW297" t="s">
        <v>131</v>
      </c>
      <c r="BX297">
        <v>0</v>
      </c>
      <c r="BY297">
        <v>3</v>
      </c>
      <c r="BZ297" t="s">
        <v>115</v>
      </c>
      <c r="CB297" t="s">
        <v>2771</v>
      </c>
      <c r="CC297" t="s">
        <v>326</v>
      </c>
      <c r="CE297" t="s">
        <v>119</v>
      </c>
      <c r="CF297" t="s">
        <v>120</v>
      </c>
      <c r="CG297" s="8">
        <v>96950</v>
      </c>
      <c r="CH297" s="2">
        <v>8.15</v>
      </c>
      <c r="CI297" s="2">
        <v>8.15</v>
      </c>
      <c r="CJ297" s="2">
        <v>12.23</v>
      </c>
      <c r="CK297" s="2">
        <v>12.23</v>
      </c>
      <c r="CL297" t="s">
        <v>134</v>
      </c>
      <c r="CM297" t="s">
        <v>975</v>
      </c>
      <c r="CN297" t="s">
        <v>135</v>
      </c>
      <c r="CP297" t="s">
        <v>115</v>
      </c>
      <c r="CQ297" t="s">
        <v>114</v>
      </c>
      <c r="CR297" t="s">
        <v>114</v>
      </c>
      <c r="CS297" t="s">
        <v>114</v>
      </c>
      <c r="CT297" t="s">
        <v>114</v>
      </c>
      <c r="CU297" t="s">
        <v>114</v>
      </c>
      <c r="CV297" t="s">
        <v>136</v>
      </c>
      <c r="CW297" t="s">
        <v>2772</v>
      </c>
      <c r="CX297" s="10">
        <v>16702870614</v>
      </c>
      <c r="CY297" t="s">
        <v>2769</v>
      </c>
      <c r="CZ297" t="s">
        <v>270</v>
      </c>
      <c r="DA297" t="s">
        <v>114</v>
      </c>
      <c r="DB297" t="s">
        <v>115</v>
      </c>
    </row>
    <row r="298" spans="1:111" ht="14.45" customHeight="1" x14ac:dyDescent="0.25">
      <c r="A298" t="s">
        <v>2773</v>
      </c>
      <c r="B298" t="s">
        <v>285</v>
      </c>
      <c r="C298" s="1">
        <v>45101.088574305555</v>
      </c>
      <c r="D298" s="1">
        <v>45224</v>
      </c>
      <c r="E298" t="s">
        <v>139</v>
      </c>
      <c r="G298" t="s">
        <v>115</v>
      </c>
      <c r="H298" t="s">
        <v>115</v>
      </c>
      <c r="I298" t="s">
        <v>115</v>
      </c>
      <c r="J298" t="s">
        <v>2774</v>
      </c>
      <c r="L298" t="s">
        <v>2775</v>
      </c>
      <c r="M298" t="s">
        <v>2776</v>
      </c>
      <c r="N298" t="s">
        <v>621</v>
      </c>
      <c r="O298" t="s">
        <v>120</v>
      </c>
      <c r="P298" s="8">
        <v>96952</v>
      </c>
      <c r="Q298" t="s">
        <v>121</v>
      </c>
      <c r="S298" s="10">
        <v>16707832999</v>
      </c>
      <c r="U298">
        <v>72251</v>
      </c>
      <c r="V298" t="s">
        <v>122</v>
      </c>
      <c r="X298" t="s">
        <v>2777</v>
      </c>
      <c r="Y298" t="s">
        <v>2778</v>
      </c>
      <c r="Z298" t="s">
        <v>2779</v>
      </c>
      <c r="AA298" t="s">
        <v>126</v>
      </c>
      <c r="AB298" t="s">
        <v>2776</v>
      </c>
      <c r="AD298" t="s">
        <v>621</v>
      </c>
      <c r="AE298" t="s">
        <v>120</v>
      </c>
      <c r="AF298" s="8">
        <v>96952</v>
      </c>
      <c r="AG298" t="s">
        <v>121</v>
      </c>
      <c r="AI298" s="10">
        <v>16707832999</v>
      </c>
      <c r="AK298" t="s">
        <v>2780</v>
      </c>
      <c r="BC298" t="str">
        <f>"35-3031.00"</f>
        <v>35-3031.00</v>
      </c>
      <c r="BD298" t="s">
        <v>2211</v>
      </c>
      <c r="BE298" t="s">
        <v>2781</v>
      </c>
      <c r="BF298" t="s">
        <v>2782</v>
      </c>
      <c r="BG298">
        <v>5</v>
      </c>
      <c r="BI298" s="1">
        <v>45139</v>
      </c>
      <c r="BJ298" s="1">
        <v>45504</v>
      </c>
      <c r="BM298">
        <v>35</v>
      </c>
      <c r="BN298">
        <v>7</v>
      </c>
      <c r="BO298">
        <v>0</v>
      </c>
      <c r="BP298">
        <v>0</v>
      </c>
      <c r="BQ298">
        <v>7</v>
      </c>
      <c r="BR298">
        <v>7</v>
      </c>
      <c r="BS298">
        <v>7</v>
      </c>
      <c r="BT298">
        <v>7</v>
      </c>
      <c r="BU298" t="str">
        <f>"6:00 PM"</f>
        <v>6:00 PM</v>
      </c>
      <c r="BV298" t="str">
        <f>"1:00 AM"</f>
        <v>1:00 AM</v>
      </c>
      <c r="BW298" t="s">
        <v>131</v>
      </c>
      <c r="BX298">
        <v>0</v>
      </c>
      <c r="BY298">
        <v>12</v>
      </c>
      <c r="BZ298" t="s">
        <v>115</v>
      </c>
      <c r="CB298" t="s">
        <v>423</v>
      </c>
      <c r="CC298" t="s">
        <v>2775</v>
      </c>
      <c r="CD298" t="s">
        <v>2776</v>
      </c>
      <c r="CE298" t="s">
        <v>621</v>
      </c>
      <c r="CF298" t="s">
        <v>120</v>
      </c>
      <c r="CG298" s="8">
        <v>96952</v>
      </c>
      <c r="CH298" s="2">
        <v>8.17</v>
      </c>
      <c r="CI298" s="2">
        <v>8.17</v>
      </c>
      <c r="CJ298" s="2">
        <v>12.25</v>
      </c>
      <c r="CK298" s="2">
        <v>12.25</v>
      </c>
      <c r="CL298" t="s">
        <v>134</v>
      </c>
      <c r="CM298" t="s">
        <v>423</v>
      </c>
      <c r="CN298" t="s">
        <v>135</v>
      </c>
      <c r="CP298" t="s">
        <v>115</v>
      </c>
      <c r="CQ298" t="s">
        <v>114</v>
      </c>
      <c r="CR298" t="s">
        <v>115</v>
      </c>
      <c r="CS298" t="s">
        <v>114</v>
      </c>
      <c r="CT298" t="s">
        <v>136</v>
      </c>
      <c r="CU298" t="s">
        <v>114</v>
      </c>
      <c r="CV298" t="s">
        <v>136</v>
      </c>
      <c r="CW298" t="s">
        <v>2783</v>
      </c>
      <c r="CX298" s="10">
        <v>16707832999</v>
      </c>
      <c r="CY298" t="s">
        <v>2780</v>
      </c>
      <c r="CZ298" t="s">
        <v>136</v>
      </c>
      <c r="DA298" t="s">
        <v>114</v>
      </c>
      <c r="DB298" t="s">
        <v>115</v>
      </c>
    </row>
    <row r="299" spans="1:111" ht="14.45" customHeight="1" x14ac:dyDescent="0.25">
      <c r="A299" t="s">
        <v>2801</v>
      </c>
      <c r="B299" t="s">
        <v>285</v>
      </c>
      <c r="C299" s="1">
        <v>45159.8809400463</v>
      </c>
      <c r="D299" s="1">
        <v>45224</v>
      </c>
      <c r="E299" t="s">
        <v>139</v>
      </c>
      <c r="G299" t="s">
        <v>115</v>
      </c>
      <c r="H299" t="s">
        <v>115</v>
      </c>
      <c r="I299" t="s">
        <v>115</v>
      </c>
      <c r="J299" t="s">
        <v>2802</v>
      </c>
      <c r="K299" t="s">
        <v>2803</v>
      </c>
      <c r="L299" t="s">
        <v>2804</v>
      </c>
      <c r="M299" t="s">
        <v>2805</v>
      </c>
      <c r="N299" t="s">
        <v>119</v>
      </c>
      <c r="O299" t="s">
        <v>120</v>
      </c>
      <c r="P299" s="8">
        <v>96950</v>
      </c>
      <c r="Q299" t="s">
        <v>121</v>
      </c>
      <c r="S299" s="10">
        <v>16702357445</v>
      </c>
      <c r="U299">
        <v>45311</v>
      </c>
      <c r="V299" t="s">
        <v>122</v>
      </c>
      <c r="X299" t="s">
        <v>2806</v>
      </c>
      <c r="Y299" t="s">
        <v>2807</v>
      </c>
      <c r="Z299" t="s">
        <v>2808</v>
      </c>
      <c r="AA299" t="s">
        <v>2809</v>
      </c>
      <c r="AB299" t="s">
        <v>2804</v>
      </c>
      <c r="AC299" t="s">
        <v>2810</v>
      </c>
      <c r="AD299" t="s">
        <v>119</v>
      </c>
      <c r="AE299" t="s">
        <v>120</v>
      </c>
      <c r="AF299" s="8">
        <v>96950</v>
      </c>
      <c r="AG299" t="s">
        <v>121</v>
      </c>
      <c r="AI299" s="10">
        <v>16702357445</v>
      </c>
      <c r="AK299" t="s">
        <v>2811</v>
      </c>
      <c r="BC299" t="str">
        <f>"27-1023.00"</f>
        <v>27-1023.00</v>
      </c>
      <c r="BD299" t="s">
        <v>2812</v>
      </c>
      <c r="BE299" t="s">
        <v>2813</v>
      </c>
      <c r="BF299" t="s">
        <v>2814</v>
      </c>
      <c r="BG299">
        <v>3</v>
      </c>
      <c r="BI299" s="1">
        <v>45200</v>
      </c>
      <c r="BJ299" s="1">
        <v>45565</v>
      </c>
      <c r="BM299">
        <v>35</v>
      </c>
      <c r="BN299">
        <v>0</v>
      </c>
      <c r="BO299">
        <v>6</v>
      </c>
      <c r="BP299">
        <v>6</v>
      </c>
      <c r="BQ299">
        <v>6</v>
      </c>
      <c r="BR299">
        <v>6</v>
      </c>
      <c r="BS299">
        <v>6</v>
      </c>
      <c r="BT299">
        <v>5</v>
      </c>
      <c r="BU299" t="str">
        <f>"9:00 AM"</f>
        <v>9:00 AM</v>
      </c>
      <c r="BV299" t="str">
        <f>"4:00 PM"</f>
        <v>4:00 PM</v>
      </c>
      <c r="BW299" t="s">
        <v>131</v>
      </c>
      <c r="BX299">
        <v>0</v>
      </c>
      <c r="BY299">
        <v>12</v>
      </c>
      <c r="BZ299" t="s">
        <v>115</v>
      </c>
      <c r="CB299" s="3" t="s">
        <v>2815</v>
      </c>
      <c r="CC299" t="s">
        <v>2804</v>
      </c>
      <c r="CD299" t="s">
        <v>2810</v>
      </c>
      <c r="CE299" t="s">
        <v>119</v>
      </c>
      <c r="CF299" t="s">
        <v>120</v>
      </c>
      <c r="CG299" s="8">
        <v>96950</v>
      </c>
      <c r="CH299" s="2">
        <v>9.7200000000000006</v>
      </c>
      <c r="CI299" s="2">
        <v>9.7200000000000006</v>
      </c>
      <c r="CJ299" s="2">
        <v>14.58</v>
      </c>
      <c r="CK299" s="2">
        <v>14.58</v>
      </c>
      <c r="CL299" t="s">
        <v>134</v>
      </c>
      <c r="CM299" t="s">
        <v>136</v>
      </c>
      <c r="CN299" t="s">
        <v>135</v>
      </c>
      <c r="CP299" t="s">
        <v>115</v>
      </c>
      <c r="CQ299" t="s">
        <v>114</v>
      </c>
      <c r="CR299" t="s">
        <v>115</v>
      </c>
      <c r="CS299" t="s">
        <v>114</v>
      </c>
      <c r="CT299" t="s">
        <v>136</v>
      </c>
      <c r="CU299" t="s">
        <v>114</v>
      </c>
      <c r="CV299" t="s">
        <v>136</v>
      </c>
      <c r="CW299" t="s">
        <v>136</v>
      </c>
      <c r="CX299" s="10">
        <v>16702357445</v>
      </c>
      <c r="CY299" t="s">
        <v>2811</v>
      </c>
      <c r="CZ299" t="s">
        <v>738</v>
      </c>
      <c r="DA299" t="s">
        <v>114</v>
      </c>
      <c r="DB299" t="s">
        <v>115</v>
      </c>
    </row>
    <row r="300" spans="1:111" ht="14.45" customHeight="1" x14ac:dyDescent="0.25">
      <c r="A300" t="s">
        <v>2816</v>
      </c>
      <c r="B300" t="s">
        <v>285</v>
      </c>
      <c r="C300" s="1">
        <v>45174.859797916666</v>
      </c>
      <c r="D300" s="1">
        <v>45224</v>
      </c>
      <c r="E300" t="s">
        <v>113</v>
      </c>
      <c r="F300" s="1">
        <v>45290.791666666664</v>
      </c>
      <c r="G300" t="s">
        <v>115</v>
      </c>
      <c r="H300" t="s">
        <v>115</v>
      </c>
      <c r="I300" t="s">
        <v>115</v>
      </c>
      <c r="J300" t="s">
        <v>2817</v>
      </c>
      <c r="L300" t="s">
        <v>2818</v>
      </c>
      <c r="M300" t="s">
        <v>2819</v>
      </c>
      <c r="N300" t="s">
        <v>2171</v>
      </c>
      <c r="O300" t="s">
        <v>120</v>
      </c>
      <c r="P300" s="8">
        <v>96950</v>
      </c>
      <c r="Q300" t="s">
        <v>121</v>
      </c>
      <c r="R300" t="s">
        <v>136</v>
      </c>
      <c r="S300" s="10">
        <v>16702338880</v>
      </c>
      <c r="T300">
        <v>225</v>
      </c>
      <c r="U300">
        <v>53131</v>
      </c>
      <c r="V300" t="s">
        <v>122</v>
      </c>
      <c r="X300" t="s">
        <v>2820</v>
      </c>
      <c r="Y300" t="s">
        <v>2821</v>
      </c>
      <c r="Z300" t="s">
        <v>2822</v>
      </c>
      <c r="AA300" t="s">
        <v>1554</v>
      </c>
      <c r="AB300" t="s">
        <v>2823</v>
      </c>
      <c r="AC300" t="s">
        <v>2819</v>
      </c>
      <c r="AD300" t="s">
        <v>612</v>
      </c>
      <c r="AE300" t="s">
        <v>120</v>
      </c>
      <c r="AF300" s="8">
        <v>96950</v>
      </c>
      <c r="AG300" t="s">
        <v>121</v>
      </c>
      <c r="AH300" t="s">
        <v>119</v>
      </c>
      <c r="AI300" s="10">
        <v>16702338880</v>
      </c>
      <c r="AJ300">
        <v>225</v>
      </c>
      <c r="AK300" t="s">
        <v>2824</v>
      </c>
      <c r="BC300" t="str">
        <f>"49-9021.00"</f>
        <v>49-9021.00</v>
      </c>
      <c r="BD300" t="s">
        <v>372</v>
      </c>
      <c r="BE300" t="s">
        <v>2825</v>
      </c>
      <c r="BF300" t="s">
        <v>2826</v>
      </c>
      <c r="BG300">
        <v>2</v>
      </c>
      <c r="BI300" s="1">
        <v>45292</v>
      </c>
      <c r="BJ300" s="1">
        <v>45657</v>
      </c>
      <c r="BM300">
        <v>35</v>
      </c>
      <c r="BN300">
        <v>0</v>
      </c>
      <c r="BO300">
        <v>6</v>
      </c>
      <c r="BP300">
        <v>6</v>
      </c>
      <c r="BQ300">
        <v>5</v>
      </c>
      <c r="BR300">
        <v>6</v>
      </c>
      <c r="BS300">
        <v>6</v>
      </c>
      <c r="BT300">
        <v>6</v>
      </c>
      <c r="BU300" t="str">
        <f>"9:00 AM"</f>
        <v>9:00 AM</v>
      </c>
      <c r="BV300" t="str">
        <f>"4:00 PM"</f>
        <v>4:00 PM</v>
      </c>
      <c r="BW300" t="s">
        <v>131</v>
      </c>
      <c r="BX300">
        <v>6</v>
      </c>
      <c r="BY300">
        <v>24</v>
      </c>
      <c r="BZ300" t="s">
        <v>115</v>
      </c>
      <c r="CB300" t="s">
        <v>2827</v>
      </c>
      <c r="CC300" t="s">
        <v>2828</v>
      </c>
      <c r="CD300" t="s">
        <v>2819</v>
      </c>
      <c r="CE300" t="s">
        <v>2171</v>
      </c>
      <c r="CF300" t="s">
        <v>120</v>
      </c>
      <c r="CG300" s="8">
        <v>96950</v>
      </c>
      <c r="CH300" s="2">
        <v>10.06</v>
      </c>
      <c r="CI300" s="2">
        <v>10.06</v>
      </c>
      <c r="CJ300" s="2">
        <v>15.09</v>
      </c>
      <c r="CK300" s="2">
        <v>15.09</v>
      </c>
      <c r="CL300" t="s">
        <v>134</v>
      </c>
      <c r="CM300" t="s">
        <v>423</v>
      </c>
      <c r="CN300" t="s">
        <v>135</v>
      </c>
      <c r="CP300" t="s">
        <v>114</v>
      </c>
      <c r="CQ300" t="s">
        <v>114</v>
      </c>
      <c r="CR300" t="s">
        <v>114</v>
      </c>
      <c r="CS300" t="s">
        <v>114</v>
      </c>
      <c r="CT300" t="s">
        <v>136</v>
      </c>
      <c r="CU300" t="s">
        <v>114</v>
      </c>
      <c r="CV300" t="s">
        <v>114</v>
      </c>
      <c r="CW300" t="s">
        <v>2829</v>
      </c>
      <c r="CX300" s="10">
        <v>16702338880</v>
      </c>
      <c r="CY300" t="s">
        <v>2824</v>
      </c>
      <c r="CZ300" t="s">
        <v>136</v>
      </c>
      <c r="DA300" t="s">
        <v>114</v>
      </c>
      <c r="DB300" t="s">
        <v>115</v>
      </c>
    </row>
    <row r="301" spans="1:111" ht="14.45" customHeight="1" x14ac:dyDescent="0.25">
      <c r="A301" t="s">
        <v>2830</v>
      </c>
      <c r="B301" t="s">
        <v>285</v>
      </c>
      <c r="C301" s="1">
        <v>45139.798351273152</v>
      </c>
      <c r="D301" s="1">
        <v>45224</v>
      </c>
      <c r="E301" t="s">
        <v>113</v>
      </c>
      <c r="F301" s="1">
        <v>45198.833333333336</v>
      </c>
      <c r="G301" t="s">
        <v>114</v>
      </c>
      <c r="H301" t="s">
        <v>115</v>
      </c>
      <c r="I301" t="s">
        <v>115</v>
      </c>
      <c r="J301" t="s">
        <v>2831</v>
      </c>
      <c r="L301" t="s">
        <v>2658</v>
      </c>
      <c r="N301" t="s">
        <v>119</v>
      </c>
      <c r="O301" t="s">
        <v>120</v>
      </c>
      <c r="P301" s="8">
        <v>96950</v>
      </c>
      <c r="Q301" t="s">
        <v>121</v>
      </c>
      <c r="S301" s="10">
        <v>16703229240</v>
      </c>
      <c r="U301">
        <v>488320</v>
      </c>
      <c r="V301" t="s">
        <v>122</v>
      </c>
      <c r="X301" t="s">
        <v>2656</v>
      </c>
      <c r="Y301" t="s">
        <v>867</v>
      </c>
      <c r="Z301" t="s">
        <v>2657</v>
      </c>
      <c r="AA301" t="s">
        <v>869</v>
      </c>
      <c r="AB301" t="s">
        <v>2658</v>
      </c>
      <c r="AD301" t="s">
        <v>119</v>
      </c>
      <c r="AE301" t="s">
        <v>120</v>
      </c>
      <c r="AF301" s="8">
        <v>96950</v>
      </c>
      <c r="AG301" t="s">
        <v>121</v>
      </c>
      <c r="AI301" s="10">
        <v>16703229240</v>
      </c>
      <c r="AK301" t="s">
        <v>2659</v>
      </c>
      <c r="BC301" t="str">
        <f>"53-7062.00"</f>
        <v>53-7062.00</v>
      </c>
      <c r="BD301" t="s">
        <v>2832</v>
      </c>
      <c r="BE301" t="s">
        <v>2833</v>
      </c>
      <c r="BF301" t="s">
        <v>2834</v>
      </c>
      <c r="BG301">
        <v>5</v>
      </c>
      <c r="BI301" s="1">
        <v>45200</v>
      </c>
      <c r="BJ301" s="1">
        <v>46295</v>
      </c>
      <c r="BM301">
        <v>40</v>
      </c>
      <c r="BN301">
        <v>0</v>
      </c>
      <c r="BO301">
        <v>8</v>
      </c>
      <c r="BP301">
        <v>8</v>
      </c>
      <c r="BQ301">
        <v>8</v>
      </c>
      <c r="BR301">
        <v>8</v>
      </c>
      <c r="BS301">
        <v>8</v>
      </c>
      <c r="BT301">
        <v>0</v>
      </c>
      <c r="BU301" t="str">
        <f t="shared" ref="BU301:BU309" si="15">"8:00 AM"</f>
        <v>8:00 AM</v>
      </c>
      <c r="BV301" t="str">
        <f>"5:00 PM"</f>
        <v>5:00 PM</v>
      </c>
      <c r="BW301" t="s">
        <v>184</v>
      </c>
      <c r="BX301">
        <v>0</v>
      </c>
      <c r="BY301">
        <v>12</v>
      </c>
      <c r="BZ301" t="s">
        <v>115</v>
      </c>
      <c r="CB301" t="s">
        <v>2835</v>
      </c>
      <c r="CC301" t="s">
        <v>2658</v>
      </c>
      <c r="CE301" t="s">
        <v>119</v>
      </c>
      <c r="CF301" t="s">
        <v>120</v>
      </c>
      <c r="CG301" s="8">
        <v>96950</v>
      </c>
      <c r="CH301" s="2">
        <v>8.31</v>
      </c>
      <c r="CI301" s="2">
        <v>14.22</v>
      </c>
      <c r="CJ301" s="2">
        <v>12.47</v>
      </c>
      <c r="CK301" s="2">
        <v>21.33</v>
      </c>
      <c r="CL301" t="s">
        <v>134</v>
      </c>
      <c r="CM301" t="s">
        <v>206</v>
      </c>
      <c r="CN301" t="s">
        <v>135</v>
      </c>
      <c r="CP301" t="s">
        <v>115</v>
      </c>
      <c r="CQ301" t="s">
        <v>114</v>
      </c>
      <c r="CR301" t="s">
        <v>115</v>
      </c>
      <c r="CS301" t="s">
        <v>114</v>
      </c>
      <c r="CT301" t="s">
        <v>136</v>
      </c>
      <c r="CU301" t="s">
        <v>114</v>
      </c>
      <c r="CV301" t="s">
        <v>136</v>
      </c>
      <c r="CW301" t="s">
        <v>206</v>
      </c>
      <c r="CX301" s="10">
        <v>16703229240</v>
      </c>
      <c r="CY301" t="s">
        <v>136</v>
      </c>
      <c r="CZ301" t="s">
        <v>2836</v>
      </c>
      <c r="DA301" t="s">
        <v>114</v>
      </c>
      <c r="DB301" t="s">
        <v>115</v>
      </c>
    </row>
    <row r="302" spans="1:111" ht="14.45" customHeight="1" x14ac:dyDescent="0.25">
      <c r="A302" t="s">
        <v>2837</v>
      </c>
      <c r="B302" t="s">
        <v>285</v>
      </c>
      <c r="C302" s="1">
        <v>45151.146201041665</v>
      </c>
      <c r="D302" s="1">
        <v>45224</v>
      </c>
      <c r="E302" t="s">
        <v>139</v>
      </c>
      <c r="G302" t="s">
        <v>115</v>
      </c>
      <c r="H302" t="s">
        <v>115</v>
      </c>
      <c r="I302" t="s">
        <v>115</v>
      </c>
      <c r="J302" t="s">
        <v>580</v>
      </c>
      <c r="L302" t="s">
        <v>581</v>
      </c>
      <c r="M302" t="s">
        <v>582</v>
      </c>
      <c r="N302" t="s">
        <v>214</v>
      </c>
      <c r="O302" t="s">
        <v>120</v>
      </c>
      <c r="P302" s="8">
        <v>96950</v>
      </c>
      <c r="Q302" t="s">
        <v>121</v>
      </c>
      <c r="S302" s="10">
        <v>16702350561</v>
      </c>
      <c r="T302">
        <v>131</v>
      </c>
      <c r="U302">
        <v>531110</v>
      </c>
      <c r="V302" t="s">
        <v>122</v>
      </c>
      <c r="X302" t="s">
        <v>677</v>
      </c>
      <c r="Y302" t="s">
        <v>678</v>
      </c>
      <c r="Z302" t="s">
        <v>679</v>
      </c>
      <c r="AA302" t="s">
        <v>356</v>
      </c>
      <c r="AB302" t="s">
        <v>581</v>
      </c>
      <c r="AC302" t="s">
        <v>582</v>
      </c>
      <c r="AD302" t="s">
        <v>214</v>
      </c>
      <c r="AE302" t="s">
        <v>120</v>
      </c>
      <c r="AF302" s="8">
        <v>96950</v>
      </c>
      <c r="AG302" t="s">
        <v>121</v>
      </c>
      <c r="AI302" s="10">
        <v>16702350561</v>
      </c>
      <c r="AJ302">
        <v>131</v>
      </c>
      <c r="AK302" t="s">
        <v>587</v>
      </c>
      <c r="BC302" t="str">
        <f>"43-4051.00"</f>
        <v>43-4051.00</v>
      </c>
      <c r="BD302" t="s">
        <v>1407</v>
      </c>
      <c r="BE302" t="s">
        <v>1408</v>
      </c>
      <c r="BF302" t="s">
        <v>1409</v>
      </c>
      <c r="BG302">
        <v>1</v>
      </c>
      <c r="BI302" s="1">
        <v>45261</v>
      </c>
      <c r="BJ302" s="1">
        <v>45626</v>
      </c>
      <c r="BM302">
        <v>35</v>
      </c>
      <c r="BN302">
        <v>0</v>
      </c>
      <c r="BO302">
        <v>7</v>
      </c>
      <c r="BP302">
        <v>7</v>
      </c>
      <c r="BQ302">
        <v>7</v>
      </c>
      <c r="BR302">
        <v>7</v>
      </c>
      <c r="BS302">
        <v>7</v>
      </c>
      <c r="BT302">
        <v>0</v>
      </c>
      <c r="BU302" t="str">
        <f t="shared" si="15"/>
        <v>8:00 AM</v>
      </c>
      <c r="BV302" t="str">
        <f>"4:00 PM"</f>
        <v>4:00 PM</v>
      </c>
      <c r="BW302" t="s">
        <v>131</v>
      </c>
      <c r="BX302">
        <v>0</v>
      </c>
      <c r="BY302">
        <v>12</v>
      </c>
      <c r="BZ302" t="s">
        <v>115</v>
      </c>
      <c r="CB302" t="s">
        <v>1410</v>
      </c>
      <c r="CC302" t="s">
        <v>685</v>
      </c>
      <c r="CD302" t="s">
        <v>582</v>
      </c>
      <c r="CE302" t="s">
        <v>214</v>
      </c>
      <c r="CF302" t="s">
        <v>120</v>
      </c>
      <c r="CG302" s="8">
        <v>96950</v>
      </c>
      <c r="CH302" s="2">
        <v>10.84</v>
      </c>
      <c r="CI302" s="2">
        <v>12</v>
      </c>
      <c r="CJ302" s="2">
        <v>16.260000000000002</v>
      </c>
      <c r="CK302" s="2">
        <v>18</v>
      </c>
      <c r="CL302" t="s">
        <v>134</v>
      </c>
      <c r="CM302" t="s">
        <v>593</v>
      </c>
      <c r="CN302" t="s">
        <v>135</v>
      </c>
      <c r="CP302" t="s">
        <v>115</v>
      </c>
      <c r="CQ302" t="s">
        <v>114</v>
      </c>
      <c r="CR302" t="s">
        <v>115</v>
      </c>
      <c r="CS302" t="s">
        <v>114</v>
      </c>
      <c r="CT302" t="s">
        <v>114</v>
      </c>
      <c r="CU302" t="s">
        <v>114</v>
      </c>
      <c r="CV302" t="s">
        <v>136</v>
      </c>
      <c r="CW302" t="s">
        <v>1182</v>
      </c>
      <c r="CX302" s="10">
        <v>16702350561</v>
      </c>
      <c r="CY302" t="s">
        <v>595</v>
      </c>
      <c r="CZ302" t="s">
        <v>596</v>
      </c>
      <c r="DA302" t="s">
        <v>114</v>
      </c>
      <c r="DB302" t="s">
        <v>115</v>
      </c>
    </row>
    <row r="303" spans="1:111" ht="14.45" customHeight="1" x14ac:dyDescent="0.25">
      <c r="A303" t="s">
        <v>2838</v>
      </c>
      <c r="B303" t="s">
        <v>285</v>
      </c>
      <c r="C303" s="1">
        <v>45113.868125810186</v>
      </c>
      <c r="D303" s="1">
        <v>45224</v>
      </c>
      <c r="E303" t="s">
        <v>139</v>
      </c>
      <c r="G303" t="s">
        <v>115</v>
      </c>
      <c r="H303" t="s">
        <v>115</v>
      </c>
      <c r="I303" t="s">
        <v>115</v>
      </c>
      <c r="J303" t="s">
        <v>2764</v>
      </c>
      <c r="L303" t="s">
        <v>2839</v>
      </c>
      <c r="N303" t="s">
        <v>119</v>
      </c>
      <c r="O303" t="s">
        <v>120</v>
      </c>
      <c r="P303" s="8">
        <v>96950</v>
      </c>
      <c r="Q303" t="s">
        <v>121</v>
      </c>
      <c r="R303" t="s">
        <v>215</v>
      </c>
      <c r="S303" s="10">
        <v>16702870614</v>
      </c>
      <c r="U303">
        <v>561320</v>
      </c>
      <c r="V303" t="s">
        <v>122</v>
      </c>
      <c r="X303" t="s">
        <v>2766</v>
      </c>
      <c r="Y303" t="s">
        <v>2767</v>
      </c>
      <c r="Z303" t="s">
        <v>719</v>
      </c>
      <c r="AA303" t="s">
        <v>1396</v>
      </c>
      <c r="AB303" t="s">
        <v>2839</v>
      </c>
      <c r="AD303" t="s">
        <v>119</v>
      </c>
      <c r="AE303" t="s">
        <v>120</v>
      </c>
      <c r="AF303" s="8">
        <v>96950</v>
      </c>
      <c r="AG303" t="s">
        <v>121</v>
      </c>
      <c r="AI303" s="10">
        <v>16702870614</v>
      </c>
      <c r="AK303" t="s">
        <v>2769</v>
      </c>
      <c r="BC303" t="str">
        <f>"37-2012.00"</f>
        <v>37-2012.00</v>
      </c>
      <c r="BD303" t="s">
        <v>263</v>
      </c>
      <c r="BE303" t="s">
        <v>2840</v>
      </c>
      <c r="BF303" t="s">
        <v>1591</v>
      </c>
      <c r="BG303">
        <v>20</v>
      </c>
      <c r="BI303" s="1">
        <v>45200</v>
      </c>
      <c r="BJ303" s="1">
        <v>45565</v>
      </c>
      <c r="BM303">
        <v>35</v>
      </c>
      <c r="BN303">
        <v>0</v>
      </c>
      <c r="BO303">
        <v>7</v>
      </c>
      <c r="BP303">
        <v>7</v>
      </c>
      <c r="BQ303">
        <v>7</v>
      </c>
      <c r="BR303">
        <v>7</v>
      </c>
      <c r="BS303">
        <v>7</v>
      </c>
      <c r="BT303">
        <v>0</v>
      </c>
      <c r="BU303" t="str">
        <f t="shared" si="15"/>
        <v>8:00 AM</v>
      </c>
      <c r="BV303" t="str">
        <f>"4:00 PM"</f>
        <v>4:00 PM</v>
      </c>
      <c r="BW303" t="s">
        <v>131</v>
      </c>
      <c r="BX303">
        <v>0</v>
      </c>
      <c r="BY303">
        <v>3</v>
      </c>
      <c r="BZ303" t="s">
        <v>115</v>
      </c>
      <c r="CB303" t="s">
        <v>2841</v>
      </c>
      <c r="CC303" t="s">
        <v>326</v>
      </c>
      <c r="CE303" t="s">
        <v>119</v>
      </c>
      <c r="CF303" t="s">
        <v>120</v>
      </c>
      <c r="CG303" s="8">
        <v>96950</v>
      </c>
      <c r="CH303" s="2">
        <v>7.64</v>
      </c>
      <c r="CI303" s="2">
        <v>7.64</v>
      </c>
      <c r="CJ303" s="2">
        <v>11.46</v>
      </c>
      <c r="CK303" s="2">
        <v>11.46</v>
      </c>
      <c r="CL303" t="s">
        <v>134</v>
      </c>
      <c r="CM303" t="s">
        <v>975</v>
      </c>
      <c r="CN303" t="s">
        <v>135</v>
      </c>
      <c r="CP303" t="s">
        <v>115</v>
      </c>
      <c r="CQ303" t="s">
        <v>114</v>
      </c>
      <c r="CR303" t="s">
        <v>115</v>
      </c>
      <c r="CS303" t="s">
        <v>114</v>
      </c>
      <c r="CT303" t="s">
        <v>114</v>
      </c>
      <c r="CU303" t="s">
        <v>114</v>
      </c>
      <c r="CV303" t="s">
        <v>136</v>
      </c>
      <c r="CW303" t="s">
        <v>2772</v>
      </c>
      <c r="CX303" s="10">
        <v>16702870614</v>
      </c>
      <c r="CY303" t="s">
        <v>2769</v>
      </c>
      <c r="CZ303" t="s">
        <v>270</v>
      </c>
      <c r="DA303" t="s">
        <v>114</v>
      </c>
      <c r="DB303" t="s">
        <v>115</v>
      </c>
    </row>
    <row r="304" spans="1:111" ht="14.45" customHeight="1" x14ac:dyDescent="0.25">
      <c r="A304" t="s">
        <v>2876</v>
      </c>
      <c r="B304" t="s">
        <v>285</v>
      </c>
      <c r="C304" s="1">
        <v>45162.162759375002</v>
      </c>
      <c r="D304" s="1">
        <v>45224</v>
      </c>
      <c r="E304" t="s">
        <v>113</v>
      </c>
      <c r="F304" s="1">
        <v>45198.833333333336</v>
      </c>
      <c r="G304" t="s">
        <v>115</v>
      </c>
      <c r="H304" t="s">
        <v>115</v>
      </c>
      <c r="I304" t="s">
        <v>115</v>
      </c>
      <c r="J304" t="s">
        <v>2573</v>
      </c>
      <c r="K304" t="s">
        <v>2574</v>
      </c>
      <c r="L304" t="s">
        <v>2579</v>
      </c>
      <c r="N304" t="s">
        <v>214</v>
      </c>
      <c r="O304" t="s">
        <v>120</v>
      </c>
      <c r="P304" s="8">
        <v>96950</v>
      </c>
      <c r="Q304" t="s">
        <v>121</v>
      </c>
      <c r="S304" s="10">
        <v>16702851820</v>
      </c>
      <c r="U304">
        <v>62441</v>
      </c>
      <c r="V304" t="s">
        <v>122</v>
      </c>
      <c r="X304" t="s">
        <v>2341</v>
      </c>
      <c r="Y304" t="s">
        <v>2576</v>
      </c>
      <c r="Z304" t="s">
        <v>2577</v>
      </c>
      <c r="AA304" t="s">
        <v>2578</v>
      </c>
      <c r="AB304" t="s">
        <v>2579</v>
      </c>
      <c r="AD304" t="s">
        <v>214</v>
      </c>
      <c r="AE304" t="s">
        <v>120</v>
      </c>
      <c r="AF304" s="8">
        <v>96950</v>
      </c>
      <c r="AG304" t="s">
        <v>121</v>
      </c>
      <c r="AI304" s="10">
        <v>16702870701</v>
      </c>
      <c r="AK304" t="s">
        <v>2580</v>
      </c>
      <c r="BC304" t="str">
        <f>"39-9011.00"</f>
        <v>39-9011.00</v>
      </c>
      <c r="BD304" t="s">
        <v>2581</v>
      </c>
      <c r="BE304" t="s">
        <v>2877</v>
      </c>
      <c r="BF304" t="s">
        <v>2878</v>
      </c>
      <c r="BG304">
        <v>2</v>
      </c>
      <c r="BI304" s="1">
        <v>45200</v>
      </c>
      <c r="BJ304" s="1">
        <v>45565</v>
      </c>
      <c r="BM304">
        <v>35</v>
      </c>
      <c r="BN304">
        <v>0</v>
      </c>
      <c r="BO304">
        <v>7</v>
      </c>
      <c r="BP304">
        <v>7</v>
      </c>
      <c r="BQ304">
        <v>7</v>
      </c>
      <c r="BR304">
        <v>7</v>
      </c>
      <c r="BS304">
        <v>7</v>
      </c>
      <c r="BT304">
        <v>0</v>
      </c>
      <c r="BU304" t="str">
        <f t="shared" si="15"/>
        <v>8:00 AM</v>
      </c>
      <c r="BV304" t="str">
        <f>"3:00 PM"</f>
        <v>3:00 PM</v>
      </c>
      <c r="BW304" t="s">
        <v>131</v>
      </c>
      <c r="BX304">
        <v>0</v>
      </c>
      <c r="BY304">
        <v>12</v>
      </c>
      <c r="BZ304" t="s">
        <v>115</v>
      </c>
      <c r="CB304" s="3" t="s">
        <v>2879</v>
      </c>
      <c r="CC304" t="s">
        <v>2579</v>
      </c>
      <c r="CE304" t="s">
        <v>214</v>
      </c>
      <c r="CF304" t="s">
        <v>120</v>
      </c>
      <c r="CG304" s="8">
        <v>96950</v>
      </c>
      <c r="CH304" s="2">
        <v>7.58</v>
      </c>
      <c r="CI304" s="2">
        <v>7.58</v>
      </c>
      <c r="CJ304" s="2">
        <v>11.37</v>
      </c>
      <c r="CK304" s="2">
        <v>11.37</v>
      </c>
      <c r="CL304" t="s">
        <v>134</v>
      </c>
      <c r="CM304" t="s">
        <v>136</v>
      </c>
      <c r="CN304" t="s">
        <v>135</v>
      </c>
      <c r="CP304" t="s">
        <v>115</v>
      </c>
      <c r="CQ304" t="s">
        <v>114</v>
      </c>
      <c r="CR304" t="s">
        <v>115</v>
      </c>
      <c r="CS304" t="s">
        <v>114</v>
      </c>
      <c r="CT304" t="s">
        <v>136</v>
      </c>
      <c r="CU304" t="s">
        <v>114</v>
      </c>
      <c r="CV304" t="s">
        <v>136</v>
      </c>
      <c r="CW304" t="s">
        <v>2880</v>
      </c>
      <c r="CX304" s="10">
        <v>16702870701</v>
      </c>
      <c r="CY304" t="s">
        <v>2580</v>
      </c>
      <c r="CZ304" t="s">
        <v>136</v>
      </c>
      <c r="DA304" t="s">
        <v>114</v>
      </c>
      <c r="DB304" t="s">
        <v>115</v>
      </c>
    </row>
    <row r="305" spans="1:111" ht="14.45" customHeight="1" x14ac:dyDescent="0.25">
      <c r="A305" t="s">
        <v>2881</v>
      </c>
      <c r="B305" t="s">
        <v>285</v>
      </c>
      <c r="C305" s="1">
        <v>45131.047049074077</v>
      </c>
      <c r="D305" s="1">
        <v>45224</v>
      </c>
      <c r="E305" t="s">
        <v>113</v>
      </c>
      <c r="F305" s="1">
        <v>45198.833333333336</v>
      </c>
      <c r="G305" t="s">
        <v>115</v>
      </c>
      <c r="H305" t="s">
        <v>115</v>
      </c>
      <c r="I305" t="s">
        <v>115</v>
      </c>
      <c r="J305" t="s">
        <v>1072</v>
      </c>
      <c r="K305" t="s">
        <v>1072</v>
      </c>
      <c r="L305" t="s">
        <v>1073</v>
      </c>
      <c r="N305" t="s">
        <v>214</v>
      </c>
      <c r="O305" t="s">
        <v>120</v>
      </c>
      <c r="P305" s="8">
        <v>96950</v>
      </c>
      <c r="Q305" t="s">
        <v>121</v>
      </c>
      <c r="S305" s="10">
        <v>16703221558</v>
      </c>
      <c r="U305">
        <v>212311</v>
      </c>
      <c r="V305" t="s">
        <v>122</v>
      </c>
      <c r="X305" t="s">
        <v>1074</v>
      </c>
      <c r="Y305" t="s">
        <v>1075</v>
      </c>
      <c r="AA305" t="s">
        <v>219</v>
      </c>
      <c r="AB305" t="s">
        <v>1076</v>
      </c>
      <c r="AD305" t="s">
        <v>214</v>
      </c>
      <c r="AE305" t="s">
        <v>120</v>
      </c>
      <c r="AF305" s="8">
        <v>96950</v>
      </c>
      <c r="AG305" t="s">
        <v>121</v>
      </c>
      <c r="AI305" s="10">
        <v>16703221558</v>
      </c>
      <c r="AK305" t="s">
        <v>1077</v>
      </c>
      <c r="BC305" t="str">
        <f>"49-3042.00"</f>
        <v>49-3042.00</v>
      </c>
      <c r="BD305" t="s">
        <v>909</v>
      </c>
      <c r="BE305" t="s">
        <v>1940</v>
      </c>
      <c r="BF305" t="s">
        <v>1941</v>
      </c>
      <c r="BG305">
        <v>4</v>
      </c>
      <c r="BI305" s="1">
        <v>45200</v>
      </c>
      <c r="BJ305" s="1">
        <v>45565</v>
      </c>
      <c r="BM305">
        <v>40</v>
      </c>
      <c r="BN305">
        <v>0</v>
      </c>
      <c r="BO305">
        <v>8</v>
      </c>
      <c r="BP305">
        <v>8</v>
      </c>
      <c r="BQ305">
        <v>8</v>
      </c>
      <c r="BR305">
        <v>8</v>
      </c>
      <c r="BS305">
        <v>8</v>
      </c>
      <c r="BT305">
        <v>0</v>
      </c>
      <c r="BU305" t="str">
        <f t="shared" si="15"/>
        <v>8:00 AM</v>
      </c>
      <c r="BV305" t="str">
        <f>"5:00 PM"</f>
        <v>5:00 PM</v>
      </c>
      <c r="BW305" t="s">
        <v>184</v>
      </c>
      <c r="BX305">
        <v>0</v>
      </c>
      <c r="BY305">
        <v>12</v>
      </c>
      <c r="BZ305" t="s">
        <v>115</v>
      </c>
      <c r="CB305" t="s">
        <v>2882</v>
      </c>
      <c r="CC305" t="s">
        <v>1082</v>
      </c>
      <c r="CD305" t="s">
        <v>1083</v>
      </c>
      <c r="CE305" t="s">
        <v>214</v>
      </c>
      <c r="CF305" t="s">
        <v>120</v>
      </c>
      <c r="CG305" s="8">
        <v>96950</v>
      </c>
      <c r="CH305" s="2">
        <v>11</v>
      </c>
      <c r="CI305" s="2">
        <v>11</v>
      </c>
      <c r="CJ305" s="2">
        <v>16.5</v>
      </c>
      <c r="CK305" s="2">
        <v>16.5</v>
      </c>
      <c r="CL305" t="s">
        <v>134</v>
      </c>
      <c r="CM305" t="s">
        <v>206</v>
      </c>
      <c r="CN305" t="s">
        <v>135</v>
      </c>
      <c r="CP305" t="s">
        <v>115</v>
      </c>
      <c r="CQ305" t="s">
        <v>114</v>
      </c>
      <c r="CR305" t="s">
        <v>115</v>
      </c>
      <c r="CS305" t="s">
        <v>114</v>
      </c>
      <c r="CT305" t="s">
        <v>114</v>
      </c>
      <c r="CU305" t="s">
        <v>114</v>
      </c>
      <c r="CV305" t="s">
        <v>136</v>
      </c>
      <c r="CW305" t="s">
        <v>2883</v>
      </c>
      <c r="CX305" s="10">
        <v>16703221558</v>
      </c>
      <c r="CY305" t="s">
        <v>1077</v>
      </c>
      <c r="CZ305" t="s">
        <v>136</v>
      </c>
      <c r="DA305" t="s">
        <v>114</v>
      </c>
      <c r="DB305" t="s">
        <v>115</v>
      </c>
    </row>
    <row r="306" spans="1:111" ht="14.45" customHeight="1" x14ac:dyDescent="0.25">
      <c r="A306" t="s">
        <v>2890</v>
      </c>
      <c r="B306" t="s">
        <v>285</v>
      </c>
      <c r="C306" s="1">
        <v>45106.058084722223</v>
      </c>
      <c r="D306" s="1">
        <v>45224</v>
      </c>
      <c r="E306" t="s">
        <v>139</v>
      </c>
      <c r="G306" t="s">
        <v>115</v>
      </c>
      <c r="H306" t="s">
        <v>115</v>
      </c>
      <c r="I306" t="s">
        <v>115</v>
      </c>
      <c r="J306" t="s">
        <v>2891</v>
      </c>
      <c r="K306" t="s">
        <v>2892</v>
      </c>
      <c r="L306" t="s">
        <v>2893</v>
      </c>
      <c r="M306" t="s">
        <v>2894</v>
      </c>
      <c r="N306" t="s">
        <v>119</v>
      </c>
      <c r="O306" t="s">
        <v>120</v>
      </c>
      <c r="P306" s="8">
        <v>96950</v>
      </c>
      <c r="Q306" t="s">
        <v>121</v>
      </c>
      <c r="S306" s="10">
        <v>16704836526</v>
      </c>
      <c r="U306">
        <v>236220</v>
      </c>
      <c r="V306" t="s">
        <v>122</v>
      </c>
      <c r="X306" t="s">
        <v>2895</v>
      </c>
      <c r="Y306" t="s">
        <v>2896</v>
      </c>
      <c r="Z306" t="s">
        <v>2897</v>
      </c>
      <c r="AA306" t="s">
        <v>650</v>
      </c>
      <c r="AB306" t="s">
        <v>2898</v>
      </c>
      <c r="AC306" t="s">
        <v>2894</v>
      </c>
      <c r="AD306" t="s">
        <v>119</v>
      </c>
      <c r="AE306" t="s">
        <v>120</v>
      </c>
      <c r="AF306" s="8">
        <v>96950</v>
      </c>
      <c r="AG306" t="s">
        <v>121</v>
      </c>
      <c r="AI306" s="10">
        <v>16704836526</v>
      </c>
      <c r="AK306" t="s">
        <v>2899</v>
      </c>
      <c r="BC306" t="str">
        <f>"49-9071.00"</f>
        <v>49-9071.00</v>
      </c>
      <c r="BD306" t="s">
        <v>200</v>
      </c>
      <c r="BE306" t="s">
        <v>2900</v>
      </c>
      <c r="BF306" t="s">
        <v>435</v>
      </c>
      <c r="BG306">
        <v>10</v>
      </c>
      <c r="BI306" s="1">
        <v>45200</v>
      </c>
      <c r="BJ306" s="1">
        <v>45565</v>
      </c>
      <c r="BM306">
        <v>40</v>
      </c>
      <c r="BN306">
        <v>0</v>
      </c>
      <c r="BO306">
        <v>8</v>
      </c>
      <c r="BP306">
        <v>8</v>
      </c>
      <c r="BQ306">
        <v>8</v>
      </c>
      <c r="BR306">
        <v>8</v>
      </c>
      <c r="BS306">
        <v>8</v>
      </c>
      <c r="BT306">
        <v>0</v>
      </c>
      <c r="BU306" t="str">
        <f t="shared" si="15"/>
        <v>8:00 AM</v>
      </c>
      <c r="BV306" t="str">
        <f>"8:00 PM"</f>
        <v>8:00 PM</v>
      </c>
      <c r="BW306" t="s">
        <v>131</v>
      </c>
      <c r="BX306">
        <v>0</v>
      </c>
      <c r="BY306">
        <v>12</v>
      </c>
      <c r="BZ306" t="s">
        <v>115</v>
      </c>
      <c r="CB306" t="s">
        <v>2901</v>
      </c>
      <c r="CC306" t="s">
        <v>2893</v>
      </c>
      <c r="CD306" t="s">
        <v>2894</v>
      </c>
      <c r="CE306" t="s">
        <v>119</v>
      </c>
      <c r="CF306" t="s">
        <v>120</v>
      </c>
      <c r="CG306" s="8">
        <v>96950</v>
      </c>
      <c r="CH306" s="2">
        <v>9.19</v>
      </c>
      <c r="CI306" s="2">
        <v>9.19</v>
      </c>
      <c r="CJ306" s="2">
        <v>13.79</v>
      </c>
      <c r="CK306" s="2">
        <v>13.79</v>
      </c>
      <c r="CL306" t="s">
        <v>134</v>
      </c>
      <c r="CM306" t="s">
        <v>136</v>
      </c>
      <c r="CN306" t="s">
        <v>135</v>
      </c>
      <c r="CP306" t="s">
        <v>114</v>
      </c>
      <c r="CQ306" t="s">
        <v>114</v>
      </c>
      <c r="CR306" t="s">
        <v>115</v>
      </c>
      <c r="CS306" t="s">
        <v>114</v>
      </c>
      <c r="CT306" t="s">
        <v>136</v>
      </c>
      <c r="CU306" t="s">
        <v>114</v>
      </c>
      <c r="CV306" t="s">
        <v>136</v>
      </c>
      <c r="CW306" t="s">
        <v>2902</v>
      </c>
      <c r="CX306" s="10">
        <v>16704836526</v>
      </c>
      <c r="CY306" t="s">
        <v>2899</v>
      </c>
      <c r="CZ306" t="s">
        <v>136</v>
      </c>
      <c r="DA306" t="s">
        <v>114</v>
      </c>
      <c r="DB306" t="s">
        <v>115</v>
      </c>
    </row>
    <row r="307" spans="1:111" ht="14.45" customHeight="1" x14ac:dyDescent="0.25">
      <c r="A307" t="s">
        <v>2916</v>
      </c>
      <c r="B307" t="s">
        <v>285</v>
      </c>
      <c r="C307" s="1">
        <v>45131.040070717594</v>
      </c>
      <c r="D307" s="1">
        <v>45224</v>
      </c>
      <c r="E307" t="s">
        <v>113</v>
      </c>
      <c r="F307" s="1">
        <v>45182.833333333336</v>
      </c>
      <c r="G307" t="s">
        <v>115</v>
      </c>
      <c r="H307" t="s">
        <v>115</v>
      </c>
      <c r="I307" t="s">
        <v>115</v>
      </c>
      <c r="J307" t="s">
        <v>1072</v>
      </c>
      <c r="K307" t="s">
        <v>1072</v>
      </c>
      <c r="L307" t="s">
        <v>1073</v>
      </c>
      <c r="N307" t="s">
        <v>214</v>
      </c>
      <c r="O307" t="s">
        <v>120</v>
      </c>
      <c r="P307" s="8">
        <v>96950</v>
      </c>
      <c r="Q307" t="s">
        <v>121</v>
      </c>
      <c r="S307" s="10">
        <v>16703221558</v>
      </c>
      <c r="U307">
        <v>21231</v>
      </c>
      <c r="V307" t="s">
        <v>122</v>
      </c>
      <c r="X307" t="s">
        <v>1074</v>
      </c>
      <c r="Y307" t="s">
        <v>1075</v>
      </c>
      <c r="AA307" t="s">
        <v>219</v>
      </c>
      <c r="AB307" t="s">
        <v>1076</v>
      </c>
      <c r="AD307" t="s">
        <v>214</v>
      </c>
      <c r="AE307" t="s">
        <v>120</v>
      </c>
      <c r="AF307" s="8">
        <v>96950</v>
      </c>
      <c r="AG307" t="s">
        <v>121</v>
      </c>
      <c r="AI307" s="10">
        <v>16703221558</v>
      </c>
      <c r="AK307" t="s">
        <v>1077</v>
      </c>
      <c r="BC307" t="str">
        <f>"43-3031.00"</f>
        <v>43-3031.00</v>
      </c>
      <c r="BD307" t="s">
        <v>310</v>
      </c>
      <c r="BE307" t="s">
        <v>1157</v>
      </c>
      <c r="BF307" t="s">
        <v>1158</v>
      </c>
      <c r="BG307">
        <v>3</v>
      </c>
      <c r="BI307" s="1">
        <v>45184</v>
      </c>
      <c r="BJ307" s="1">
        <v>45549</v>
      </c>
      <c r="BM307">
        <v>40</v>
      </c>
      <c r="BN307">
        <v>0</v>
      </c>
      <c r="BO307">
        <v>8</v>
      </c>
      <c r="BP307">
        <v>8</v>
      </c>
      <c r="BQ307">
        <v>8</v>
      </c>
      <c r="BR307">
        <v>8</v>
      </c>
      <c r="BS307">
        <v>8</v>
      </c>
      <c r="BT307">
        <v>0</v>
      </c>
      <c r="BU307" t="str">
        <f t="shared" si="15"/>
        <v>8:00 AM</v>
      </c>
      <c r="BV307" t="str">
        <f>"5:00 PM"</f>
        <v>5:00 PM</v>
      </c>
      <c r="BW307" t="s">
        <v>184</v>
      </c>
      <c r="BX307">
        <v>0</v>
      </c>
      <c r="BY307">
        <v>12</v>
      </c>
      <c r="BZ307" t="s">
        <v>115</v>
      </c>
      <c r="CB307" t="s">
        <v>1159</v>
      </c>
      <c r="CC307" t="s">
        <v>1082</v>
      </c>
      <c r="CD307" t="s">
        <v>1083</v>
      </c>
      <c r="CE307" t="s">
        <v>214</v>
      </c>
      <c r="CF307" t="s">
        <v>120</v>
      </c>
      <c r="CG307" s="8">
        <v>96950</v>
      </c>
      <c r="CH307" s="2">
        <v>11.21</v>
      </c>
      <c r="CI307" s="2">
        <v>11.21</v>
      </c>
      <c r="CJ307" s="2">
        <v>16.86</v>
      </c>
      <c r="CK307" s="2">
        <v>16.86</v>
      </c>
      <c r="CL307" t="s">
        <v>134</v>
      </c>
      <c r="CM307" t="s">
        <v>184</v>
      </c>
      <c r="CN307" t="s">
        <v>135</v>
      </c>
      <c r="CP307" t="s">
        <v>115</v>
      </c>
      <c r="CQ307" t="s">
        <v>114</v>
      </c>
      <c r="CR307" t="s">
        <v>115</v>
      </c>
      <c r="CS307" t="s">
        <v>115</v>
      </c>
      <c r="CT307" t="s">
        <v>136</v>
      </c>
      <c r="CU307" t="s">
        <v>114</v>
      </c>
      <c r="CV307" t="s">
        <v>136</v>
      </c>
      <c r="CW307" t="s">
        <v>2917</v>
      </c>
      <c r="CX307" s="10">
        <v>16703221558</v>
      </c>
      <c r="CY307" t="s">
        <v>1077</v>
      </c>
      <c r="CZ307" t="s">
        <v>136</v>
      </c>
      <c r="DA307" t="s">
        <v>114</v>
      </c>
      <c r="DB307" t="s">
        <v>115</v>
      </c>
    </row>
    <row r="308" spans="1:111" ht="14.45" customHeight="1" x14ac:dyDescent="0.25">
      <c r="A308" t="s">
        <v>2918</v>
      </c>
      <c r="B308" t="s">
        <v>285</v>
      </c>
      <c r="C308" s="1">
        <v>45131.051070717593</v>
      </c>
      <c r="D308" s="1">
        <v>45224</v>
      </c>
      <c r="E308" t="s">
        <v>113</v>
      </c>
      <c r="F308" s="1">
        <v>45198.833333333336</v>
      </c>
      <c r="G308" t="s">
        <v>115</v>
      </c>
      <c r="H308" t="s">
        <v>115</v>
      </c>
      <c r="I308" t="s">
        <v>115</v>
      </c>
      <c r="J308" t="s">
        <v>1072</v>
      </c>
      <c r="K308" t="s">
        <v>1072</v>
      </c>
      <c r="L308" t="s">
        <v>1073</v>
      </c>
      <c r="N308" t="s">
        <v>214</v>
      </c>
      <c r="O308" t="s">
        <v>120</v>
      </c>
      <c r="P308" s="8">
        <v>96950</v>
      </c>
      <c r="Q308" t="s">
        <v>121</v>
      </c>
      <c r="S308" s="10">
        <v>16703221558</v>
      </c>
      <c r="U308">
        <v>212311</v>
      </c>
      <c r="V308" t="s">
        <v>122</v>
      </c>
      <c r="X308" t="s">
        <v>1074</v>
      </c>
      <c r="Y308" t="s">
        <v>1075</v>
      </c>
      <c r="AA308" t="s">
        <v>219</v>
      </c>
      <c r="AB308" t="s">
        <v>1076</v>
      </c>
      <c r="AD308" t="s">
        <v>214</v>
      </c>
      <c r="AE308" t="s">
        <v>120</v>
      </c>
      <c r="AF308" s="8">
        <v>96950</v>
      </c>
      <c r="AG308" t="s">
        <v>121</v>
      </c>
      <c r="AI308" s="10">
        <v>16703221558</v>
      </c>
      <c r="AK308" t="s">
        <v>1077</v>
      </c>
      <c r="BC308" t="str">
        <f>"53-3032.00"</f>
        <v>53-3032.00</v>
      </c>
      <c r="BD308" t="s">
        <v>1078</v>
      </c>
      <c r="BE308" t="s">
        <v>1079</v>
      </c>
      <c r="BF308" t="s">
        <v>1080</v>
      </c>
      <c r="BG308">
        <v>6</v>
      </c>
      <c r="BI308" s="1">
        <v>45200</v>
      </c>
      <c r="BJ308" s="1">
        <v>45565</v>
      </c>
      <c r="BM308">
        <v>40</v>
      </c>
      <c r="BN308">
        <v>0</v>
      </c>
      <c r="BO308">
        <v>8</v>
      </c>
      <c r="BP308">
        <v>8</v>
      </c>
      <c r="BQ308">
        <v>8</v>
      </c>
      <c r="BR308">
        <v>8</v>
      </c>
      <c r="BS308">
        <v>8</v>
      </c>
      <c r="BT308">
        <v>0</v>
      </c>
      <c r="BU308" t="str">
        <f t="shared" si="15"/>
        <v>8:00 AM</v>
      </c>
      <c r="BV308" t="str">
        <f>"5:00 PM"</f>
        <v>5:00 PM</v>
      </c>
      <c r="BW308" t="s">
        <v>184</v>
      </c>
      <c r="BX308">
        <v>0</v>
      </c>
      <c r="BY308">
        <v>12</v>
      </c>
      <c r="BZ308" t="s">
        <v>115</v>
      </c>
      <c r="CB308" t="s">
        <v>1081</v>
      </c>
      <c r="CC308" t="s">
        <v>1082</v>
      </c>
      <c r="CD308" t="s">
        <v>1083</v>
      </c>
      <c r="CE308" t="s">
        <v>214</v>
      </c>
      <c r="CF308" t="s">
        <v>120</v>
      </c>
      <c r="CG308" s="8">
        <v>96950</v>
      </c>
      <c r="CH308" s="2">
        <v>10.09</v>
      </c>
      <c r="CI308" s="2">
        <v>10.09</v>
      </c>
      <c r="CJ308" s="2">
        <v>15.14</v>
      </c>
      <c r="CK308" s="2">
        <v>15.14</v>
      </c>
      <c r="CL308" t="s">
        <v>134</v>
      </c>
      <c r="CM308" t="s">
        <v>206</v>
      </c>
      <c r="CN308" t="s">
        <v>135</v>
      </c>
      <c r="CP308" t="s">
        <v>115</v>
      </c>
      <c r="CQ308" t="s">
        <v>114</v>
      </c>
      <c r="CR308" t="s">
        <v>115</v>
      </c>
      <c r="CS308" t="s">
        <v>114</v>
      </c>
      <c r="CT308" t="s">
        <v>136</v>
      </c>
      <c r="CU308" t="s">
        <v>114</v>
      </c>
      <c r="CV308" t="s">
        <v>136</v>
      </c>
      <c r="CW308" t="s">
        <v>2919</v>
      </c>
      <c r="CX308" s="10">
        <v>16703221558</v>
      </c>
      <c r="CY308" t="s">
        <v>1077</v>
      </c>
      <c r="CZ308" t="s">
        <v>136</v>
      </c>
      <c r="DA308" t="s">
        <v>114</v>
      </c>
      <c r="DB308" t="s">
        <v>115</v>
      </c>
    </row>
    <row r="309" spans="1:111" ht="14.45" customHeight="1" x14ac:dyDescent="0.25">
      <c r="A309" t="s">
        <v>2920</v>
      </c>
      <c r="B309" t="s">
        <v>285</v>
      </c>
      <c r="C309" s="1">
        <v>45113.862211574073</v>
      </c>
      <c r="D309" s="1">
        <v>45224</v>
      </c>
      <c r="E309" t="s">
        <v>113</v>
      </c>
      <c r="F309" s="1">
        <v>45198.833333333336</v>
      </c>
      <c r="G309" t="s">
        <v>114</v>
      </c>
      <c r="H309" t="s">
        <v>115</v>
      </c>
      <c r="I309" t="s">
        <v>115</v>
      </c>
      <c r="J309" t="s">
        <v>2764</v>
      </c>
      <c r="L309" t="s">
        <v>2839</v>
      </c>
      <c r="N309" t="s">
        <v>119</v>
      </c>
      <c r="O309" t="s">
        <v>120</v>
      </c>
      <c r="P309" s="8">
        <v>96950</v>
      </c>
      <c r="Q309" t="s">
        <v>121</v>
      </c>
      <c r="R309" t="s">
        <v>215</v>
      </c>
      <c r="S309" s="10">
        <v>16702870614</v>
      </c>
      <c r="U309">
        <v>561320</v>
      </c>
      <c r="V309" t="s">
        <v>122</v>
      </c>
      <c r="X309" t="s">
        <v>2766</v>
      </c>
      <c r="Y309" t="s">
        <v>2767</v>
      </c>
      <c r="Z309" t="s">
        <v>719</v>
      </c>
      <c r="AA309" t="s">
        <v>1396</v>
      </c>
      <c r="AB309" t="s">
        <v>2839</v>
      </c>
      <c r="AD309" t="s">
        <v>119</v>
      </c>
      <c r="AE309" t="s">
        <v>120</v>
      </c>
      <c r="AF309" s="8">
        <v>96950</v>
      </c>
      <c r="AG309" t="s">
        <v>121</v>
      </c>
      <c r="AI309" s="10">
        <v>16702870614</v>
      </c>
      <c r="AK309" t="s">
        <v>2769</v>
      </c>
      <c r="BC309" t="str">
        <f>"49-9071.00"</f>
        <v>49-9071.00</v>
      </c>
      <c r="BD309" t="s">
        <v>200</v>
      </c>
      <c r="BE309" t="s">
        <v>2921</v>
      </c>
      <c r="BF309" t="s">
        <v>2922</v>
      </c>
      <c r="BG309">
        <v>20</v>
      </c>
      <c r="BI309" s="1">
        <v>45200</v>
      </c>
      <c r="BJ309" s="1">
        <v>45565</v>
      </c>
      <c r="BM309">
        <v>35</v>
      </c>
      <c r="BN309">
        <v>0</v>
      </c>
      <c r="BO309">
        <v>7</v>
      </c>
      <c r="BP309">
        <v>7</v>
      </c>
      <c r="BQ309">
        <v>7</v>
      </c>
      <c r="BR309">
        <v>7</v>
      </c>
      <c r="BS309">
        <v>7</v>
      </c>
      <c r="BT309">
        <v>0</v>
      </c>
      <c r="BU309" t="str">
        <f t="shared" si="15"/>
        <v>8:00 AM</v>
      </c>
      <c r="BV309" t="str">
        <f>"4:00 PM"</f>
        <v>4:00 PM</v>
      </c>
      <c r="BW309" t="s">
        <v>131</v>
      </c>
      <c r="BX309">
        <v>0</v>
      </c>
      <c r="BY309">
        <v>12</v>
      </c>
      <c r="BZ309" t="s">
        <v>115</v>
      </c>
      <c r="CB309" t="s">
        <v>2923</v>
      </c>
      <c r="CC309" t="s">
        <v>326</v>
      </c>
      <c r="CE309" t="s">
        <v>119</v>
      </c>
      <c r="CF309" t="s">
        <v>120</v>
      </c>
      <c r="CG309" s="8">
        <v>96950</v>
      </c>
      <c r="CH309" s="2">
        <v>9.5399999999999991</v>
      </c>
      <c r="CI309" s="2">
        <v>9.5399999999999991</v>
      </c>
      <c r="CJ309" s="2">
        <v>14.31</v>
      </c>
      <c r="CK309" s="2">
        <v>14.31</v>
      </c>
      <c r="CL309" t="s">
        <v>134</v>
      </c>
      <c r="CM309" t="s">
        <v>975</v>
      </c>
      <c r="CN309" t="s">
        <v>135</v>
      </c>
      <c r="CP309" t="s">
        <v>115</v>
      </c>
      <c r="CQ309" t="s">
        <v>114</v>
      </c>
      <c r="CR309" t="s">
        <v>115</v>
      </c>
      <c r="CS309" t="s">
        <v>114</v>
      </c>
      <c r="CT309" t="s">
        <v>114</v>
      </c>
      <c r="CU309" t="s">
        <v>114</v>
      </c>
      <c r="CV309" t="s">
        <v>136</v>
      </c>
      <c r="CW309" t="s">
        <v>2772</v>
      </c>
      <c r="CX309" s="10">
        <v>16702870614</v>
      </c>
      <c r="CY309" t="s">
        <v>2769</v>
      </c>
      <c r="CZ309" t="s">
        <v>270</v>
      </c>
      <c r="DA309" t="s">
        <v>114</v>
      </c>
      <c r="DB309" t="s">
        <v>115</v>
      </c>
    </row>
    <row r="310" spans="1:111" ht="14.45" customHeight="1" x14ac:dyDescent="0.25">
      <c r="A310" t="s">
        <v>2843</v>
      </c>
      <c r="B310" t="s">
        <v>700</v>
      </c>
      <c r="C310" s="1">
        <v>45142.121775115738</v>
      </c>
      <c r="D310" s="1">
        <v>45224</v>
      </c>
      <c r="E310" t="s">
        <v>139</v>
      </c>
      <c r="G310" t="s">
        <v>115</v>
      </c>
      <c r="H310" t="s">
        <v>115</v>
      </c>
      <c r="I310" t="s">
        <v>115</v>
      </c>
      <c r="J310" t="s">
        <v>2844</v>
      </c>
      <c r="L310" t="s">
        <v>2845</v>
      </c>
      <c r="M310" t="s">
        <v>2846</v>
      </c>
      <c r="N310" t="s">
        <v>214</v>
      </c>
      <c r="O310" t="s">
        <v>120</v>
      </c>
      <c r="P310" s="8">
        <v>96950</v>
      </c>
      <c r="Q310" t="s">
        <v>121</v>
      </c>
      <c r="S310" s="10">
        <v>16702358727</v>
      </c>
      <c r="U310">
        <v>42442</v>
      </c>
      <c r="V310" t="s">
        <v>122</v>
      </c>
      <c r="X310" t="s">
        <v>848</v>
      </c>
      <c r="Y310" t="s">
        <v>2847</v>
      </c>
      <c r="Z310" t="s">
        <v>2848</v>
      </c>
      <c r="AA310" t="s">
        <v>2849</v>
      </c>
      <c r="AB310" t="s">
        <v>2845</v>
      </c>
      <c r="AC310" t="s">
        <v>2846</v>
      </c>
      <c r="AD310" t="s">
        <v>214</v>
      </c>
      <c r="AE310" t="s">
        <v>120</v>
      </c>
      <c r="AF310" s="8">
        <v>96950</v>
      </c>
      <c r="AG310" t="s">
        <v>121</v>
      </c>
      <c r="AI310" s="10">
        <v>16702353890</v>
      </c>
      <c r="AK310" t="s">
        <v>2850</v>
      </c>
      <c r="BC310" t="str">
        <f>"53-3033.00"</f>
        <v>53-3033.00</v>
      </c>
      <c r="BD310" t="s">
        <v>902</v>
      </c>
      <c r="BE310" t="s">
        <v>2851</v>
      </c>
      <c r="BF310" t="s">
        <v>2852</v>
      </c>
      <c r="BG310">
        <v>4</v>
      </c>
      <c r="BH310">
        <v>3</v>
      </c>
      <c r="BI310" s="1">
        <v>45231</v>
      </c>
      <c r="BJ310" s="1">
        <v>45596</v>
      </c>
      <c r="BK310" s="1">
        <v>45231</v>
      </c>
      <c r="BL310" s="1">
        <v>45596</v>
      </c>
      <c r="BM310">
        <v>36</v>
      </c>
      <c r="BN310">
        <v>0</v>
      </c>
      <c r="BO310">
        <v>6</v>
      </c>
      <c r="BP310">
        <v>6</v>
      </c>
      <c r="BQ310">
        <v>6</v>
      </c>
      <c r="BR310">
        <v>6</v>
      </c>
      <c r="BS310">
        <v>6</v>
      </c>
      <c r="BT310">
        <v>6</v>
      </c>
      <c r="BU310" t="str">
        <f>"8:30 AM"</f>
        <v>8:30 AM</v>
      </c>
      <c r="BV310" t="str">
        <f>"3:30 PM"</f>
        <v>3:30 PM</v>
      </c>
      <c r="BW310" t="s">
        <v>131</v>
      </c>
      <c r="BX310">
        <v>0</v>
      </c>
      <c r="BY310">
        <v>12</v>
      </c>
      <c r="BZ310" t="s">
        <v>115</v>
      </c>
      <c r="CB310" s="3" t="s">
        <v>2853</v>
      </c>
      <c r="CC310" t="s">
        <v>2854</v>
      </c>
      <c r="CD310" t="s">
        <v>2846</v>
      </c>
      <c r="CE310" t="s">
        <v>214</v>
      </c>
      <c r="CF310" t="s">
        <v>120</v>
      </c>
      <c r="CG310" s="8">
        <v>96950</v>
      </c>
      <c r="CH310" s="2">
        <v>7.87</v>
      </c>
      <c r="CI310" s="2">
        <v>8.06</v>
      </c>
      <c r="CJ310" s="2">
        <v>11.81</v>
      </c>
      <c r="CK310" s="2">
        <v>12.09</v>
      </c>
      <c r="CL310" t="s">
        <v>134</v>
      </c>
      <c r="CN310" t="s">
        <v>135</v>
      </c>
      <c r="CP310" t="s">
        <v>115</v>
      </c>
      <c r="CQ310" t="s">
        <v>114</v>
      </c>
      <c r="CR310" t="s">
        <v>115</v>
      </c>
      <c r="CS310" t="s">
        <v>114</v>
      </c>
      <c r="CT310" t="s">
        <v>136</v>
      </c>
      <c r="CU310" t="s">
        <v>114</v>
      </c>
      <c r="CV310" t="s">
        <v>136</v>
      </c>
      <c r="CW310" t="s">
        <v>184</v>
      </c>
      <c r="CX310" s="10">
        <v>16702358728</v>
      </c>
      <c r="CY310" t="s">
        <v>2855</v>
      </c>
      <c r="CZ310" t="s">
        <v>136</v>
      </c>
      <c r="DA310" t="s">
        <v>114</v>
      </c>
      <c r="DB310" t="s">
        <v>115</v>
      </c>
    </row>
    <row r="311" spans="1:111" ht="14.45" customHeight="1" x14ac:dyDescent="0.25">
      <c r="A311" t="s">
        <v>2796</v>
      </c>
      <c r="B311" t="s">
        <v>112</v>
      </c>
      <c r="C311" s="1">
        <v>45145.081742824077</v>
      </c>
      <c r="D311" s="1">
        <v>45224</v>
      </c>
      <c r="E311" t="s">
        <v>139</v>
      </c>
      <c r="G311" t="s">
        <v>115</v>
      </c>
      <c r="H311" t="s">
        <v>115</v>
      </c>
      <c r="I311" t="s">
        <v>115</v>
      </c>
      <c r="J311" t="s">
        <v>1253</v>
      </c>
      <c r="L311" t="s">
        <v>2797</v>
      </c>
      <c r="M311" t="s">
        <v>2797</v>
      </c>
      <c r="N311" t="s">
        <v>214</v>
      </c>
      <c r="O311" t="s">
        <v>120</v>
      </c>
      <c r="P311" s="8">
        <v>96950</v>
      </c>
      <c r="Q311" t="s">
        <v>121</v>
      </c>
      <c r="S311" s="10">
        <v>16702346445</v>
      </c>
      <c r="T311">
        <v>2263</v>
      </c>
      <c r="U311">
        <v>4411</v>
      </c>
      <c r="V311" t="s">
        <v>122</v>
      </c>
      <c r="X311" t="s">
        <v>239</v>
      </c>
      <c r="Y311" t="s">
        <v>240</v>
      </c>
      <c r="AA311" t="s">
        <v>241</v>
      </c>
      <c r="AB311" t="s">
        <v>242</v>
      </c>
      <c r="AC311" t="s">
        <v>242</v>
      </c>
      <c r="AD311" t="s">
        <v>214</v>
      </c>
      <c r="AE311" t="s">
        <v>120</v>
      </c>
      <c r="AF311" s="8">
        <v>96950</v>
      </c>
      <c r="AG311" t="s">
        <v>121</v>
      </c>
      <c r="AI311" s="10">
        <v>16702346445</v>
      </c>
      <c r="AJ311">
        <v>2263</v>
      </c>
      <c r="AK311" t="s">
        <v>243</v>
      </c>
      <c r="BC311" t="str">
        <f>"49-3021.00"</f>
        <v>49-3021.00</v>
      </c>
      <c r="BD311" t="s">
        <v>1369</v>
      </c>
      <c r="BE311" t="s">
        <v>2798</v>
      </c>
      <c r="BF311" t="s">
        <v>2799</v>
      </c>
      <c r="BG311">
        <v>1</v>
      </c>
      <c r="BI311" s="1">
        <v>45231</v>
      </c>
      <c r="BJ311" s="1">
        <v>45596</v>
      </c>
      <c r="BM311">
        <v>40</v>
      </c>
      <c r="BN311">
        <v>0</v>
      </c>
      <c r="BO311">
        <v>8</v>
      </c>
      <c r="BP311">
        <v>8</v>
      </c>
      <c r="BQ311">
        <v>8</v>
      </c>
      <c r="BR311">
        <v>8</v>
      </c>
      <c r="BS311">
        <v>8</v>
      </c>
      <c r="BT311">
        <v>0</v>
      </c>
      <c r="BU311" t="str">
        <f>"8:00 AM"</f>
        <v>8:00 AM</v>
      </c>
      <c r="BV311" t="str">
        <f>"5:00 PM"</f>
        <v>5:00 PM</v>
      </c>
      <c r="BW311" t="s">
        <v>131</v>
      </c>
      <c r="BX311">
        <v>0</v>
      </c>
      <c r="BY311">
        <v>12</v>
      </c>
      <c r="BZ311" t="s">
        <v>115</v>
      </c>
      <c r="CB311" t="s">
        <v>2800</v>
      </c>
      <c r="CC311" t="s">
        <v>2797</v>
      </c>
      <c r="CD311" t="s">
        <v>2797</v>
      </c>
      <c r="CE311" t="s">
        <v>214</v>
      </c>
      <c r="CF311" t="s">
        <v>120</v>
      </c>
      <c r="CG311" s="8">
        <v>96950</v>
      </c>
      <c r="CH311" s="2">
        <v>10.15</v>
      </c>
      <c r="CI311" s="2">
        <v>11</v>
      </c>
      <c r="CJ311" s="2">
        <v>15.22</v>
      </c>
      <c r="CK311" s="2">
        <v>16.5</v>
      </c>
      <c r="CL311" t="s">
        <v>134</v>
      </c>
      <c r="CM311" t="s">
        <v>248</v>
      </c>
      <c r="CN311" t="s">
        <v>135</v>
      </c>
      <c r="CP311" t="s">
        <v>115</v>
      </c>
      <c r="CQ311" t="s">
        <v>114</v>
      </c>
      <c r="CR311" t="s">
        <v>115</v>
      </c>
      <c r="CS311" t="s">
        <v>114</v>
      </c>
      <c r="CT311" t="s">
        <v>136</v>
      </c>
      <c r="CU311" t="s">
        <v>114</v>
      </c>
      <c r="CV311" t="s">
        <v>136</v>
      </c>
      <c r="CW311" t="s">
        <v>184</v>
      </c>
      <c r="CX311" s="10">
        <v>16702346445</v>
      </c>
      <c r="CY311" t="s">
        <v>243</v>
      </c>
      <c r="CZ311" t="s">
        <v>136</v>
      </c>
      <c r="DA311" t="s">
        <v>114</v>
      </c>
      <c r="DB311" t="s">
        <v>115</v>
      </c>
      <c r="DC311" t="s">
        <v>239</v>
      </c>
      <c r="DD311" t="s">
        <v>240</v>
      </c>
      <c r="DF311" t="s">
        <v>237</v>
      </c>
      <c r="DG311" t="s">
        <v>243</v>
      </c>
    </row>
    <row r="312" spans="1:111" ht="14.45" customHeight="1" x14ac:dyDescent="0.25">
      <c r="A312" t="s">
        <v>2842</v>
      </c>
      <c r="B312" t="s">
        <v>112</v>
      </c>
      <c r="C312" s="1">
        <v>45204.041625115744</v>
      </c>
      <c r="D312" s="1">
        <v>45224</v>
      </c>
      <c r="E312" t="s">
        <v>113</v>
      </c>
      <c r="F312" s="1">
        <v>45290.791666666664</v>
      </c>
      <c r="G312" t="s">
        <v>115</v>
      </c>
      <c r="H312" t="s">
        <v>115</v>
      </c>
      <c r="I312" t="s">
        <v>115</v>
      </c>
      <c r="J312" t="s">
        <v>726</v>
      </c>
      <c r="K312" t="s">
        <v>727</v>
      </c>
      <c r="L312" t="s">
        <v>2111</v>
      </c>
      <c r="M312" t="s">
        <v>2112</v>
      </c>
      <c r="N312" t="s">
        <v>119</v>
      </c>
      <c r="O312" t="s">
        <v>120</v>
      </c>
      <c r="P312" s="8">
        <v>96950</v>
      </c>
      <c r="Q312" t="s">
        <v>121</v>
      </c>
      <c r="S312" s="10">
        <v>16702881463</v>
      </c>
      <c r="U312">
        <v>561320</v>
      </c>
      <c r="V312" t="s">
        <v>122</v>
      </c>
      <c r="X312" t="s">
        <v>729</v>
      </c>
      <c r="Y312" t="s">
        <v>730</v>
      </c>
      <c r="Z312" t="s">
        <v>731</v>
      </c>
      <c r="AA312" t="s">
        <v>533</v>
      </c>
      <c r="AB312" t="s">
        <v>2111</v>
      </c>
      <c r="AC312" t="s">
        <v>2112</v>
      </c>
      <c r="AD312" t="s">
        <v>119</v>
      </c>
      <c r="AE312" t="s">
        <v>120</v>
      </c>
      <c r="AF312" s="8">
        <v>96950</v>
      </c>
      <c r="AG312" t="s">
        <v>121</v>
      </c>
      <c r="AH312" t="s">
        <v>278</v>
      </c>
      <c r="AI312" s="10">
        <v>16702881463</v>
      </c>
      <c r="AK312" t="s">
        <v>732</v>
      </c>
      <c r="BC312" t="str">
        <f>"49-9071.00"</f>
        <v>49-9071.00</v>
      </c>
      <c r="BD312" t="s">
        <v>200</v>
      </c>
      <c r="BE312" t="s">
        <v>2113</v>
      </c>
      <c r="BF312" t="s">
        <v>435</v>
      </c>
      <c r="BG312">
        <v>8</v>
      </c>
      <c r="BI312" s="1">
        <v>45292</v>
      </c>
      <c r="BJ312" s="1">
        <v>45657</v>
      </c>
      <c r="BM312">
        <v>35</v>
      </c>
      <c r="BN312">
        <v>0</v>
      </c>
      <c r="BO312">
        <v>7</v>
      </c>
      <c r="BP312">
        <v>7</v>
      </c>
      <c r="BQ312">
        <v>7</v>
      </c>
      <c r="BR312">
        <v>7</v>
      </c>
      <c r="BS312">
        <v>7</v>
      </c>
      <c r="BT312">
        <v>0</v>
      </c>
      <c r="BU312" t="str">
        <f>"8:00 AM"</f>
        <v>8:00 AM</v>
      </c>
      <c r="BV312" t="str">
        <f>"4:00 PM"</f>
        <v>4:00 PM</v>
      </c>
      <c r="BW312" t="s">
        <v>131</v>
      </c>
      <c r="BX312">
        <v>0</v>
      </c>
      <c r="BY312">
        <v>8</v>
      </c>
      <c r="BZ312" t="s">
        <v>115</v>
      </c>
      <c r="CB312" s="3" t="s">
        <v>2114</v>
      </c>
      <c r="CC312" t="s">
        <v>2115</v>
      </c>
      <c r="CE312" t="s">
        <v>119</v>
      </c>
      <c r="CF312" t="s">
        <v>120</v>
      </c>
      <c r="CG312" s="8">
        <v>96950</v>
      </c>
      <c r="CH312" s="2">
        <v>9.5399999999999991</v>
      </c>
      <c r="CI312" s="2">
        <v>9.5399999999999991</v>
      </c>
      <c r="CJ312" s="2">
        <v>14.31</v>
      </c>
      <c r="CK312" s="2">
        <v>14.31</v>
      </c>
      <c r="CL312" t="s">
        <v>134</v>
      </c>
      <c r="CM312" t="s">
        <v>423</v>
      </c>
      <c r="CN312" t="s">
        <v>135</v>
      </c>
      <c r="CP312" t="s">
        <v>114</v>
      </c>
      <c r="CQ312" t="s">
        <v>114</v>
      </c>
      <c r="CR312" t="s">
        <v>114</v>
      </c>
      <c r="CS312" t="s">
        <v>114</v>
      </c>
      <c r="CT312" t="s">
        <v>136</v>
      </c>
      <c r="CU312" t="s">
        <v>114</v>
      </c>
      <c r="CV312" t="s">
        <v>114</v>
      </c>
      <c r="CW312" t="s">
        <v>2116</v>
      </c>
      <c r="CX312" s="10" t="s">
        <v>136</v>
      </c>
      <c r="CY312" t="s">
        <v>732</v>
      </c>
      <c r="CZ312" t="s">
        <v>270</v>
      </c>
      <c r="DA312" t="s">
        <v>114</v>
      </c>
      <c r="DB312" t="s">
        <v>115</v>
      </c>
    </row>
    <row r="313" spans="1:111" ht="14.45" customHeight="1" x14ac:dyDescent="0.25">
      <c r="A313" t="s">
        <v>2934</v>
      </c>
      <c r="B313" t="s">
        <v>209</v>
      </c>
      <c r="C313" s="1">
        <v>45152.313678587961</v>
      </c>
      <c r="D313" s="1">
        <v>45225</v>
      </c>
      <c r="E313" t="s">
        <v>113</v>
      </c>
      <c r="F313" s="1">
        <v>45198.833333333336</v>
      </c>
      <c r="G313" t="s">
        <v>115</v>
      </c>
      <c r="H313" t="s">
        <v>115</v>
      </c>
      <c r="I313" t="s">
        <v>115</v>
      </c>
      <c r="J313" t="s">
        <v>2935</v>
      </c>
      <c r="K313" t="s">
        <v>2936</v>
      </c>
      <c r="L313" t="s">
        <v>2937</v>
      </c>
      <c r="M313" t="s">
        <v>2938</v>
      </c>
      <c r="N313" t="s">
        <v>119</v>
      </c>
      <c r="O313" t="s">
        <v>120</v>
      </c>
      <c r="P313" s="8">
        <v>96950</v>
      </c>
      <c r="Q313" t="s">
        <v>121</v>
      </c>
      <c r="R313" t="s">
        <v>423</v>
      </c>
      <c r="S313" s="10">
        <v>16702343870</v>
      </c>
      <c r="U313">
        <v>236220</v>
      </c>
      <c r="V313" t="s">
        <v>122</v>
      </c>
      <c r="X313" t="s">
        <v>2939</v>
      </c>
      <c r="Y313" t="s">
        <v>2940</v>
      </c>
      <c r="Z313" t="s">
        <v>2941</v>
      </c>
      <c r="AA313" t="s">
        <v>308</v>
      </c>
      <c r="AB313" t="s">
        <v>2937</v>
      </c>
      <c r="AC313" t="s">
        <v>2938</v>
      </c>
      <c r="AD313" t="s">
        <v>119</v>
      </c>
      <c r="AE313" t="s">
        <v>120</v>
      </c>
      <c r="AF313" s="8">
        <v>96950</v>
      </c>
      <c r="AG313" t="s">
        <v>121</v>
      </c>
      <c r="AH313" t="s">
        <v>278</v>
      </c>
      <c r="AI313" s="10">
        <v>16702343870</v>
      </c>
      <c r="AK313" t="s">
        <v>2942</v>
      </c>
      <c r="BC313" t="str">
        <f>"49-9071.00"</f>
        <v>49-9071.00</v>
      </c>
      <c r="BD313" t="s">
        <v>200</v>
      </c>
      <c r="BE313" t="s">
        <v>2943</v>
      </c>
      <c r="BF313" t="s">
        <v>202</v>
      </c>
      <c r="BG313">
        <v>10</v>
      </c>
      <c r="BH313">
        <v>10</v>
      </c>
      <c r="BI313" s="1">
        <v>45200</v>
      </c>
      <c r="BJ313" s="1">
        <v>45565</v>
      </c>
      <c r="BK313" s="1">
        <v>45225</v>
      </c>
      <c r="BL313" s="1">
        <v>45565</v>
      </c>
      <c r="BM313">
        <v>35</v>
      </c>
      <c r="BN313">
        <v>0</v>
      </c>
      <c r="BO313">
        <v>6</v>
      </c>
      <c r="BP313">
        <v>6</v>
      </c>
      <c r="BQ313">
        <v>6</v>
      </c>
      <c r="BR313">
        <v>6</v>
      </c>
      <c r="BS313">
        <v>6</v>
      </c>
      <c r="BT313">
        <v>5</v>
      </c>
      <c r="BU313" t="str">
        <f>"8:00 AM"</f>
        <v>8:00 AM</v>
      </c>
      <c r="BV313" t="str">
        <f>"4:00 PM"</f>
        <v>4:00 PM</v>
      </c>
      <c r="BW313" t="s">
        <v>131</v>
      </c>
      <c r="BX313">
        <v>0</v>
      </c>
      <c r="BY313">
        <v>12</v>
      </c>
      <c r="BZ313" t="s">
        <v>115</v>
      </c>
      <c r="CB313" t="s">
        <v>2944</v>
      </c>
      <c r="CC313" t="s">
        <v>2937</v>
      </c>
      <c r="CD313" t="s">
        <v>2938</v>
      </c>
      <c r="CE313" t="s">
        <v>119</v>
      </c>
      <c r="CF313" t="s">
        <v>120</v>
      </c>
      <c r="CG313" s="8">
        <v>96950</v>
      </c>
      <c r="CH313" s="2">
        <v>9.5399999999999991</v>
      </c>
      <c r="CI313" s="2">
        <v>9.5399999999999991</v>
      </c>
      <c r="CJ313" s="2">
        <v>14.31</v>
      </c>
      <c r="CK313" s="2">
        <v>14.31</v>
      </c>
      <c r="CL313" t="s">
        <v>134</v>
      </c>
      <c r="CM313" t="s">
        <v>136</v>
      </c>
      <c r="CN313" t="s">
        <v>135</v>
      </c>
      <c r="CP313" t="s">
        <v>115</v>
      </c>
      <c r="CQ313" t="s">
        <v>114</v>
      </c>
      <c r="CR313" t="s">
        <v>114</v>
      </c>
      <c r="CS313" t="s">
        <v>114</v>
      </c>
      <c r="CT313" t="s">
        <v>136</v>
      </c>
      <c r="CU313" t="s">
        <v>114</v>
      </c>
      <c r="CV313" t="s">
        <v>136</v>
      </c>
      <c r="CW313" t="s">
        <v>2945</v>
      </c>
      <c r="CX313" s="10">
        <v>16702343870</v>
      </c>
      <c r="CY313" t="s">
        <v>2942</v>
      </c>
      <c r="CZ313" t="s">
        <v>136</v>
      </c>
      <c r="DA313" t="s">
        <v>114</v>
      </c>
      <c r="DB313" t="s">
        <v>115</v>
      </c>
      <c r="DC313" t="s">
        <v>2946</v>
      </c>
      <c r="DD313" t="s">
        <v>1885</v>
      </c>
      <c r="DE313" t="s">
        <v>390</v>
      </c>
      <c r="DF313" t="s">
        <v>2935</v>
      </c>
      <c r="DG313" t="s">
        <v>2942</v>
      </c>
    </row>
    <row r="314" spans="1:111" ht="14.45" customHeight="1" x14ac:dyDescent="0.25">
      <c r="A314" t="s">
        <v>2981</v>
      </c>
      <c r="B314" t="s">
        <v>209</v>
      </c>
      <c r="C314" s="1">
        <v>45162.155388425927</v>
      </c>
      <c r="D314" s="1">
        <v>45225</v>
      </c>
      <c r="E314" t="s">
        <v>113</v>
      </c>
      <c r="F314" s="1">
        <v>45198.833333333336</v>
      </c>
      <c r="G314" t="s">
        <v>115</v>
      </c>
      <c r="H314" t="s">
        <v>115</v>
      </c>
      <c r="I314" t="s">
        <v>115</v>
      </c>
      <c r="J314" t="s">
        <v>2573</v>
      </c>
      <c r="K314" t="s">
        <v>2574</v>
      </c>
      <c r="L314" t="s">
        <v>2579</v>
      </c>
      <c r="N314" t="s">
        <v>119</v>
      </c>
      <c r="O314" t="s">
        <v>120</v>
      </c>
      <c r="P314" s="8">
        <v>96950</v>
      </c>
      <c r="Q314" t="s">
        <v>121</v>
      </c>
      <c r="S314" s="10">
        <v>16702851820</v>
      </c>
      <c r="U314">
        <v>62441</v>
      </c>
      <c r="V314" t="s">
        <v>122</v>
      </c>
      <c r="X314" t="s">
        <v>2341</v>
      </c>
      <c r="Y314" t="s">
        <v>2576</v>
      </c>
      <c r="Z314" t="s">
        <v>2577</v>
      </c>
      <c r="AA314" t="s">
        <v>2578</v>
      </c>
      <c r="AB314" t="s">
        <v>2579</v>
      </c>
      <c r="AD314" t="s">
        <v>214</v>
      </c>
      <c r="AE314" t="s">
        <v>120</v>
      </c>
      <c r="AF314" s="8">
        <v>96950</v>
      </c>
      <c r="AG314" t="s">
        <v>121</v>
      </c>
      <c r="AI314" s="10">
        <v>16702870701</v>
      </c>
      <c r="AK314" t="s">
        <v>2580</v>
      </c>
      <c r="BC314" t="str">
        <f>"39-9011.00"</f>
        <v>39-9011.00</v>
      </c>
      <c r="BD314" t="s">
        <v>2581</v>
      </c>
      <c r="BE314" t="s">
        <v>2582</v>
      </c>
      <c r="BF314" t="s">
        <v>2583</v>
      </c>
      <c r="BG314">
        <v>6</v>
      </c>
      <c r="BH314">
        <v>6</v>
      </c>
      <c r="BI314" s="1">
        <v>45200</v>
      </c>
      <c r="BJ314" s="1">
        <v>45565</v>
      </c>
      <c r="BK314" s="1">
        <v>45225</v>
      </c>
      <c r="BL314" s="1">
        <v>45565</v>
      </c>
      <c r="BM314">
        <v>35</v>
      </c>
      <c r="BN314">
        <v>0</v>
      </c>
      <c r="BO314">
        <v>7</v>
      </c>
      <c r="BP314">
        <v>7</v>
      </c>
      <c r="BQ314">
        <v>7</v>
      </c>
      <c r="BR314">
        <v>7</v>
      </c>
      <c r="BS314">
        <v>7</v>
      </c>
      <c r="BT314">
        <v>0</v>
      </c>
      <c r="BU314" t="str">
        <f>"8:00 AM"</f>
        <v>8:00 AM</v>
      </c>
      <c r="BV314" t="str">
        <f>"3:00 PM"</f>
        <v>3:00 PM</v>
      </c>
      <c r="BW314" t="s">
        <v>131</v>
      </c>
      <c r="BX314">
        <v>0</v>
      </c>
      <c r="BY314">
        <v>12</v>
      </c>
      <c r="BZ314" t="s">
        <v>115</v>
      </c>
      <c r="CB314" s="3" t="s">
        <v>2982</v>
      </c>
      <c r="CC314" t="s">
        <v>2579</v>
      </c>
      <c r="CE314" t="s">
        <v>214</v>
      </c>
      <c r="CF314" t="s">
        <v>120</v>
      </c>
      <c r="CG314" s="8">
        <v>96950</v>
      </c>
      <c r="CH314" s="2">
        <v>7.58</v>
      </c>
      <c r="CI314" s="2">
        <v>7.58</v>
      </c>
      <c r="CJ314" s="2">
        <v>11.37</v>
      </c>
      <c r="CK314" s="2">
        <v>11.37</v>
      </c>
      <c r="CL314" t="s">
        <v>134</v>
      </c>
      <c r="CM314" t="s">
        <v>136</v>
      </c>
      <c r="CN314" t="s">
        <v>135</v>
      </c>
      <c r="CP314" t="s">
        <v>115</v>
      </c>
      <c r="CQ314" t="s">
        <v>114</v>
      </c>
      <c r="CR314" t="s">
        <v>115</v>
      </c>
      <c r="CS314" t="s">
        <v>114</v>
      </c>
      <c r="CT314" t="s">
        <v>136</v>
      </c>
      <c r="CU314" t="s">
        <v>114</v>
      </c>
      <c r="CV314" t="s">
        <v>136</v>
      </c>
      <c r="CW314" t="s">
        <v>2880</v>
      </c>
      <c r="CX314" s="10">
        <v>16702851820</v>
      </c>
      <c r="CY314" t="s">
        <v>2586</v>
      </c>
      <c r="CZ314" t="s">
        <v>136</v>
      </c>
      <c r="DA314" t="s">
        <v>114</v>
      </c>
      <c r="DB314" t="s">
        <v>115</v>
      </c>
    </row>
    <row r="315" spans="1:111" ht="14.45" customHeight="1" x14ac:dyDescent="0.25">
      <c r="A315" t="s">
        <v>2983</v>
      </c>
      <c r="B315" t="s">
        <v>209</v>
      </c>
      <c r="C315" s="1">
        <v>45152.818008680559</v>
      </c>
      <c r="D315" s="1">
        <v>45225</v>
      </c>
      <c r="E315" t="s">
        <v>139</v>
      </c>
      <c r="G315" t="s">
        <v>115</v>
      </c>
      <c r="H315" t="s">
        <v>115</v>
      </c>
      <c r="I315" t="s">
        <v>115</v>
      </c>
      <c r="J315" t="s">
        <v>2984</v>
      </c>
      <c r="L315" t="s">
        <v>2985</v>
      </c>
      <c r="M315" t="s">
        <v>2986</v>
      </c>
      <c r="N315" t="s">
        <v>214</v>
      </c>
      <c r="O315" t="s">
        <v>120</v>
      </c>
      <c r="P315" s="8">
        <v>96950</v>
      </c>
      <c r="Q315" t="s">
        <v>121</v>
      </c>
      <c r="S315" s="10">
        <v>16702349110</v>
      </c>
      <c r="U315">
        <v>44314</v>
      </c>
      <c r="V315" t="s">
        <v>122</v>
      </c>
      <c r="X315" t="s">
        <v>2987</v>
      </c>
      <c r="Y315" t="s">
        <v>2988</v>
      </c>
      <c r="AA315" t="s">
        <v>335</v>
      </c>
      <c r="AB315" t="s">
        <v>2989</v>
      </c>
      <c r="AC315" t="s">
        <v>2985</v>
      </c>
      <c r="AD315" t="s">
        <v>119</v>
      </c>
      <c r="AE315" t="s">
        <v>120</v>
      </c>
      <c r="AF315" s="8">
        <v>96950</v>
      </c>
      <c r="AG315" t="s">
        <v>121</v>
      </c>
      <c r="AI315" s="10">
        <v>16702349110</v>
      </c>
      <c r="AK315" t="s">
        <v>2990</v>
      </c>
      <c r="BC315" t="str">
        <f>"49-9071.00"</f>
        <v>49-9071.00</v>
      </c>
      <c r="BD315" t="s">
        <v>200</v>
      </c>
      <c r="BE315" t="s">
        <v>2991</v>
      </c>
      <c r="BF315" t="s">
        <v>2992</v>
      </c>
      <c r="BG315">
        <v>3</v>
      </c>
      <c r="BH315">
        <v>3</v>
      </c>
      <c r="BI315" s="1">
        <v>45230</v>
      </c>
      <c r="BJ315" s="1">
        <v>45565</v>
      </c>
      <c r="BK315" s="1">
        <v>45230</v>
      </c>
      <c r="BL315" s="1">
        <v>45565</v>
      </c>
      <c r="BM315">
        <v>35</v>
      </c>
      <c r="BN315">
        <v>0</v>
      </c>
      <c r="BO315">
        <v>7</v>
      </c>
      <c r="BP315">
        <v>7</v>
      </c>
      <c r="BQ315">
        <v>7</v>
      </c>
      <c r="BR315">
        <v>7</v>
      </c>
      <c r="BS315">
        <v>7</v>
      </c>
      <c r="BT315">
        <v>0</v>
      </c>
      <c r="BU315" t="str">
        <f>"9:00 AM"</f>
        <v>9:00 AM</v>
      </c>
      <c r="BV315" t="str">
        <f>"5:00 PM"</f>
        <v>5:00 PM</v>
      </c>
      <c r="BW315" t="s">
        <v>131</v>
      </c>
      <c r="BX315">
        <v>0</v>
      </c>
      <c r="BY315">
        <v>24</v>
      </c>
      <c r="BZ315" t="s">
        <v>115</v>
      </c>
      <c r="CB315" s="3" t="s">
        <v>2993</v>
      </c>
      <c r="CC315" t="s">
        <v>2994</v>
      </c>
      <c r="CE315" t="s">
        <v>214</v>
      </c>
      <c r="CF315" t="s">
        <v>120</v>
      </c>
      <c r="CG315" s="8">
        <v>96950</v>
      </c>
      <c r="CH315" s="2">
        <v>9.19</v>
      </c>
      <c r="CI315" s="2">
        <v>9.19</v>
      </c>
      <c r="CJ315" s="2">
        <v>13.79</v>
      </c>
      <c r="CK315" s="2">
        <v>13.79</v>
      </c>
      <c r="CL315" t="s">
        <v>134</v>
      </c>
      <c r="CM315">
        <v>0</v>
      </c>
      <c r="CN315" t="s">
        <v>135</v>
      </c>
      <c r="CP315" t="s">
        <v>115</v>
      </c>
      <c r="CQ315" t="s">
        <v>114</v>
      </c>
      <c r="CR315" t="s">
        <v>114</v>
      </c>
      <c r="CS315" t="s">
        <v>114</v>
      </c>
      <c r="CT315" t="s">
        <v>136</v>
      </c>
      <c r="CU315" t="s">
        <v>114</v>
      </c>
      <c r="CV315" t="s">
        <v>136</v>
      </c>
      <c r="CW315" s="3" t="s">
        <v>2995</v>
      </c>
      <c r="CX315" s="10">
        <v>16702349110</v>
      </c>
      <c r="CY315" t="s">
        <v>2990</v>
      </c>
      <c r="CZ315" t="s">
        <v>136</v>
      </c>
      <c r="DA315" t="s">
        <v>114</v>
      </c>
      <c r="DB315" t="s">
        <v>115</v>
      </c>
    </row>
    <row r="316" spans="1:111" ht="14.45" customHeight="1" x14ac:dyDescent="0.25">
      <c r="A316" t="s">
        <v>2996</v>
      </c>
      <c r="B316" t="s">
        <v>209</v>
      </c>
      <c r="C316" s="1">
        <v>45158.161639351849</v>
      </c>
      <c r="D316" s="1">
        <v>45225</v>
      </c>
      <c r="E316" t="s">
        <v>113</v>
      </c>
      <c r="F316" s="1">
        <v>45198.833333333336</v>
      </c>
      <c r="G316" t="s">
        <v>115</v>
      </c>
      <c r="H316" t="s">
        <v>115</v>
      </c>
      <c r="I316" t="s">
        <v>115</v>
      </c>
      <c r="J316" t="s">
        <v>2958</v>
      </c>
      <c r="L316" t="s">
        <v>2959</v>
      </c>
      <c r="M316" t="s">
        <v>2960</v>
      </c>
      <c r="N316" t="s">
        <v>119</v>
      </c>
      <c r="O316" t="s">
        <v>120</v>
      </c>
      <c r="P316" s="8">
        <v>96950</v>
      </c>
      <c r="Q316" t="s">
        <v>121</v>
      </c>
      <c r="S316" s="10">
        <v>16703232428</v>
      </c>
      <c r="U316">
        <v>23711</v>
      </c>
      <c r="V316" t="s">
        <v>122</v>
      </c>
      <c r="X316" t="s">
        <v>2961</v>
      </c>
      <c r="Y316" t="s">
        <v>2962</v>
      </c>
      <c r="Z316" t="s">
        <v>2963</v>
      </c>
      <c r="AA316" t="s">
        <v>2997</v>
      </c>
      <c r="AB316" t="s">
        <v>2964</v>
      </c>
      <c r="AC316" t="s">
        <v>2960</v>
      </c>
      <c r="AD316" t="s">
        <v>119</v>
      </c>
      <c r="AE316" t="s">
        <v>120</v>
      </c>
      <c r="AF316" s="8">
        <v>96950</v>
      </c>
      <c r="AG316" t="s">
        <v>121</v>
      </c>
      <c r="AI316" s="10">
        <v>16703232428</v>
      </c>
      <c r="AK316" t="s">
        <v>2966</v>
      </c>
      <c r="BC316" t="str">
        <f>"49-9071.00"</f>
        <v>49-9071.00</v>
      </c>
      <c r="BD316" t="s">
        <v>200</v>
      </c>
      <c r="BE316" t="s">
        <v>2998</v>
      </c>
      <c r="BF316" t="s">
        <v>2999</v>
      </c>
      <c r="BG316">
        <v>5</v>
      </c>
      <c r="BH316">
        <v>5</v>
      </c>
      <c r="BI316" s="1">
        <v>45200</v>
      </c>
      <c r="BJ316" s="1">
        <v>45565</v>
      </c>
      <c r="BK316" s="1">
        <v>45225</v>
      </c>
      <c r="BL316" s="1">
        <v>45565</v>
      </c>
      <c r="BM316">
        <v>40</v>
      </c>
      <c r="BN316">
        <v>0</v>
      </c>
      <c r="BO316">
        <v>7</v>
      </c>
      <c r="BP316">
        <v>7</v>
      </c>
      <c r="BQ316">
        <v>7</v>
      </c>
      <c r="BR316">
        <v>7</v>
      </c>
      <c r="BS316">
        <v>7</v>
      </c>
      <c r="BT316">
        <v>5</v>
      </c>
      <c r="BU316" t="str">
        <f>"7:00 AM"</f>
        <v>7:00 AM</v>
      </c>
      <c r="BV316" t="str">
        <f>"5:00 PM"</f>
        <v>5:00 PM</v>
      </c>
      <c r="BW316" t="s">
        <v>131</v>
      </c>
      <c r="BX316">
        <v>0</v>
      </c>
      <c r="BY316">
        <v>12</v>
      </c>
      <c r="BZ316" t="s">
        <v>115</v>
      </c>
      <c r="CB316" t="s">
        <v>3000</v>
      </c>
      <c r="CC316" t="s">
        <v>2964</v>
      </c>
      <c r="CD316" t="s">
        <v>2960</v>
      </c>
      <c r="CE316" t="s">
        <v>214</v>
      </c>
      <c r="CF316" t="s">
        <v>120</v>
      </c>
      <c r="CG316" s="8">
        <v>96950</v>
      </c>
      <c r="CH316" s="2">
        <v>9.5399999999999991</v>
      </c>
      <c r="CI316" s="2">
        <v>9.5399999999999991</v>
      </c>
      <c r="CJ316" s="2">
        <v>14.31</v>
      </c>
      <c r="CK316" s="2">
        <v>14.31</v>
      </c>
      <c r="CL316" t="s">
        <v>134</v>
      </c>
      <c r="CM316" t="s">
        <v>2969</v>
      </c>
      <c r="CN316" t="s">
        <v>135</v>
      </c>
      <c r="CP316" t="s">
        <v>115</v>
      </c>
      <c r="CQ316" t="s">
        <v>114</v>
      </c>
      <c r="CR316" t="s">
        <v>115</v>
      </c>
      <c r="CS316" t="s">
        <v>114</v>
      </c>
      <c r="CT316" t="s">
        <v>136</v>
      </c>
      <c r="CU316" t="s">
        <v>114</v>
      </c>
      <c r="CV316" t="s">
        <v>136</v>
      </c>
      <c r="CW316" t="s">
        <v>876</v>
      </c>
      <c r="CX316" s="10">
        <v>16703232428</v>
      </c>
      <c r="CY316" t="s">
        <v>2966</v>
      </c>
      <c r="CZ316" t="s">
        <v>136</v>
      </c>
      <c r="DA316" t="s">
        <v>114</v>
      </c>
      <c r="DB316" t="s">
        <v>115</v>
      </c>
    </row>
    <row r="317" spans="1:111" ht="14.45" customHeight="1" x14ac:dyDescent="0.25">
      <c r="A317" t="s">
        <v>3006</v>
      </c>
      <c r="B317" t="s">
        <v>209</v>
      </c>
      <c r="C317" s="1">
        <v>45134.095733217589</v>
      </c>
      <c r="D317" s="1">
        <v>45225</v>
      </c>
      <c r="E317" t="s">
        <v>139</v>
      </c>
      <c r="G317" t="s">
        <v>114</v>
      </c>
      <c r="H317" t="s">
        <v>115</v>
      </c>
      <c r="I317" t="s">
        <v>115</v>
      </c>
      <c r="J317" t="s">
        <v>1338</v>
      </c>
      <c r="K317" t="s">
        <v>1693</v>
      </c>
      <c r="L317" t="s">
        <v>1339</v>
      </c>
      <c r="N317" t="s">
        <v>119</v>
      </c>
      <c r="O317" t="s">
        <v>120</v>
      </c>
      <c r="P317" s="8">
        <v>96950</v>
      </c>
      <c r="Q317" t="s">
        <v>121</v>
      </c>
      <c r="S317" s="10">
        <v>16702334140</v>
      </c>
      <c r="U317">
        <v>45399</v>
      </c>
      <c r="V317" t="s">
        <v>122</v>
      </c>
      <c r="X317" t="s">
        <v>1340</v>
      </c>
      <c r="Y317" t="s">
        <v>1341</v>
      </c>
      <c r="Z317" t="s">
        <v>1342</v>
      </c>
      <c r="AA317" t="s">
        <v>1343</v>
      </c>
      <c r="AB317" t="s">
        <v>1339</v>
      </c>
      <c r="AD317" t="s">
        <v>119</v>
      </c>
      <c r="AE317" t="s">
        <v>120</v>
      </c>
      <c r="AF317" s="8">
        <v>96950</v>
      </c>
      <c r="AG317" t="s">
        <v>121</v>
      </c>
      <c r="AI317" s="10">
        <v>16702334140</v>
      </c>
      <c r="AK317" t="s">
        <v>1344</v>
      </c>
      <c r="BC317" t="str">
        <f>"43-4151.00"</f>
        <v>43-4151.00</v>
      </c>
      <c r="BD317" t="s">
        <v>3007</v>
      </c>
      <c r="BE317" t="s">
        <v>3008</v>
      </c>
      <c r="BF317" t="s">
        <v>3009</v>
      </c>
      <c r="BG317">
        <v>1</v>
      </c>
      <c r="BH317">
        <v>1</v>
      </c>
      <c r="BI317" s="1">
        <v>45200</v>
      </c>
      <c r="BJ317" s="1">
        <v>46295</v>
      </c>
      <c r="BK317" s="1">
        <v>45225</v>
      </c>
      <c r="BL317" s="1">
        <v>46295</v>
      </c>
      <c r="BM317">
        <v>40</v>
      </c>
      <c r="BN317">
        <v>0</v>
      </c>
      <c r="BO317">
        <v>8</v>
      </c>
      <c r="BP317">
        <v>8</v>
      </c>
      <c r="BQ317">
        <v>8</v>
      </c>
      <c r="BR317">
        <v>8</v>
      </c>
      <c r="BS317">
        <v>8</v>
      </c>
      <c r="BT317">
        <v>0</v>
      </c>
      <c r="BU317" t="str">
        <f>"8:00 AM"</f>
        <v>8:00 AM</v>
      </c>
      <c r="BV317" t="str">
        <f>"5:00 PM"</f>
        <v>5:00 PM</v>
      </c>
      <c r="BW317" t="s">
        <v>131</v>
      </c>
      <c r="BX317">
        <v>0</v>
      </c>
      <c r="BY317">
        <v>12</v>
      </c>
      <c r="BZ317" t="s">
        <v>115</v>
      </c>
      <c r="CB317" t="s">
        <v>3010</v>
      </c>
      <c r="CC317" t="s">
        <v>3011</v>
      </c>
      <c r="CE317" t="s">
        <v>119</v>
      </c>
      <c r="CF317" t="s">
        <v>120</v>
      </c>
      <c r="CG317" s="8">
        <v>96950</v>
      </c>
      <c r="CH317" s="2">
        <v>10.66</v>
      </c>
      <c r="CI317" s="2">
        <v>11</v>
      </c>
      <c r="CJ317" s="2">
        <v>15.99</v>
      </c>
      <c r="CK317" s="2">
        <v>16.5</v>
      </c>
      <c r="CL317" t="s">
        <v>134</v>
      </c>
      <c r="CN317" t="s">
        <v>135</v>
      </c>
      <c r="CP317" t="s">
        <v>115</v>
      </c>
      <c r="CQ317" t="s">
        <v>114</v>
      </c>
      <c r="CR317" t="s">
        <v>115</v>
      </c>
      <c r="CS317" t="s">
        <v>114</v>
      </c>
      <c r="CT317" t="s">
        <v>114</v>
      </c>
      <c r="CU317" t="s">
        <v>114</v>
      </c>
      <c r="CV317" t="s">
        <v>136</v>
      </c>
      <c r="CW317" t="s">
        <v>1697</v>
      </c>
      <c r="CX317" s="10">
        <v>16702334140</v>
      </c>
      <c r="CY317" t="s">
        <v>1350</v>
      </c>
      <c r="CZ317" t="s">
        <v>1351</v>
      </c>
      <c r="DA317" t="s">
        <v>114</v>
      </c>
      <c r="DB317" t="s">
        <v>115</v>
      </c>
    </row>
    <row r="318" spans="1:111" ht="14.45" customHeight="1" x14ac:dyDescent="0.25">
      <c r="A318" t="s">
        <v>3015</v>
      </c>
      <c r="B318" t="s">
        <v>209</v>
      </c>
      <c r="C318" s="1">
        <v>45145.807050694442</v>
      </c>
      <c r="D318" s="1">
        <v>45225</v>
      </c>
      <c r="E318" t="s">
        <v>139</v>
      </c>
      <c r="G318" t="s">
        <v>115</v>
      </c>
      <c r="H318" t="s">
        <v>115</v>
      </c>
      <c r="I318" t="s">
        <v>115</v>
      </c>
      <c r="J318" t="s">
        <v>365</v>
      </c>
      <c r="L318" t="s">
        <v>366</v>
      </c>
      <c r="M318" t="s">
        <v>366</v>
      </c>
      <c r="N318" t="s">
        <v>214</v>
      </c>
      <c r="O318" t="s">
        <v>120</v>
      </c>
      <c r="P318" s="8">
        <v>96950</v>
      </c>
      <c r="Q318" t="s">
        <v>121</v>
      </c>
      <c r="S318" s="10">
        <v>16702346445</v>
      </c>
      <c r="T318">
        <v>2263</v>
      </c>
      <c r="U318">
        <v>53111</v>
      </c>
      <c r="V318" t="s">
        <v>122</v>
      </c>
      <c r="X318" t="s">
        <v>239</v>
      </c>
      <c r="Y318" t="s">
        <v>240</v>
      </c>
      <c r="AA318" t="s">
        <v>241</v>
      </c>
      <c r="AB318" t="s">
        <v>242</v>
      </c>
      <c r="AC318" t="s">
        <v>242</v>
      </c>
      <c r="AD318" t="s">
        <v>214</v>
      </c>
      <c r="AE318" t="s">
        <v>120</v>
      </c>
      <c r="AF318" s="8">
        <v>96950</v>
      </c>
      <c r="AG318" t="s">
        <v>121</v>
      </c>
      <c r="AI318" s="10">
        <v>16702346445</v>
      </c>
      <c r="AJ318">
        <v>2263</v>
      </c>
      <c r="AK318" t="s">
        <v>243</v>
      </c>
      <c r="BC318" t="str">
        <f>"49-9071.00"</f>
        <v>49-9071.00</v>
      </c>
      <c r="BD318" t="s">
        <v>200</v>
      </c>
      <c r="BE318" t="s">
        <v>3016</v>
      </c>
      <c r="BF318" t="s">
        <v>368</v>
      </c>
      <c r="BG318">
        <v>2</v>
      </c>
      <c r="BH318">
        <v>2</v>
      </c>
      <c r="BI318" s="1">
        <v>45231</v>
      </c>
      <c r="BJ318" s="1">
        <v>45596</v>
      </c>
      <c r="BK318" s="1">
        <v>45231</v>
      </c>
      <c r="BL318" s="1">
        <v>45596</v>
      </c>
      <c r="BM318">
        <v>40</v>
      </c>
      <c r="BN318">
        <v>0</v>
      </c>
      <c r="BO318">
        <v>8</v>
      </c>
      <c r="BP318">
        <v>8</v>
      </c>
      <c r="BQ318">
        <v>8</v>
      </c>
      <c r="BR318">
        <v>8</v>
      </c>
      <c r="BS318">
        <v>8</v>
      </c>
      <c r="BT318">
        <v>0</v>
      </c>
      <c r="BU318" t="str">
        <f>"8:00 AM"</f>
        <v>8:00 AM</v>
      </c>
      <c r="BV318" t="str">
        <f>"5:00 PM"</f>
        <v>5:00 PM</v>
      </c>
      <c r="BW318" t="s">
        <v>131</v>
      </c>
      <c r="BX318">
        <v>0</v>
      </c>
      <c r="BY318">
        <v>12</v>
      </c>
      <c r="BZ318" t="s">
        <v>115</v>
      </c>
      <c r="CB318" s="3" t="s">
        <v>3017</v>
      </c>
      <c r="CC318" t="s">
        <v>370</v>
      </c>
      <c r="CD318" t="s">
        <v>370</v>
      </c>
      <c r="CE318" t="s">
        <v>214</v>
      </c>
      <c r="CF318" t="s">
        <v>120</v>
      </c>
      <c r="CG318" s="8">
        <v>96950</v>
      </c>
      <c r="CH318" s="2">
        <v>9.5399999999999991</v>
      </c>
      <c r="CI318" s="2">
        <v>9.5399999999999991</v>
      </c>
      <c r="CJ318" s="2">
        <v>14.31</v>
      </c>
      <c r="CK318" s="2">
        <v>14.31</v>
      </c>
      <c r="CL318" t="s">
        <v>134</v>
      </c>
      <c r="CM318" t="s">
        <v>248</v>
      </c>
      <c r="CN318" t="s">
        <v>135</v>
      </c>
      <c r="CP318" t="s">
        <v>115</v>
      </c>
      <c r="CQ318" t="s">
        <v>114</v>
      </c>
      <c r="CR318" t="s">
        <v>115</v>
      </c>
      <c r="CS318" t="s">
        <v>114</v>
      </c>
      <c r="CT318" t="s">
        <v>136</v>
      </c>
      <c r="CU318" t="s">
        <v>114</v>
      </c>
      <c r="CV318" t="s">
        <v>136</v>
      </c>
      <c r="CW318" t="s">
        <v>184</v>
      </c>
      <c r="CX318" s="10">
        <v>16702346445</v>
      </c>
      <c r="CY318" t="s">
        <v>243</v>
      </c>
      <c r="CZ318" t="s">
        <v>136</v>
      </c>
      <c r="DA318" t="s">
        <v>114</v>
      </c>
      <c r="DB318" t="s">
        <v>115</v>
      </c>
      <c r="DC318" t="s">
        <v>239</v>
      </c>
      <c r="DD318" t="s">
        <v>240</v>
      </c>
      <c r="DF318" t="s">
        <v>365</v>
      </c>
      <c r="DG318" t="s">
        <v>243</v>
      </c>
    </row>
    <row r="319" spans="1:111" ht="14.45" customHeight="1" x14ac:dyDescent="0.25">
      <c r="A319" t="s">
        <v>3018</v>
      </c>
      <c r="B319" t="s">
        <v>209</v>
      </c>
      <c r="C319" s="1">
        <v>45154.047654398149</v>
      </c>
      <c r="D319" s="1">
        <v>45225</v>
      </c>
      <c r="E319" t="s">
        <v>139</v>
      </c>
      <c r="G319" t="s">
        <v>115</v>
      </c>
      <c r="H319" t="s">
        <v>115</v>
      </c>
      <c r="I319" t="s">
        <v>115</v>
      </c>
      <c r="J319" t="s">
        <v>3019</v>
      </c>
      <c r="K319" t="s">
        <v>3020</v>
      </c>
      <c r="L319" t="s">
        <v>3021</v>
      </c>
      <c r="N319" t="s">
        <v>119</v>
      </c>
      <c r="O319" t="s">
        <v>120</v>
      </c>
      <c r="P319" s="8">
        <v>96950</v>
      </c>
      <c r="Q319" t="s">
        <v>121</v>
      </c>
      <c r="S319" s="10">
        <v>16702356129</v>
      </c>
      <c r="U319">
        <v>56132</v>
      </c>
      <c r="V319" t="s">
        <v>448</v>
      </c>
      <c r="W319" t="s">
        <v>114</v>
      </c>
      <c r="X319" t="s">
        <v>1634</v>
      </c>
      <c r="Y319" t="s">
        <v>3022</v>
      </c>
      <c r="Z319" t="s">
        <v>3023</v>
      </c>
      <c r="AA319" t="s">
        <v>1225</v>
      </c>
      <c r="AB319" t="s">
        <v>3021</v>
      </c>
      <c r="AD319" t="s">
        <v>119</v>
      </c>
      <c r="AE319" t="s">
        <v>120</v>
      </c>
      <c r="AF319" s="8">
        <v>96950</v>
      </c>
      <c r="AG319" t="s">
        <v>121</v>
      </c>
      <c r="AI319" s="10">
        <v>16702356129</v>
      </c>
      <c r="AK319" t="s">
        <v>3024</v>
      </c>
      <c r="BC319" t="str">
        <f>"49-9071.00"</f>
        <v>49-9071.00</v>
      </c>
      <c r="BD319" t="s">
        <v>200</v>
      </c>
      <c r="BE319" t="s">
        <v>3025</v>
      </c>
      <c r="BF319" t="s">
        <v>2922</v>
      </c>
      <c r="BG319">
        <v>10</v>
      </c>
      <c r="BH319">
        <v>10</v>
      </c>
      <c r="BI319" s="1">
        <v>45200</v>
      </c>
      <c r="BJ319" s="1">
        <v>45565</v>
      </c>
      <c r="BK319" s="1">
        <v>45225</v>
      </c>
      <c r="BL319" s="1">
        <v>45565</v>
      </c>
      <c r="BM319">
        <v>35</v>
      </c>
      <c r="BN319">
        <v>0</v>
      </c>
      <c r="BO319">
        <v>7</v>
      </c>
      <c r="BP319">
        <v>7</v>
      </c>
      <c r="BQ319">
        <v>7</v>
      </c>
      <c r="BR319">
        <v>7</v>
      </c>
      <c r="BS319">
        <v>7</v>
      </c>
      <c r="BT319">
        <v>0</v>
      </c>
      <c r="BU319" t="str">
        <f>"8:00 AM"</f>
        <v>8:00 AM</v>
      </c>
      <c r="BV319" t="str">
        <f>"4:00 PM"</f>
        <v>4:00 PM</v>
      </c>
      <c r="BW319" t="s">
        <v>131</v>
      </c>
      <c r="BX319">
        <v>0</v>
      </c>
      <c r="BY319">
        <v>12</v>
      </c>
      <c r="BZ319" t="s">
        <v>115</v>
      </c>
      <c r="CB319" t="s">
        <v>3026</v>
      </c>
      <c r="CC319" t="s">
        <v>3021</v>
      </c>
      <c r="CE319" t="s">
        <v>119</v>
      </c>
      <c r="CF319" t="s">
        <v>120</v>
      </c>
      <c r="CG319" s="8">
        <v>96950</v>
      </c>
      <c r="CH319" s="2">
        <v>9.5399999999999991</v>
      </c>
      <c r="CI319" s="2">
        <v>9.5399999999999991</v>
      </c>
      <c r="CJ319" s="2">
        <v>14.31</v>
      </c>
      <c r="CK319" s="2">
        <v>14.31</v>
      </c>
      <c r="CL319" t="s">
        <v>134</v>
      </c>
      <c r="CN319" t="s">
        <v>135</v>
      </c>
      <c r="CP319" t="s">
        <v>115</v>
      </c>
      <c r="CQ319" t="s">
        <v>114</v>
      </c>
      <c r="CR319" t="s">
        <v>115</v>
      </c>
      <c r="CS319" t="s">
        <v>114</v>
      </c>
      <c r="CT319" t="s">
        <v>136</v>
      </c>
      <c r="CU319" t="s">
        <v>114</v>
      </c>
      <c r="CV319" t="s">
        <v>136</v>
      </c>
      <c r="CW319" t="s">
        <v>3027</v>
      </c>
      <c r="CX319" s="10">
        <v>16702356129</v>
      </c>
      <c r="CY319" t="s">
        <v>3024</v>
      </c>
      <c r="CZ319" t="s">
        <v>473</v>
      </c>
      <c r="DA319" t="s">
        <v>114</v>
      </c>
      <c r="DB319" t="s">
        <v>114</v>
      </c>
    </row>
    <row r="320" spans="1:111" ht="14.45" customHeight="1" x14ac:dyDescent="0.25">
      <c r="A320" t="s">
        <v>3028</v>
      </c>
      <c r="B320" t="s">
        <v>209</v>
      </c>
      <c r="C320" s="1">
        <v>45174.252535300926</v>
      </c>
      <c r="D320" s="1">
        <v>45225</v>
      </c>
      <c r="E320" t="s">
        <v>139</v>
      </c>
      <c r="G320" t="s">
        <v>115</v>
      </c>
      <c r="H320" t="s">
        <v>115</v>
      </c>
      <c r="I320" t="s">
        <v>115</v>
      </c>
      <c r="J320" t="s">
        <v>2531</v>
      </c>
      <c r="K320" t="s">
        <v>2532</v>
      </c>
      <c r="L320" t="s">
        <v>2533</v>
      </c>
      <c r="M320" t="s">
        <v>2534</v>
      </c>
      <c r="N320" t="s">
        <v>119</v>
      </c>
      <c r="O320" t="s">
        <v>120</v>
      </c>
      <c r="P320" s="8">
        <v>96950</v>
      </c>
      <c r="Q320" t="s">
        <v>121</v>
      </c>
      <c r="S320" s="10">
        <v>16702352883</v>
      </c>
      <c r="T320">
        <v>0</v>
      </c>
      <c r="U320">
        <v>56132</v>
      </c>
      <c r="V320" t="s">
        <v>122</v>
      </c>
      <c r="X320" t="s">
        <v>415</v>
      </c>
      <c r="Y320" t="s">
        <v>416</v>
      </c>
      <c r="Z320" t="s">
        <v>417</v>
      </c>
      <c r="AA320" t="s">
        <v>533</v>
      </c>
      <c r="AB320" t="s">
        <v>2533</v>
      </c>
      <c r="AC320" t="s">
        <v>2534</v>
      </c>
      <c r="AD320" t="s">
        <v>119</v>
      </c>
      <c r="AE320" t="s">
        <v>120</v>
      </c>
      <c r="AF320" s="8">
        <v>96950</v>
      </c>
      <c r="AG320" t="s">
        <v>121</v>
      </c>
      <c r="AI320" s="10">
        <v>16702352883</v>
      </c>
      <c r="AJ320">
        <v>0</v>
      </c>
      <c r="AK320" t="s">
        <v>2535</v>
      </c>
      <c r="BC320" t="str">
        <f>"39-5012.00"</f>
        <v>39-5012.00</v>
      </c>
      <c r="BD320" t="s">
        <v>921</v>
      </c>
      <c r="BE320" t="s">
        <v>3029</v>
      </c>
      <c r="BF320" t="s">
        <v>3030</v>
      </c>
      <c r="BG320">
        <v>4</v>
      </c>
      <c r="BH320">
        <v>4</v>
      </c>
      <c r="BI320" s="1">
        <v>45231</v>
      </c>
      <c r="BJ320" s="1">
        <v>45596</v>
      </c>
      <c r="BK320" s="1">
        <v>45231</v>
      </c>
      <c r="BL320" s="1">
        <v>45596</v>
      </c>
      <c r="BM320">
        <v>35</v>
      </c>
      <c r="BN320">
        <v>0</v>
      </c>
      <c r="BO320">
        <v>7</v>
      </c>
      <c r="BP320">
        <v>7</v>
      </c>
      <c r="BQ320">
        <v>7</v>
      </c>
      <c r="BR320">
        <v>7</v>
      </c>
      <c r="BS320">
        <v>7</v>
      </c>
      <c r="BT320">
        <v>0</v>
      </c>
      <c r="BU320" t="str">
        <f>"11:00 AM"</f>
        <v>11:00 AM</v>
      </c>
      <c r="BV320" t="str">
        <f>"6:00 PM"</f>
        <v>6:00 PM</v>
      </c>
      <c r="BW320" t="s">
        <v>131</v>
      </c>
      <c r="BX320">
        <v>6</v>
      </c>
      <c r="BY320">
        <v>12</v>
      </c>
      <c r="BZ320" t="s">
        <v>115</v>
      </c>
      <c r="CB320" t="s">
        <v>3031</v>
      </c>
      <c r="CC320" t="s">
        <v>2533</v>
      </c>
      <c r="CD320" t="s">
        <v>2539</v>
      </c>
      <c r="CE320" t="s">
        <v>119</v>
      </c>
      <c r="CF320" t="s">
        <v>120</v>
      </c>
      <c r="CG320" s="8">
        <v>96950</v>
      </c>
      <c r="CH320" s="2">
        <v>9.77</v>
      </c>
      <c r="CI320" s="2">
        <v>9.77</v>
      </c>
      <c r="CJ320" s="2">
        <v>14.66</v>
      </c>
      <c r="CK320" s="2">
        <v>14.66</v>
      </c>
      <c r="CL320" t="s">
        <v>134</v>
      </c>
      <c r="CM320" t="s">
        <v>423</v>
      </c>
      <c r="CN320" t="s">
        <v>135</v>
      </c>
      <c r="CP320" t="s">
        <v>115</v>
      </c>
      <c r="CQ320" t="s">
        <v>114</v>
      </c>
      <c r="CR320" t="s">
        <v>115</v>
      </c>
      <c r="CS320" t="s">
        <v>114</v>
      </c>
      <c r="CT320" t="s">
        <v>114</v>
      </c>
      <c r="CU320" t="s">
        <v>114</v>
      </c>
      <c r="CV320" t="s">
        <v>136</v>
      </c>
      <c r="CW320" t="s">
        <v>424</v>
      </c>
      <c r="CX320" s="10">
        <v>16702352883</v>
      </c>
      <c r="CY320" t="s">
        <v>2535</v>
      </c>
      <c r="CZ320" t="s">
        <v>136</v>
      </c>
      <c r="DA320" t="s">
        <v>114</v>
      </c>
      <c r="DB320" t="s">
        <v>115</v>
      </c>
    </row>
    <row r="321" spans="1:111" ht="14.45" customHeight="1" x14ac:dyDescent="0.25">
      <c r="A321" t="s">
        <v>3038</v>
      </c>
      <c r="B321" t="s">
        <v>209</v>
      </c>
      <c r="C321" s="1">
        <v>45163.097400578707</v>
      </c>
      <c r="D321" s="1">
        <v>45225</v>
      </c>
      <c r="E321" t="s">
        <v>139</v>
      </c>
      <c r="G321" t="s">
        <v>114</v>
      </c>
      <c r="H321" t="s">
        <v>115</v>
      </c>
      <c r="I321" t="s">
        <v>115</v>
      </c>
      <c r="J321" t="s">
        <v>740</v>
      </c>
      <c r="K321" t="s">
        <v>741</v>
      </c>
      <c r="L321" t="s">
        <v>742</v>
      </c>
      <c r="N321" t="s">
        <v>214</v>
      </c>
      <c r="O321" t="s">
        <v>120</v>
      </c>
      <c r="P321" s="8">
        <v>96950</v>
      </c>
      <c r="Q321" t="s">
        <v>121</v>
      </c>
      <c r="S321" s="10">
        <v>16702346030</v>
      </c>
      <c r="U321">
        <v>23821</v>
      </c>
      <c r="V321" t="s">
        <v>122</v>
      </c>
      <c r="X321" t="s">
        <v>3039</v>
      </c>
      <c r="Y321" t="s">
        <v>744</v>
      </c>
      <c r="Z321" t="s">
        <v>745</v>
      </c>
      <c r="AA321" t="s">
        <v>345</v>
      </c>
      <c r="AB321" t="s">
        <v>742</v>
      </c>
      <c r="AD321" t="s">
        <v>214</v>
      </c>
      <c r="AE321" t="s">
        <v>120</v>
      </c>
      <c r="AF321" s="8">
        <v>96950</v>
      </c>
      <c r="AG321" t="s">
        <v>121</v>
      </c>
      <c r="AI321" s="10">
        <v>16702346030</v>
      </c>
      <c r="AK321" t="s">
        <v>746</v>
      </c>
      <c r="BC321" t="str">
        <f>"49-2022.00"</f>
        <v>49-2022.00</v>
      </c>
      <c r="BD321" t="s">
        <v>747</v>
      </c>
      <c r="BE321" t="s">
        <v>748</v>
      </c>
      <c r="BF321" t="s">
        <v>749</v>
      </c>
      <c r="BG321">
        <v>1</v>
      </c>
      <c r="BH321">
        <v>1</v>
      </c>
      <c r="BI321" s="1">
        <v>45232</v>
      </c>
      <c r="BJ321" s="1">
        <v>46296</v>
      </c>
      <c r="BK321" s="1">
        <v>45232</v>
      </c>
      <c r="BL321" s="1">
        <v>46296</v>
      </c>
      <c r="BM321">
        <v>40</v>
      </c>
      <c r="BN321">
        <v>0</v>
      </c>
      <c r="BO321">
        <v>8</v>
      </c>
      <c r="BP321">
        <v>8</v>
      </c>
      <c r="BQ321">
        <v>8</v>
      </c>
      <c r="BR321">
        <v>8</v>
      </c>
      <c r="BS321">
        <v>8</v>
      </c>
      <c r="BT321">
        <v>0</v>
      </c>
      <c r="BU321" t="str">
        <f>"8:00 AM"</f>
        <v>8:00 AM</v>
      </c>
      <c r="BV321" t="str">
        <f>"5:00 PM"</f>
        <v>5:00 PM</v>
      </c>
      <c r="BW321" t="s">
        <v>131</v>
      </c>
      <c r="BX321">
        <v>0</v>
      </c>
      <c r="BY321">
        <v>24</v>
      </c>
      <c r="BZ321" t="s">
        <v>115</v>
      </c>
      <c r="CB321" s="3" t="s">
        <v>750</v>
      </c>
      <c r="CC321" t="s">
        <v>751</v>
      </c>
      <c r="CE321" t="s">
        <v>214</v>
      </c>
      <c r="CF321" t="s">
        <v>120</v>
      </c>
      <c r="CG321" s="8">
        <v>96950</v>
      </c>
      <c r="CH321" s="2">
        <v>19.27</v>
      </c>
      <c r="CI321" s="2">
        <v>19.27</v>
      </c>
      <c r="CJ321" s="2">
        <v>0</v>
      </c>
      <c r="CK321" s="2">
        <v>0</v>
      </c>
      <c r="CL321" t="s">
        <v>134</v>
      </c>
      <c r="CM321" t="s">
        <v>423</v>
      </c>
      <c r="CN321" t="s">
        <v>135</v>
      </c>
      <c r="CP321" t="s">
        <v>115</v>
      </c>
      <c r="CQ321" t="s">
        <v>114</v>
      </c>
      <c r="CR321" t="s">
        <v>114</v>
      </c>
      <c r="CS321" t="s">
        <v>115</v>
      </c>
      <c r="CT321" t="s">
        <v>136</v>
      </c>
      <c r="CU321" t="s">
        <v>114</v>
      </c>
      <c r="CV321" t="s">
        <v>136</v>
      </c>
      <c r="CW321" t="s">
        <v>1026</v>
      </c>
      <c r="CX321" s="10">
        <v>16702346030</v>
      </c>
      <c r="CY321" t="s">
        <v>746</v>
      </c>
      <c r="CZ321" t="s">
        <v>136</v>
      </c>
      <c r="DA321" t="s">
        <v>114</v>
      </c>
      <c r="DB321" t="s">
        <v>115</v>
      </c>
    </row>
    <row r="322" spans="1:111" ht="14.45" customHeight="1" x14ac:dyDescent="0.25">
      <c r="A322" t="s">
        <v>3040</v>
      </c>
      <c r="B322" t="s">
        <v>209</v>
      </c>
      <c r="C322" s="1">
        <v>45162.55828449074</v>
      </c>
      <c r="D322" s="1">
        <v>45225</v>
      </c>
      <c r="E322" t="s">
        <v>139</v>
      </c>
      <c r="G322" t="s">
        <v>115</v>
      </c>
      <c r="H322" t="s">
        <v>115</v>
      </c>
      <c r="I322" t="s">
        <v>115</v>
      </c>
      <c r="J322" t="s">
        <v>580</v>
      </c>
      <c r="K322" t="s">
        <v>1266</v>
      </c>
      <c r="L322" t="s">
        <v>581</v>
      </c>
      <c r="M322" t="s">
        <v>582</v>
      </c>
      <c r="N322" t="s">
        <v>214</v>
      </c>
      <c r="O322" t="s">
        <v>120</v>
      </c>
      <c r="P322" s="8">
        <v>96950</v>
      </c>
      <c r="Q322" t="s">
        <v>121</v>
      </c>
      <c r="S322" s="10">
        <v>16702350561</v>
      </c>
      <c r="T322">
        <v>131</v>
      </c>
      <c r="U322">
        <v>721110</v>
      </c>
      <c r="V322" t="s">
        <v>122</v>
      </c>
      <c r="X322" t="s">
        <v>745</v>
      </c>
      <c r="Y322" t="s">
        <v>1267</v>
      </c>
      <c r="Z322" t="s">
        <v>1268</v>
      </c>
      <c r="AA322" t="s">
        <v>356</v>
      </c>
      <c r="AB322" t="s">
        <v>581</v>
      </c>
      <c r="AC322" t="s">
        <v>582</v>
      </c>
      <c r="AD322" t="s">
        <v>214</v>
      </c>
      <c r="AE322" t="s">
        <v>120</v>
      </c>
      <c r="AF322" s="8">
        <v>96950</v>
      </c>
      <c r="AG322" t="s">
        <v>121</v>
      </c>
      <c r="AI322" s="10">
        <v>16702350561</v>
      </c>
      <c r="AJ322">
        <v>131</v>
      </c>
      <c r="AK322" t="s">
        <v>587</v>
      </c>
      <c r="BC322" t="str">
        <f>"35-3031.00"</f>
        <v>35-3031.00</v>
      </c>
      <c r="BD322" t="s">
        <v>2211</v>
      </c>
      <c r="BE322" t="s">
        <v>3041</v>
      </c>
      <c r="BF322" t="s">
        <v>3042</v>
      </c>
      <c r="BG322">
        <v>2</v>
      </c>
      <c r="BH322">
        <v>2</v>
      </c>
      <c r="BI322" s="1">
        <v>45261</v>
      </c>
      <c r="BJ322" s="1">
        <v>45626</v>
      </c>
      <c r="BK322" s="1">
        <v>45261</v>
      </c>
      <c r="BL322" s="1">
        <v>45626</v>
      </c>
      <c r="BM322">
        <v>35</v>
      </c>
      <c r="BN322">
        <v>5</v>
      </c>
      <c r="BO322">
        <v>5</v>
      </c>
      <c r="BP322">
        <v>5</v>
      </c>
      <c r="BQ322">
        <v>5</v>
      </c>
      <c r="BR322">
        <v>5</v>
      </c>
      <c r="BS322">
        <v>5</v>
      </c>
      <c r="BT322">
        <v>5</v>
      </c>
      <c r="BU322" t="str">
        <f>"8:00 AM"</f>
        <v>8:00 AM</v>
      </c>
      <c r="BV322" t="str">
        <f>"1:00 PM"</f>
        <v>1:00 PM</v>
      </c>
      <c r="BW322" t="s">
        <v>184</v>
      </c>
      <c r="BX322">
        <v>0</v>
      </c>
      <c r="BY322">
        <v>3</v>
      </c>
      <c r="BZ322" t="s">
        <v>115</v>
      </c>
      <c r="CB322" s="3" t="s">
        <v>3043</v>
      </c>
      <c r="CC322" t="s">
        <v>1273</v>
      </c>
      <c r="CD322" t="s">
        <v>1274</v>
      </c>
      <c r="CE322" t="s">
        <v>1207</v>
      </c>
      <c r="CF322" t="s">
        <v>120</v>
      </c>
      <c r="CG322" s="8">
        <v>96951</v>
      </c>
      <c r="CH322" s="2">
        <v>7.89</v>
      </c>
      <c r="CI322" s="2">
        <v>8.5</v>
      </c>
      <c r="CJ322" s="2">
        <v>11.84</v>
      </c>
      <c r="CK322" s="2">
        <v>12.75</v>
      </c>
      <c r="CL322" t="s">
        <v>134</v>
      </c>
      <c r="CM322" t="s">
        <v>593</v>
      </c>
      <c r="CN322" t="s">
        <v>135</v>
      </c>
      <c r="CP322" t="s">
        <v>115</v>
      </c>
      <c r="CQ322" t="s">
        <v>114</v>
      </c>
      <c r="CR322" t="s">
        <v>115</v>
      </c>
      <c r="CS322" t="s">
        <v>114</v>
      </c>
      <c r="CT322" t="s">
        <v>114</v>
      </c>
      <c r="CU322" t="s">
        <v>114</v>
      </c>
      <c r="CV322" t="s">
        <v>136</v>
      </c>
      <c r="CW322" t="s">
        <v>594</v>
      </c>
      <c r="CX322" s="10">
        <v>16702350561</v>
      </c>
      <c r="CY322" t="s">
        <v>595</v>
      </c>
      <c r="CZ322" t="s">
        <v>596</v>
      </c>
      <c r="DA322" t="s">
        <v>114</v>
      </c>
      <c r="DB322" t="s">
        <v>115</v>
      </c>
    </row>
    <row r="323" spans="1:111" ht="14.45" customHeight="1" x14ac:dyDescent="0.25">
      <c r="A323" t="s">
        <v>3059</v>
      </c>
      <c r="B323" t="s">
        <v>209</v>
      </c>
      <c r="C323" s="1">
        <v>45175.285805555555</v>
      </c>
      <c r="D323" s="1">
        <v>45225</v>
      </c>
      <c r="E323" t="s">
        <v>139</v>
      </c>
      <c r="G323" t="s">
        <v>115</v>
      </c>
      <c r="H323" t="s">
        <v>115</v>
      </c>
      <c r="I323" t="s">
        <v>115</v>
      </c>
      <c r="J323" t="s">
        <v>3060</v>
      </c>
      <c r="K323" t="s">
        <v>2532</v>
      </c>
      <c r="L323" t="s">
        <v>2533</v>
      </c>
      <c r="M323" t="s">
        <v>2534</v>
      </c>
      <c r="N323" t="s">
        <v>119</v>
      </c>
      <c r="O323" t="s">
        <v>120</v>
      </c>
      <c r="P323" s="8">
        <v>96950</v>
      </c>
      <c r="Q323" t="s">
        <v>121</v>
      </c>
      <c r="S323" s="10">
        <v>16702352883</v>
      </c>
      <c r="T323">
        <v>0</v>
      </c>
      <c r="U323">
        <v>56132</v>
      </c>
      <c r="V323" t="s">
        <v>122</v>
      </c>
      <c r="X323" t="s">
        <v>415</v>
      </c>
      <c r="Y323" t="s">
        <v>416</v>
      </c>
      <c r="Z323" t="s">
        <v>417</v>
      </c>
      <c r="AA323" t="s">
        <v>533</v>
      </c>
      <c r="AB323" t="s">
        <v>2533</v>
      </c>
      <c r="AC323" t="s">
        <v>2534</v>
      </c>
      <c r="AD323" t="s">
        <v>119</v>
      </c>
      <c r="AE323" t="s">
        <v>120</v>
      </c>
      <c r="AF323" s="8">
        <v>96950</v>
      </c>
      <c r="AG323" t="s">
        <v>121</v>
      </c>
      <c r="AI323" s="10">
        <v>16702352883</v>
      </c>
      <c r="AJ323">
        <v>0</v>
      </c>
      <c r="AK323" t="s">
        <v>2535</v>
      </c>
      <c r="BC323" t="str">
        <f>"51-3011.00"</f>
        <v>51-3011.00</v>
      </c>
      <c r="BD323" t="s">
        <v>574</v>
      </c>
      <c r="BE323" t="s">
        <v>3061</v>
      </c>
      <c r="BF323" t="s">
        <v>1228</v>
      </c>
      <c r="BG323">
        <v>5</v>
      </c>
      <c r="BH323">
        <v>5</v>
      </c>
      <c r="BI323" s="1">
        <v>45231</v>
      </c>
      <c r="BJ323" s="1">
        <v>45596</v>
      </c>
      <c r="BK323" s="1">
        <v>45231</v>
      </c>
      <c r="BL323" s="1">
        <v>45596</v>
      </c>
      <c r="BM323">
        <v>35</v>
      </c>
      <c r="BN323">
        <v>0</v>
      </c>
      <c r="BO323">
        <v>7</v>
      </c>
      <c r="BP323">
        <v>7</v>
      </c>
      <c r="BQ323">
        <v>7</v>
      </c>
      <c r="BR323">
        <v>7</v>
      </c>
      <c r="BS323">
        <v>7</v>
      </c>
      <c r="BT323">
        <v>0</v>
      </c>
      <c r="BU323" t="str">
        <f>"8:00 AM"</f>
        <v>8:00 AM</v>
      </c>
      <c r="BV323" t="str">
        <f>"4:00 PM"</f>
        <v>4:00 PM</v>
      </c>
      <c r="BW323" t="s">
        <v>131</v>
      </c>
      <c r="BX323">
        <v>6</v>
      </c>
      <c r="BY323">
        <v>12</v>
      </c>
      <c r="BZ323" t="s">
        <v>115</v>
      </c>
      <c r="CB323" t="s">
        <v>3062</v>
      </c>
      <c r="CC323" t="s">
        <v>2533</v>
      </c>
      <c r="CD323" t="s">
        <v>2539</v>
      </c>
      <c r="CE323" t="s">
        <v>119</v>
      </c>
      <c r="CF323" t="s">
        <v>120</v>
      </c>
      <c r="CG323" s="8">
        <v>96950</v>
      </c>
      <c r="CH323" s="2">
        <v>8.36</v>
      </c>
      <c r="CI323" s="2">
        <v>8.36</v>
      </c>
      <c r="CJ323" s="2">
        <v>12.54</v>
      </c>
      <c r="CK323" s="2">
        <v>12.54</v>
      </c>
      <c r="CL323" t="s">
        <v>134</v>
      </c>
      <c r="CM323" t="s">
        <v>764</v>
      </c>
      <c r="CN323" t="s">
        <v>135</v>
      </c>
      <c r="CP323" t="s">
        <v>115</v>
      </c>
      <c r="CQ323" t="s">
        <v>114</v>
      </c>
      <c r="CR323" t="s">
        <v>115</v>
      </c>
      <c r="CS323" t="s">
        <v>114</v>
      </c>
      <c r="CT323" t="s">
        <v>114</v>
      </c>
      <c r="CU323" t="s">
        <v>114</v>
      </c>
      <c r="CV323" t="s">
        <v>136</v>
      </c>
      <c r="CW323" t="s">
        <v>424</v>
      </c>
      <c r="CX323" s="10">
        <v>16702352883</v>
      </c>
      <c r="CY323" t="s">
        <v>2535</v>
      </c>
      <c r="CZ323" t="s">
        <v>206</v>
      </c>
      <c r="DA323" t="s">
        <v>114</v>
      </c>
      <c r="DB323" t="s">
        <v>115</v>
      </c>
    </row>
    <row r="324" spans="1:111" ht="14.45" customHeight="1" x14ac:dyDescent="0.25">
      <c r="A324" t="s">
        <v>3063</v>
      </c>
      <c r="B324" t="s">
        <v>209</v>
      </c>
      <c r="C324" s="1">
        <v>45154.426669328706</v>
      </c>
      <c r="D324" s="1">
        <v>45225</v>
      </c>
      <c r="E324" t="s">
        <v>139</v>
      </c>
      <c r="G324" t="s">
        <v>115</v>
      </c>
      <c r="H324" t="s">
        <v>115</v>
      </c>
      <c r="I324" t="s">
        <v>115</v>
      </c>
      <c r="J324" t="s">
        <v>2084</v>
      </c>
      <c r="K324" t="s">
        <v>2085</v>
      </c>
      <c r="L324" t="s">
        <v>2086</v>
      </c>
      <c r="M324" t="s">
        <v>136</v>
      </c>
      <c r="N324" t="s">
        <v>119</v>
      </c>
      <c r="O324" t="s">
        <v>120</v>
      </c>
      <c r="P324" s="8">
        <v>96950</v>
      </c>
      <c r="Q324" t="s">
        <v>121</v>
      </c>
      <c r="R324" t="s">
        <v>136</v>
      </c>
      <c r="S324" s="10">
        <v>16702858138</v>
      </c>
      <c r="U324">
        <v>8114</v>
      </c>
      <c r="V324" t="s">
        <v>122</v>
      </c>
      <c r="X324" t="s">
        <v>2087</v>
      </c>
      <c r="Y324" t="s">
        <v>3064</v>
      </c>
      <c r="Z324" t="s">
        <v>2089</v>
      </c>
      <c r="AA324" t="s">
        <v>485</v>
      </c>
      <c r="AB324" t="s">
        <v>2086</v>
      </c>
      <c r="AC324" t="s">
        <v>136</v>
      </c>
      <c r="AD324" t="s">
        <v>119</v>
      </c>
      <c r="AE324" t="s">
        <v>120</v>
      </c>
      <c r="AF324" s="8">
        <v>96950</v>
      </c>
      <c r="AG324" t="s">
        <v>121</v>
      </c>
      <c r="AH324" t="s">
        <v>119</v>
      </c>
      <c r="AI324" s="10">
        <v>16702858138</v>
      </c>
      <c r="AK324" t="s">
        <v>2090</v>
      </c>
      <c r="BC324" t="str">
        <f>"49-9071.00"</f>
        <v>49-9071.00</v>
      </c>
      <c r="BD324" t="s">
        <v>200</v>
      </c>
      <c r="BE324" t="s">
        <v>2091</v>
      </c>
      <c r="BF324" t="s">
        <v>1363</v>
      </c>
      <c r="BG324">
        <v>10</v>
      </c>
      <c r="BH324">
        <v>10</v>
      </c>
      <c r="BI324" s="1">
        <v>45200</v>
      </c>
      <c r="BJ324" s="1">
        <v>45565</v>
      </c>
      <c r="BK324" s="1">
        <v>45225</v>
      </c>
      <c r="BL324" s="1">
        <v>45565</v>
      </c>
      <c r="BM324">
        <v>35</v>
      </c>
      <c r="BN324">
        <v>0</v>
      </c>
      <c r="BO324">
        <v>7</v>
      </c>
      <c r="BP324">
        <v>7</v>
      </c>
      <c r="BQ324">
        <v>7</v>
      </c>
      <c r="BR324">
        <v>7</v>
      </c>
      <c r="BS324">
        <v>7</v>
      </c>
      <c r="BT324">
        <v>0</v>
      </c>
      <c r="BU324" t="str">
        <f>"9:00 AM"</f>
        <v>9:00 AM</v>
      </c>
      <c r="BV324" t="str">
        <f>"5:00 PM"</f>
        <v>5:00 PM</v>
      </c>
      <c r="BW324" t="s">
        <v>131</v>
      </c>
      <c r="BX324">
        <v>0</v>
      </c>
      <c r="BY324">
        <v>12</v>
      </c>
      <c r="BZ324" t="s">
        <v>115</v>
      </c>
      <c r="CB324" t="e">
        <f>- KNOWLEDGE IN REPAIRING AND MAINTENANCE JOB OF BUILDING AND MACHINE.
- KNOWLEDGE IN OPERATING SPECIAL TOOLS</f>
        <v>#NAME?</v>
      </c>
      <c r="CC324" t="s">
        <v>326</v>
      </c>
      <c r="CD324" t="s">
        <v>136</v>
      </c>
      <c r="CE324" t="s">
        <v>119</v>
      </c>
      <c r="CF324" t="s">
        <v>120</v>
      </c>
      <c r="CG324" s="8">
        <v>96950</v>
      </c>
      <c r="CH324" s="2">
        <v>9.5399999999999991</v>
      </c>
      <c r="CI324" s="2">
        <v>9.5399999999999991</v>
      </c>
      <c r="CJ324" s="2">
        <v>14.31</v>
      </c>
      <c r="CK324" s="2">
        <v>14.31</v>
      </c>
      <c r="CL324" t="s">
        <v>134</v>
      </c>
      <c r="CM324" t="s">
        <v>136</v>
      </c>
      <c r="CN324" t="s">
        <v>135</v>
      </c>
      <c r="CP324" t="s">
        <v>115</v>
      </c>
      <c r="CQ324" t="s">
        <v>114</v>
      </c>
      <c r="CR324" t="s">
        <v>114</v>
      </c>
      <c r="CS324" t="s">
        <v>114</v>
      </c>
      <c r="CT324" t="s">
        <v>114</v>
      </c>
      <c r="CU324" t="s">
        <v>114</v>
      </c>
      <c r="CV324" t="s">
        <v>114</v>
      </c>
      <c r="CW324" s="3" t="s">
        <v>2092</v>
      </c>
      <c r="CX324" s="10">
        <v>16702858138</v>
      </c>
      <c r="CY324" t="s">
        <v>2090</v>
      </c>
      <c r="CZ324" t="s">
        <v>596</v>
      </c>
      <c r="DA324" t="s">
        <v>114</v>
      </c>
      <c r="DB324" t="s">
        <v>115</v>
      </c>
    </row>
    <row r="325" spans="1:111" ht="14.45" customHeight="1" x14ac:dyDescent="0.25">
      <c r="A325" t="s">
        <v>3071</v>
      </c>
      <c r="B325" t="s">
        <v>209</v>
      </c>
      <c r="C325" s="1">
        <v>45168.239061921297</v>
      </c>
      <c r="D325" s="1">
        <v>45225</v>
      </c>
      <c r="E325" t="s">
        <v>139</v>
      </c>
      <c r="G325" t="s">
        <v>115</v>
      </c>
      <c r="H325" t="s">
        <v>115</v>
      </c>
      <c r="I325" t="s">
        <v>115</v>
      </c>
      <c r="J325" t="s">
        <v>3072</v>
      </c>
      <c r="K325" t="s">
        <v>3073</v>
      </c>
      <c r="L325" t="s">
        <v>3074</v>
      </c>
      <c r="M325" t="s">
        <v>3075</v>
      </c>
      <c r="N325" t="s">
        <v>214</v>
      </c>
      <c r="O325" t="s">
        <v>120</v>
      </c>
      <c r="P325" s="8">
        <v>96950</v>
      </c>
      <c r="Q325" t="s">
        <v>121</v>
      </c>
      <c r="R325" t="s">
        <v>206</v>
      </c>
      <c r="S325" s="10">
        <v>16702346900</v>
      </c>
      <c r="U325">
        <v>722511</v>
      </c>
      <c r="V325" t="s">
        <v>122</v>
      </c>
      <c r="X325" t="s">
        <v>3076</v>
      </c>
      <c r="Y325" t="s">
        <v>3077</v>
      </c>
      <c r="AA325" t="s">
        <v>219</v>
      </c>
      <c r="AB325" t="s">
        <v>3075</v>
      </c>
      <c r="AD325" t="s">
        <v>214</v>
      </c>
      <c r="AE325" t="s">
        <v>120</v>
      </c>
      <c r="AF325" s="8">
        <v>96950</v>
      </c>
      <c r="AG325" t="s">
        <v>121</v>
      </c>
      <c r="AI325" s="10">
        <v>16702346900</v>
      </c>
      <c r="AK325" t="s">
        <v>3078</v>
      </c>
      <c r="BC325" t="str">
        <f>"49-9071.00"</f>
        <v>49-9071.00</v>
      </c>
      <c r="BD325" t="s">
        <v>200</v>
      </c>
      <c r="BE325" t="s">
        <v>3079</v>
      </c>
      <c r="BF325" t="s">
        <v>368</v>
      </c>
      <c r="BG325">
        <v>2</v>
      </c>
      <c r="BH325">
        <v>2</v>
      </c>
      <c r="BI325" s="1">
        <v>45261</v>
      </c>
      <c r="BJ325" s="1">
        <v>45626</v>
      </c>
      <c r="BK325" s="1">
        <v>45261</v>
      </c>
      <c r="BL325" s="1">
        <v>45626</v>
      </c>
      <c r="BM325">
        <v>35</v>
      </c>
      <c r="BN325">
        <v>0</v>
      </c>
      <c r="BO325">
        <v>6</v>
      </c>
      <c r="BP325">
        <v>6</v>
      </c>
      <c r="BQ325">
        <v>6</v>
      </c>
      <c r="BR325">
        <v>6</v>
      </c>
      <c r="BS325">
        <v>6</v>
      </c>
      <c r="BT325">
        <v>5</v>
      </c>
      <c r="BU325" t="str">
        <f>"8:00 AM"</f>
        <v>8:00 AM</v>
      </c>
      <c r="BV325" t="str">
        <f>"2:00 PM"</f>
        <v>2:00 PM</v>
      </c>
      <c r="BW325" t="s">
        <v>131</v>
      </c>
      <c r="BX325">
        <v>0</v>
      </c>
      <c r="BY325">
        <v>12</v>
      </c>
      <c r="BZ325" t="s">
        <v>115</v>
      </c>
      <c r="CB325" s="3" t="s">
        <v>3080</v>
      </c>
      <c r="CC325" t="s">
        <v>3075</v>
      </c>
      <c r="CD325" t="s">
        <v>3074</v>
      </c>
      <c r="CE325" t="s">
        <v>214</v>
      </c>
      <c r="CF325" t="s">
        <v>120</v>
      </c>
      <c r="CG325" s="8">
        <v>96950</v>
      </c>
      <c r="CH325" s="2">
        <v>9.5399999999999991</v>
      </c>
      <c r="CI325" s="2">
        <v>9.5399999999999991</v>
      </c>
      <c r="CJ325" s="2">
        <v>14.31</v>
      </c>
      <c r="CK325" s="2">
        <v>14.31</v>
      </c>
      <c r="CL325" t="s">
        <v>134</v>
      </c>
      <c r="CM325" t="s">
        <v>206</v>
      </c>
      <c r="CN325" t="s">
        <v>135</v>
      </c>
      <c r="CP325" t="s">
        <v>115</v>
      </c>
      <c r="CQ325" t="s">
        <v>114</v>
      </c>
      <c r="CR325" t="s">
        <v>115</v>
      </c>
      <c r="CS325" t="s">
        <v>114</v>
      </c>
      <c r="CT325" t="s">
        <v>136</v>
      </c>
      <c r="CU325" t="s">
        <v>114</v>
      </c>
      <c r="CV325" t="s">
        <v>136</v>
      </c>
      <c r="CW325" t="s">
        <v>3081</v>
      </c>
      <c r="CX325" s="10">
        <v>16702346900</v>
      </c>
      <c r="CY325" t="s">
        <v>3078</v>
      </c>
      <c r="CZ325" t="s">
        <v>206</v>
      </c>
      <c r="DA325" t="s">
        <v>114</v>
      </c>
      <c r="DB325" t="s">
        <v>115</v>
      </c>
      <c r="DC325" t="s">
        <v>3082</v>
      </c>
      <c r="DD325" t="s">
        <v>3083</v>
      </c>
      <c r="DE325" t="s">
        <v>779</v>
      </c>
      <c r="DF325" t="s">
        <v>3072</v>
      </c>
      <c r="DG325" t="s">
        <v>3078</v>
      </c>
    </row>
    <row r="326" spans="1:111" ht="14.45" customHeight="1" x14ac:dyDescent="0.25">
      <c r="A326" t="s">
        <v>3084</v>
      </c>
      <c r="B326" t="s">
        <v>209</v>
      </c>
      <c r="C326" s="1">
        <v>45162.070119791664</v>
      </c>
      <c r="D326" s="1">
        <v>45225</v>
      </c>
      <c r="E326" t="s">
        <v>113</v>
      </c>
      <c r="F326" s="1">
        <v>45198.833333333336</v>
      </c>
      <c r="G326" t="s">
        <v>114</v>
      </c>
      <c r="H326" t="s">
        <v>115</v>
      </c>
      <c r="I326" t="s">
        <v>115</v>
      </c>
      <c r="J326" t="s">
        <v>3085</v>
      </c>
      <c r="K326" t="s">
        <v>3085</v>
      </c>
      <c r="L326" t="s">
        <v>3086</v>
      </c>
      <c r="M326" t="s">
        <v>3087</v>
      </c>
      <c r="N326" t="s">
        <v>214</v>
      </c>
      <c r="O326" t="s">
        <v>120</v>
      </c>
      <c r="P326" s="8">
        <v>96950</v>
      </c>
      <c r="Q326" t="s">
        <v>121</v>
      </c>
      <c r="S326" s="10">
        <v>16703223858</v>
      </c>
      <c r="U326">
        <v>488510</v>
      </c>
      <c r="V326" t="s">
        <v>122</v>
      </c>
      <c r="X326" t="s">
        <v>3088</v>
      </c>
      <c r="Y326" t="s">
        <v>3089</v>
      </c>
      <c r="Z326" t="s">
        <v>745</v>
      </c>
      <c r="AA326" t="s">
        <v>219</v>
      </c>
      <c r="AB326" t="s">
        <v>3086</v>
      </c>
      <c r="AC326" t="s">
        <v>3087</v>
      </c>
      <c r="AD326" t="s">
        <v>214</v>
      </c>
      <c r="AE326" t="s">
        <v>120</v>
      </c>
      <c r="AF326" s="8">
        <v>96950</v>
      </c>
      <c r="AG326" t="s">
        <v>121</v>
      </c>
      <c r="AI326" s="10">
        <v>16703223858</v>
      </c>
      <c r="AK326" t="s">
        <v>3090</v>
      </c>
      <c r="AL326" t="s">
        <v>488</v>
      </c>
      <c r="AM326" t="s">
        <v>3091</v>
      </c>
      <c r="AN326" t="s">
        <v>257</v>
      </c>
      <c r="AO326" t="s">
        <v>3092</v>
      </c>
      <c r="AP326" t="s">
        <v>3093</v>
      </c>
      <c r="AQ326" t="s">
        <v>3094</v>
      </c>
      <c r="AR326" t="s">
        <v>214</v>
      </c>
      <c r="AS326" t="s">
        <v>120</v>
      </c>
      <c r="AT326">
        <v>96950</v>
      </c>
      <c r="AU326" t="s">
        <v>121</v>
      </c>
      <c r="AW326" s="10">
        <v>16703232115</v>
      </c>
      <c r="AY326" t="s">
        <v>3095</v>
      </c>
      <c r="AZ326" t="s">
        <v>3096</v>
      </c>
      <c r="BA326" t="s">
        <v>120</v>
      </c>
      <c r="BB326" t="s">
        <v>3097</v>
      </c>
      <c r="BC326" t="str">
        <f>"49-9071.00"</f>
        <v>49-9071.00</v>
      </c>
      <c r="BD326" t="s">
        <v>200</v>
      </c>
      <c r="BE326" t="s">
        <v>3098</v>
      </c>
      <c r="BF326" t="s">
        <v>3099</v>
      </c>
      <c r="BG326">
        <v>1</v>
      </c>
      <c r="BH326">
        <v>1</v>
      </c>
      <c r="BI326" s="1">
        <v>45200</v>
      </c>
      <c r="BJ326" s="1">
        <v>46295</v>
      </c>
      <c r="BK326" s="1">
        <v>45225</v>
      </c>
      <c r="BL326" s="1">
        <v>46295</v>
      </c>
      <c r="BM326">
        <v>40</v>
      </c>
      <c r="BN326">
        <v>0</v>
      </c>
      <c r="BO326">
        <v>8</v>
      </c>
      <c r="BP326">
        <v>8</v>
      </c>
      <c r="BQ326">
        <v>8</v>
      </c>
      <c r="BR326">
        <v>8</v>
      </c>
      <c r="BS326">
        <v>8</v>
      </c>
      <c r="BT326">
        <v>0</v>
      </c>
      <c r="BU326" t="str">
        <f>"8:00 AM"</f>
        <v>8:00 AM</v>
      </c>
      <c r="BV326" t="str">
        <f>"5:00 PM"</f>
        <v>5:00 PM</v>
      </c>
      <c r="BW326" t="s">
        <v>131</v>
      </c>
      <c r="BX326">
        <v>0</v>
      </c>
      <c r="BY326">
        <v>24</v>
      </c>
      <c r="BZ326" t="s">
        <v>115</v>
      </c>
      <c r="CB326" t="s">
        <v>3100</v>
      </c>
      <c r="CC326" t="s">
        <v>3101</v>
      </c>
      <c r="CD326" t="s">
        <v>3086</v>
      </c>
      <c r="CE326" t="s">
        <v>214</v>
      </c>
      <c r="CF326" t="s">
        <v>120</v>
      </c>
      <c r="CG326" s="8">
        <v>96950</v>
      </c>
      <c r="CH326" s="2">
        <v>9.19</v>
      </c>
      <c r="CI326" s="2">
        <v>14</v>
      </c>
      <c r="CJ326" s="2">
        <v>13.79</v>
      </c>
      <c r="CK326" s="2">
        <v>21</v>
      </c>
      <c r="CL326" t="s">
        <v>134</v>
      </c>
      <c r="CN326" t="s">
        <v>135</v>
      </c>
      <c r="CP326" t="s">
        <v>115</v>
      </c>
      <c r="CQ326" t="s">
        <v>114</v>
      </c>
      <c r="CR326" t="s">
        <v>115</v>
      </c>
      <c r="CS326" t="s">
        <v>114</v>
      </c>
      <c r="CT326" t="s">
        <v>114</v>
      </c>
      <c r="CU326" t="s">
        <v>114</v>
      </c>
      <c r="CV326" t="s">
        <v>136</v>
      </c>
      <c r="CW326" t="s">
        <v>3102</v>
      </c>
      <c r="CX326" s="10">
        <v>16703223858</v>
      </c>
      <c r="CY326" t="s">
        <v>3090</v>
      </c>
      <c r="CZ326" t="s">
        <v>206</v>
      </c>
      <c r="DA326" t="s">
        <v>114</v>
      </c>
      <c r="DB326" t="s">
        <v>115</v>
      </c>
    </row>
    <row r="327" spans="1:111" ht="14.45" customHeight="1" x14ac:dyDescent="0.25">
      <c r="A327" t="s">
        <v>3103</v>
      </c>
      <c r="B327" t="s">
        <v>209</v>
      </c>
      <c r="C327" s="1">
        <v>45157.229087615742</v>
      </c>
      <c r="D327" s="1">
        <v>45225</v>
      </c>
      <c r="E327" t="s">
        <v>139</v>
      </c>
      <c r="G327" t="s">
        <v>115</v>
      </c>
      <c r="H327" t="s">
        <v>115</v>
      </c>
      <c r="I327" t="s">
        <v>115</v>
      </c>
      <c r="J327" t="s">
        <v>3104</v>
      </c>
      <c r="K327" t="s">
        <v>3105</v>
      </c>
      <c r="L327" t="s">
        <v>3106</v>
      </c>
      <c r="M327" t="s">
        <v>3107</v>
      </c>
      <c r="N327" t="s">
        <v>214</v>
      </c>
      <c r="O327" t="s">
        <v>120</v>
      </c>
      <c r="P327" s="8">
        <v>96950</v>
      </c>
      <c r="Q327" t="s">
        <v>121</v>
      </c>
      <c r="S327" s="10">
        <v>16702880360</v>
      </c>
      <c r="T327">
        <v>104</v>
      </c>
      <c r="U327">
        <v>48819</v>
      </c>
      <c r="V327" t="s">
        <v>122</v>
      </c>
      <c r="X327" t="s">
        <v>3108</v>
      </c>
      <c r="Y327" t="s">
        <v>3109</v>
      </c>
      <c r="Z327" t="s">
        <v>3110</v>
      </c>
      <c r="AA327" t="s">
        <v>3111</v>
      </c>
      <c r="AB327" t="s">
        <v>3106</v>
      </c>
      <c r="AC327" t="s">
        <v>3107</v>
      </c>
      <c r="AD327" t="s">
        <v>214</v>
      </c>
      <c r="AE327" t="s">
        <v>120</v>
      </c>
      <c r="AF327" s="8">
        <v>96950</v>
      </c>
      <c r="AG327" t="s">
        <v>121</v>
      </c>
      <c r="AI327" s="10">
        <v>16702880360</v>
      </c>
      <c r="AJ327">
        <v>104</v>
      </c>
      <c r="AK327" t="s">
        <v>3112</v>
      </c>
      <c r="BC327" t="str">
        <f>"49-3011.00"</f>
        <v>49-3011.00</v>
      </c>
      <c r="BD327" t="s">
        <v>3113</v>
      </c>
      <c r="BE327" t="s">
        <v>3114</v>
      </c>
      <c r="BF327" t="s">
        <v>3115</v>
      </c>
      <c r="BG327">
        <v>4</v>
      </c>
      <c r="BH327">
        <v>4</v>
      </c>
      <c r="BI327" s="1">
        <v>45200</v>
      </c>
      <c r="BJ327" s="1">
        <v>45565</v>
      </c>
      <c r="BK327" s="1">
        <v>45225</v>
      </c>
      <c r="BL327" s="1">
        <v>45565</v>
      </c>
      <c r="BM327">
        <v>35</v>
      </c>
      <c r="BN327">
        <v>7</v>
      </c>
      <c r="BO327">
        <v>7</v>
      </c>
      <c r="BP327">
        <v>7</v>
      </c>
      <c r="BQ327">
        <v>0</v>
      </c>
      <c r="BR327">
        <v>7</v>
      </c>
      <c r="BS327">
        <v>7</v>
      </c>
      <c r="BT327">
        <v>0</v>
      </c>
      <c r="BU327" t="str">
        <f>"1:00 AM"</f>
        <v>1:00 AM</v>
      </c>
      <c r="BV327" t="str">
        <f>"9:00 AM"</f>
        <v>9:00 AM</v>
      </c>
      <c r="BW327" t="s">
        <v>160</v>
      </c>
      <c r="BX327">
        <v>0</v>
      </c>
      <c r="BY327">
        <v>24</v>
      </c>
      <c r="BZ327" t="s">
        <v>115</v>
      </c>
      <c r="CB327" s="3" t="s">
        <v>3116</v>
      </c>
      <c r="CC327" t="s">
        <v>3117</v>
      </c>
      <c r="CD327" t="s">
        <v>3118</v>
      </c>
      <c r="CE327" t="s">
        <v>214</v>
      </c>
      <c r="CF327" t="s">
        <v>120</v>
      </c>
      <c r="CG327" s="8">
        <v>96950</v>
      </c>
      <c r="CH327" s="2">
        <v>11.08</v>
      </c>
      <c r="CI327" s="2">
        <v>16</v>
      </c>
      <c r="CJ327" s="2">
        <v>16.62</v>
      </c>
      <c r="CK327" s="2">
        <v>24</v>
      </c>
      <c r="CL327" t="s">
        <v>134</v>
      </c>
      <c r="CM327" t="s">
        <v>593</v>
      </c>
      <c r="CN327" t="s">
        <v>135</v>
      </c>
      <c r="CP327" t="s">
        <v>115</v>
      </c>
      <c r="CQ327" t="s">
        <v>114</v>
      </c>
      <c r="CR327" t="s">
        <v>115</v>
      </c>
      <c r="CS327" t="s">
        <v>114</v>
      </c>
      <c r="CT327" t="s">
        <v>114</v>
      </c>
      <c r="CU327" t="s">
        <v>114</v>
      </c>
      <c r="CV327" t="s">
        <v>136</v>
      </c>
      <c r="CW327" s="3" t="s">
        <v>3119</v>
      </c>
      <c r="CX327" s="10">
        <v>16702880360</v>
      </c>
      <c r="CY327" t="s">
        <v>3120</v>
      </c>
      <c r="CZ327" t="s">
        <v>596</v>
      </c>
      <c r="DA327" t="s">
        <v>114</v>
      </c>
      <c r="DB327" t="s">
        <v>115</v>
      </c>
    </row>
    <row r="328" spans="1:111" ht="14.45" customHeight="1" x14ac:dyDescent="0.25">
      <c r="A328" t="s">
        <v>2947</v>
      </c>
      <c r="B328" t="s">
        <v>285</v>
      </c>
      <c r="C328" s="1">
        <v>45168.867667708335</v>
      </c>
      <c r="D328" s="1">
        <v>45225</v>
      </c>
      <c r="E328" t="s">
        <v>139</v>
      </c>
      <c r="G328" t="s">
        <v>115</v>
      </c>
      <c r="H328" t="s">
        <v>115</v>
      </c>
      <c r="I328" t="s">
        <v>115</v>
      </c>
      <c r="J328" t="s">
        <v>2948</v>
      </c>
      <c r="K328" t="s">
        <v>2949</v>
      </c>
      <c r="L328" t="s">
        <v>2950</v>
      </c>
      <c r="N328" t="s">
        <v>119</v>
      </c>
      <c r="O328" t="s">
        <v>120</v>
      </c>
      <c r="P328" s="8">
        <v>96950</v>
      </c>
      <c r="Q328" t="s">
        <v>121</v>
      </c>
      <c r="S328" s="10">
        <v>16702331818</v>
      </c>
      <c r="U328">
        <v>812112</v>
      </c>
      <c r="V328" t="s">
        <v>122</v>
      </c>
      <c r="X328" t="s">
        <v>2951</v>
      </c>
      <c r="Y328" t="s">
        <v>2952</v>
      </c>
      <c r="AA328" t="s">
        <v>219</v>
      </c>
      <c r="AB328" t="s">
        <v>2950</v>
      </c>
      <c r="AD328" t="s">
        <v>119</v>
      </c>
      <c r="AE328" t="s">
        <v>120</v>
      </c>
      <c r="AF328" s="8">
        <v>96950</v>
      </c>
      <c r="AG328" t="s">
        <v>121</v>
      </c>
      <c r="AI328" s="10">
        <v>16702331818</v>
      </c>
      <c r="AK328" t="s">
        <v>2953</v>
      </c>
      <c r="BC328" t="str">
        <f>"49-9071.00"</f>
        <v>49-9071.00</v>
      </c>
      <c r="BD328" t="s">
        <v>200</v>
      </c>
      <c r="BE328" t="s">
        <v>2954</v>
      </c>
      <c r="BF328" t="s">
        <v>1363</v>
      </c>
      <c r="BG328">
        <v>3</v>
      </c>
      <c r="BI328" s="1">
        <v>45200</v>
      </c>
      <c r="BJ328" s="1">
        <v>45565</v>
      </c>
      <c r="BM328">
        <v>40</v>
      </c>
      <c r="BN328">
        <v>0</v>
      </c>
      <c r="BO328">
        <v>6</v>
      </c>
      <c r="BP328">
        <v>7</v>
      </c>
      <c r="BQ328">
        <v>7</v>
      </c>
      <c r="BR328">
        <v>7</v>
      </c>
      <c r="BS328">
        <v>7</v>
      </c>
      <c r="BT328">
        <v>6</v>
      </c>
      <c r="BU328" t="str">
        <f>"8:00 AM"</f>
        <v>8:00 AM</v>
      </c>
      <c r="BV328" t="str">
        <f>"5:00 PM"</f>
        <v>5:00 PM</v>
      </c>
      <c r="BW328" t="s">
        <v>184</v>
      </c>
      <c r="BX328">
        <v>12</v>
      </c>
      <c r="BY328">
        <v>12</v>
      </c>
      <c r="BZ328" t="s">
        <v>115</v>
      </c>
      <c r="CB328" s="3" t="s">
        <v>2955</v>
      </c>
      <c r="CC328" t="s">
        <v>2950</v>
      </c>
      <c r="CE328" t="s">
        <v>119</v>
      </c>
      <c r="CF328" t="s">
        <v>120</v>
      </c>
      <c r="CG328" s="8">
        <v>96950</v>
      </c>
      <c r="CH328" s="2">
        <v>9.5399999999999991</v>
      </c>
      <c r="CI328" s="2">
        <v>10</v>
      </c>
      <c r="CJ328" s="2">
        <v>14.31</v>
      </c>
      <c r="CK328" s="2">
        <v>15</v>
      </c>
      <c r="CL328" t="s">
        <v>134</v>
      </c>
      <c r="CN328" t="s">
        <v>135</v>
      </c>
      <c r="CP328" t="s">
        <v>115</v>
      </c>
      <c r="CQ328" t="s">
        <v>114</v>
      </c>
      <c r="CR328" t="s">
        <v>114</v>
      </c>
      <c r="CS328" t="s">
        <v>114</v>
      </c>
      <c r="CT328" t="s">
        <v>114</v>
      </c>
      <c r="CU328" t="s">
        <v>114</v>
      </c>
      <c r="CV328" t="s">
        <v>114</v>
      </c>
      <c r="CW328" t="s">
        <v>2956</v>
      </c>
      <c r="CX328" s="10">
        <v>16702331818</v>
      </c>
      <c r="CY328" t="s">
        <v>2953</v>
      </c>
      <c r="CZ328" t="s">
        <v>136</v>
      </c>
      <c r="DA328" t="s">
        <v>114</v>
      </c>
      <c r="DB328" t="s">
        <v>115</v>
      </c>
    </row>
    <row r="329" spans="1:111" ht="14.45" customHeight="1" x14ac:dyDescent="0.25">
      <c r="A329" t="s">
        <v>2957</v>
      </c>
      <c r="B329" t="s">
        <v>285</v>
      </c>
      <c r="C329" s="1">
        <v>45158.173630439815</v>
      </c>
      <c r="D329" s="1">
        <v>45225</v>
      </c>
      <c r="E329" t="s">
        <v>139</v>
      </c>
      <c r="G329" t="s">
        <v>115</v>
      </c>
      <c r="H329" t="s">
        <v>115</v>
      </c>
      <c r="I329" t="s">
        <v>115</v>
      </c>
      <c r="J329" t="s">
        <v>2958</v>
      </c>
      <c r="L329" t="s">
        <v>2959</v>
      </c>
      <c r="M329" t="s">
        <v>2960</v>
      </c>
      <c r="N329" t="s">
        <v>214</v>
      </c>
      <c r="O329" t="s">
        <v>120</v>
      </c>
      <c r="P329" s="8">
        <v>96950</v>
      </c>
      <c r="Q329" t="s">
        <v>121</v>
      </c>
      <c r="S329" s="10">
        <v>16703232428</v>
      </c>
      <c r="U329">
        <v>23711</v>
      </c>
      <c r="V329" t="s">
        <v>122</v>
      </c>
      <c r="X329" t="s">
        <v>2961</v>
      </c>
      <c r="Y329" t="s">
        <v>2962</v>
      </c>
      <c r="Z329" t="s">
        <v>2963</v>
      </c>
      <c r="AA329" t="s">
        <v>219</v>
      </c>
      <c r="AB329" t="s">
        <v>2964</v>
      </c>
      <c r="AC329" t="s">
        <v>2960</v>
      </c>
      <c r="AD329" t="s">
        <v>2965</v>
      </c>
      <c r="AE329" t="s">
        <v>120</v>
      </c>
      <c r="AF329" s="8">
        <v>96950</v>
      </c>
      <c r="AG329" t="s">
        <v>121</v>
      </c>
      <c r="AI329" s="10">
        <v>16703232428</v>
      </c>
      <c r="AK329" t="s">
        <v>2966</v>
      </c>
      <c r="BC329" t="str">
        <f>"43-3031.00"</f>
        <v>43-3031.00</v>
      </c>
      <c r="BD329" t="s">
        <v>310</v>
      </c>
      <c r="BE329" t="s">
        <v>2967</v>
      </c>
      <c r="BF329" t="s">
        <v>2015</v>
      </c>
      <c r="BG329">
        <v>3</v>
      </c>
      <c r="BI329" s="1">
        <v>45261</v>
      </c>
      <c r="BJ329" s="1">
        <v>45626</v>
      </c>
      <c r="BM329">
        <v>40</v>
      </c>
      <c r="BN329">
        <v>0</v>
      </c>
      <c r="BO329">
        <v>7</v>
      </c>
      <c r="BP329">
        <v>7</v>
      </c>
      <c r="BQ329">
        <v>7</v>
      </c>
      <c r="BR329">
        <v>7</v>
      </c>
      <c r="BS329">
        <v>7</v>
      </c>
      <c r="BT329">
        <v>5</v>
      </c>
      <c r="BU329" t="str">
        <f>"7:30 AM"</f>
        <v>7:30 AM</v>
      </c>
      <c r="BV329" t="str">
        <f>"5:00 PM"</f>
        <v>5:00 PM</v>
      </c>
      <c r="BW329" t="s">
        <v>160</v>
      </c>
      <c r="BX329">
        <v>0</v>
      </c>
      <c r="BY329">
        <v>12</v>
      </c>
      <c r="BZ329" t="s">
        <v>115</v>
      </c>
      <c r="CB329" t="s">
        <v>2968</v>
      </c>
      <c r="CC329" t="s">
        <v>2964</v>
      </c>
      <c r="CD329" t="s">
        <v>2960</v>
      </c>
      <c r="CE329" t="s">
        <v>214</v>
      </c>
      <c r="CF329" t="s">
        <v>120</v>
      </c>
      <c r="CG329" s="8">
        <v>96950</v>
      </c>
      <c r="CH329" s="2">
        <v>11.5</v>
      </c>
      <c r="CI329" s="2">
        <v>11.5</v>
      </c>
      <c r="CJ329" s="2">
        <v>17.25</v>
      </c>
      <c r="CK329" s="2">
        <v>17.25</v>
      </c>
      <c r="CL329" t="s">
        <v>134</v>
      </c>
      <c r="CM329" t="s">
        <v>2969</v>
      </c>
      <c r="CN329" t="s">
        <v>135</v>
      </c>
      <c r="CP329" t="s">
        <v>115</v>
      </c>
      <c r="CQ329" t="s">
        <v>114</v>
      </c>
      <c r="CR329" t="s">
        <v>115</v>
      </c>
      <c r="CS329" t="s">
        <v>114</v>
      </c>
      <c r="CT329" t="s">
        <v>136</v>
      </c>
      <c r="CU329" t="s">
        <v>114</v>
      </c>
      <c r="CV329" t="s">
        <v>136</v>
      </c>
      <c r="CW329" t="s">
        <v>876</v>
      </c>
      <c r="CX329" s="10">
        <v>16703232428</v>
      </c>
      <c r="CY329" t="s">
        <v>2966</v>
      </c>
      <c r="CZ329" t="s">
        <v>136</v>
      </c>
      <c r="DA329" t="s">
        <v>114</v>
      </c>
      <c r="DB329" t="s">
        <v>115</v>
      </c>
    </row>
    <row r="330" spans="1:111" ht="14.45" customHeight="1" x14ac:dyDescent="0.25">
      <c r="A330" t="s">
        <v>2970</v>
      </c>
      <c r="B330" t="s">
        <v>285</v>
      </c>
      <c r="C330" s="1">
        <v>45164.968587847223</v>
      </c>
      <c r="D330" s="1">
        <v>45225</v>
      </c>
      <c r="E330" t="s">
        <v>139</v>
      </c>
      <c r="G330" t="s">
        <v>115</v>
      </c>
      <c r="H330" t="s">
        <v>115</v>
      </c>
      <c r="I330" t="s">
        <v>115</v>
      </c>
      <c r="J330" t="s">
        <v>2971</v>
      </c>
      <c r="K330" t="s">
        <v>2972</v>
      </c>
      <c r="L330" t="s">
        <v>2973</v>
      </c>
      <c r="M330" t="s">
        <v>2974</v>
      </c>
      <c r="N330" t="s">
        <v>205</v>
      </c>
      <c r="O330" t="s">
        <v>120</v>
      </c>
      <c r="P330" s="8">
        <v>96951</v>
      </c>
      <c r="Q330" t="s">
        <v>121</v>
      </c>
      <c r="S330" s="10">
        <v>16705321470</v>
      </c>
      <c r="U330">
        <v>624410</v>
      </c>
      <c r="V330" t="s">
        <v>122</v>
      </c>
      <c r="X330" t="s">
        <v>2975</v>
      </c>
      <c r="Y330" t="s">
        <v>2976</v>
      </c>
      <c r="Z330" t="s">
        <v>2977</v>
      </c>
      <c r="AA330" t="s">
        <v>1843</v>
      </c>
      <c r="AB330" t="s">
        <v>2973</v>
      </c>
      <c r="AC330" t="s">
        <v>2974</v>
      </c>
      <c r="AD330" t="s">
        <v>205</v>
      </c>
      <c r="AE330" t="s">
        <v>120</v>
      </c>
      <c r="AF330" s="8">
        <v>96951</v>
      </c>
      <c r="AG330" t="s">
        <v>121</v>
      </c>
      <c r="AI330" s="10">
        <v>16705321470</v>
      </c>
      <c r="AK330" t="s">
        <v>1845</v>
      </c>
      <c r="BC330" t="str">
        <f>"49-9071.00"</f>
        <v>49-9071.00</v>
      </c>
      <c r="BD330" t="s">
        <v>200</v>
      </c>
      <c r="BE330" t="s">
        <v>2978</v>
      </c>
      <c r="BF330" t="s">
        <v>324</v>
      </c>
      <c r="BG330">
        <v>2</v>
      </c>
      <c r="BI330" s="1">
        <v>45284</v>
      </c>
      <c r="BJ330" s="1">
        <v>45649</v>
      </c>
      <c r="BM330">
        <v>40</v>
      </c>
      <c r="BN330">
        <v>0</v>
      </c>
      <c r="BO330">
        <v>8</v>
      </c>
      <c r="BP330">
        <v>8</v>
      </c>
      <c r="BQ330">
        <v>8</v>
      </c>
      <c r="BR330">
        <v>8</v>
      </c>
      <c r="BS330">
        <v>8</v>
      </c>
      <c r="BT330">
        <v>0</v>
      </c>
      <c r="BU330" t="str">
        <f>"8:00 AM"</f>
        <v>8:00 AM</v>
      </c>
      <c r="BV330" t="str">
        <f>"4:00 PM"</f>
        <v>4:00 PM</v>
      </c>
      <c r="BW330" t="s">
        <v>131</v>
      </c>
      <c r="BX330">
        <v>24</v>
      </c>
      <c r="BY330">
        <v>24</v>
      </c>
      <c r="BZ330" t="s">
        <v>115</v>
      </c>
      <c r="CB330" t="s">
        <v>2979</v>
      </c>
      <c r="CC330" t="s">
        <v>2973</v>
      </c>
      <c r="CD330" t="s">
        <v>2974</v>
      </c>
      <c r="CE330" t="s">
        <v>205</v>
      </c>
      <c r="CF330" t="s">
        <v>120</v>
      </c>
      <c r="CG330" s="8">
        <v>96951</v>
      </c>
      <c r="CH330" s="2">
        <v>9.5399999999999991</v>
      </c>
      <c r="CI330" s="2">
        <v>9.5399999999999991</v>
      </c>
      <c r="CJ330" s="2">
        <v>14.31</v>
      </c>
      <c r="CK330" s="2">
        <v>14.31</v>
      </c>
      <c r="CL330" t="s">
        <v>134</v>
      </c>
      <c r="CM330" t="s">
        <v>136</v>
      </c>
      <c r="CN330" t="s">
        <v>135</v>
      </c>
      <c r="CP330" t="s">
        <v>115</v>
      </c>
      <c r="CQ330" t="s">
        <v>114</v>
      </c>
      <c r="CR330" t="s">
        <v>115</v>
      </c>
      <c r="CS330" t="s">
        <v>114</v>
      </c>
      <c r="CT330" t="s">
        <v>136</v>
      </c>
      <c r="CU330" t="s">
        <v>114</v>
      </c>
      <c r="CV330" t="s">
        <v>114</v>
      </c>
      <c r="CW330" t="s">
        <v>136</v>
      </c>
      <c r="CX330" s="10">
        <v>16705321470</v>
      </c>
      <c r="CY330" t="s">
        <v>2980</v>
      </c>
      <c r="CZ330" t="s">
        <v>136</v>
      </c>
      <c r="DA330" t="s">
        <v>114</v>
      </c>
      <c r="DB330" t="s">
        <v>115</v>
      </c>
    </row>
    <row r="331" spans="1:111" ht="14.45" customHeight="1" x14ac:dyDescent="0.25">
      <c r="A331" t="s">
        <v>3001</v>
      </c>
      <c r="B331" t="s">
        <v>285</v>
      </c>
      <c r="C331" s="1">
        <v>45137.410865972219</v>
      </c>
      <c r="D331" s="1">
        <v>45225</v>
      </c>
      <c r="E331" t="s">
        <v>139</v>
      </c>
      <c r="G331" t="s">
        <v>115</v>
      </c>
      <c r="H331" t="s">
        <v>115</v>
      </c>
      <c r="I331" t="s">
        <v>115</v>
      </c>
      <c r="J331" t="s">
        <v>1730</v>
      </c>
      <c r="K331" t="s">
        <v>1731</v>
      </c>
      <c r="L331" t="s">
        <v>1732</v>
      </c>
      <c r="M331" t="s">
        <v>1733</v>
      </c>
      <c r="N331" t="s">
        <v>119</v>
      </c>
      <c r="O331" t="s">
        <v>120</v>
      </c>
      <c r="P331" s="8">
        <v>96950</v>
      </c>
      <c r="Q331" t="s">
        <v>121</v>
      </c>
      <c r="S331" s="10">
        <v>16702854805</v>
      </c>
      <c r="U331">
        <v>238910</v>
      </c>
      <c r="V331" t="s">
        <v>122</v>
      </c>
      <c r="X331" t="s">
        <v>947</v>
      </c>
      <c r="Y331" t="s">
        <v>1734</v>
      </c>
      <c r="AA331" t="s">
        <v>126</v>
      </c>
      <c r="AB331" t="s">
        <v>1732</v>
      </c>
      <c r="AC331" t="s">
        <v>1733</v>
      </c>
      <c r="AD331" t="s">
        <v>119</v>
      </c>
      <c r="AE331" t="s">
        <v>120</v>
      </c>
      <c r="AF331" s="8">
        <v>96950</v>
      </c>
      <c r="AG331" t="s">
        <v>121</v>
      </c>
      <c r="AI331" s="10">
        <v>16702854805</v>
      </c>
      <c r="AK331" t="s">
        <v>782</v>
      </c>
      <c r="BC331" t="str">
        <f>"41-3091.00"</f>
        <v>41-3091.00</v>
      </c>
      <c r="BD331" t="s">
        <v>3002</v>
      </c>
      <c r="BE331" t="s">
        <v>3003</v>
      </c>
      <c r="BF331" t="s">
        <v>3004</v>
      </c>
      <c r="BG331">
        <v>2</v>
      </c>
      <c r="BI331" s="1">
        <v>45200</v>
      </c>
      <c r="BJ331" s="1">
        <v>45565</v>
      </c>
      <c r="BM331">
        <v>40</v>
      </c>
      <c r="BN331">
        <v>0</v>
      </c>
      <c r="BO331">
        <v>8</v>
      </c>
      <c r="BP331">
        <v>8</v>
      </c>
      <c r="BQ331">
        <v>8</v>
      </c>
      <c r="BR331">
        <v>8</v>
      </c>
      <c r="BS331">
        <v>8</v>
      </c>
      <c r="BT331">
        <v>0</v>
      </c>
      <c r="BU331" t="str">
        <f>"8:00 AM"</f>
        <v>8:00 AM</v>
      </c>
      <c r="BV331" t="str">
        <f>"5:00 PM"</f>
        <v>5:00 PM</v>
      </c>
      <c r="BW331" t="s">
        <v>131</v>
      </c>
      <c r="BX331">
        <v>0</v>
      </c>
      <c r="BY331">
        <v>12</v>
      </c>
      <c r="BZ331" t="s">
        <v>115</v>
      </c>
      <c r="CB331" t="s">
        <v>3005</v>
      </c>
      <c r="CC331" t="s">
        <v>1732</v>
      </c>
      <c r="CD331" t="s">
        <v>1733</v>
      </c>
      <c r="CE331" t="s">
        <v>119</v>
      </c>
      <c r="CF331" t="s">
        <v>120</v>
      </c>
      <c r="CG331" s="8">
        <v>96950</v>
      </c>
      <c r="CH331" s="2">
        <v>9.7899999999999991</v>
      </c>
      <c r="CI331" s="2">
        <v>9.7899999999999991</v>
      </c>
      <c r="CJ331" s="2">
        <v>14.68</v>
      </c>
      <c r="CK331" s="2">
        <v>14.68</v>
      </c>
      <c r="CL331" t="s">
        <v>134</v>
      </c>
      <c r="CM331" t="s">
        <v>789</v>
      </c>
      <c r="CN331" t="s">
        <v>135</v>
      </c>
      <c r="CP331" t="s">
        <v>115</v>
      </c>
      <c r="CQ331" t="s">
        <v>114</v>
      </c>
      <c r="CR331" t="s">
        <v>114</v>
      </c>
      <c r="CS331" t="s">
        <v>114</v>
      </c>
      <c r="CT331" t="s">
        <v>136</v>
      </c>
      <c r="CU331" t="s">
        <v>114</v>
      </c>
      <c r="CV331" t="s">
        <v>136</v>
      </c>
      <c r="CW331" t="s">
        <v>790</v>
      </c>
      <c r="CX331" s="10">
        <v>16707837461</v>
      </c>
      <c r="CY331" t="s">
        <v>782</v>
      </c>
      <c r="CZ331" t="s">
        <v>791</v>
      </c>
      <c r="DA331" t="s">
        <v>114</v>
      </c>
      <c r="DB331" t="s">
        <v>115</v>
      </c>
    </row>
    <row r="332" spans="1:111" ht="14.45" customHeight="1" x14ac:dyDescent="0.25">
      <c r="A332" t="s">
        <v>3032</v>
      </c>
      <c r="B332" t="s">
        <v>285</v>
      </c>
      <c r="C332" s="1">
        <v>45110.488106944445</v>
      </c>
      <c r="D332" s="1">
        <v>45225</v>
      </c>
      <c r="E332" t="s">
        <v>139</v>
      </c>
      <c r="G332" t="s">
        <v>115</v>
      </c>
      <c r="H332" t="s">
        <v>115</v>
      </c>
      <c r="I332" t="s">
        <v>115</v>
      </c>
      <c r="J332" t="s">
        <v>3033</v>
      </c>
      <c r="L332" t="s">
        <v>2839</v>
      </c>
      <c r="N332" t="s">
        <v>214</v>
      </c>
      <c r="O332" t="s">
        <v>120</v>
      </c>
      <c r="P332" s="8">
        <v>96950</v>
      </c>
      <c r="Q332" t="s">
        <v>121</v>
      </c>
      <c r="S332" s="10">
        <v>16702870614</v>
      </c>
      <c r="U332">
        <v>561320</v>
      </c>
      <c r="V332" t="s">
        <v>122</v>
      </c>
      <c r="X332" t="s">
        <v>2766</v>
      </c>
      <c r="Y332" t="s">
        <v>2767</v>
      </c>
      <c r="Z332" t="s">
        <v>719</v>
      </c>
      <c r="AA332" t="s">
        <v>1396</v>
      </c>
      <c r="AB332" t="s">
        <v>2839</v>
      </c>
      <c r="AD332" t="s">
        <v>119</v>
      </c>
      <c r="AE332" t="s">
        <v>120</v>
      </c>
      <c r="AF332" s="8">
        <v>96950</v>
      </c>
      <c r="AG332" t="s">
        <v>121</v>
      </c>
      <c r="AI332" s="10">
        <v>16702870614</v>
      </c>
      <c r="AK332" t="s">
        <v>2769</v>
      </c>
      <c r="BC332" t="str">
        <f>"51-6011.00"</f>
        <v>51-6011.00</v>
      </c>
      <c r="BD332" t="s">
        <v>392</v>
      </c>
      <c r="BE332" t="s">
        <v>3034</v>
      </c>
      <c r="BF332" t="s">
        <v>392</v>
      </c>
      <c r="BG332">
        <v>20</v>
      </c>
      <c r="BI332" s="1">
        <v>45200</v>
      </c>
      <c r="BJ332" s="1">
        <v>45565</v>
      </c>
      <c r="BM332">
        <v>35</v>
      </c>
      <c r="BN332">
        <v>0</v>
      </c>
      <c r="BO332">
        <v>7</v>
      </c>
      <c r="BP332">
        <v>7</v>
      </c>
      <c r="BQ332">
        <v>7</v>
      </c>
      <c r="BR332">
        <v>7</v>
      </c>
      <c r="BS332">
        <v>7</v>
      </c>
      <c r="BT332">
        <v>0</v>
      </c>
      <c r="BU332" t="str">
        <f>"8:00 AM"</f>
        <v>8:00 AM</v>
      </c>
      <c r="BV332" t="str">
        <f>"4:00 PM"</f>
        <v>4:00 PM</v>
      </c>
      <c r="BW332" t="s">
        <v>131</v>
      </c>
      <c r="BX332">
        <v>0</v>
      </c>
      <c r="BY332">
        <v>3</v>
      </c>
      <c r="BZ332" t="s">
        <v>115</v>
      </c>
      <c r="CB332" t="s">
        <v>3035</v>
      </c>
      <c r="CC332" t="s">
        <v>3036</v>
      </c>
      <c r="CE332" t="s">
        <v>214</v>
      </c>
      <c r="CF332" t="s">
        <v>120</v>
      </c>
      <c r="CG332" s="8">
        <v>96950</v>
      </c>
      <c r="CH332" s="2">
        <v>8.0299999999999994</v>
      </c>
      <c r="CI332" s="2">
        <v>8.0299999999999994</v>
      </c>
      <c r="CJ332" s="2">
        <v>12.04</v>
      </c>
      <c r="CK332" s="2">
        <v>12.04</v>
      </c>
      <c r="CL332" t="s">
        <v>134</v>
      </c>
      <c r="CM332" t="s">
        <v>3037</v>
      </c>
      <c r="CN332" t="s">
        <v>135</v>
      </c>
      <c r="CP332" t="s">
        <v>115</v>
      </c>
      <c r="CQ332" t="s">
        <v>114</v>
      </c>
      <c r="CR332" t="s">
        <v>115</v>
      </c>
      <c r="CS332" t="s">
        <v>114</v>
      </c>
      <c r="CT332" t="s">
        <v>114</v>
      </c>
      <c r="CU332" t="s">
        <v>114</v>
      </c>
      <c r="CV332" t="s">
        <v>136</v>
      </c>
      <c r="CW332" t="s">
        <v>2772</v>
      </c>
      <c r="CX332" s="10">
        <v>16702870614</v>
      </c>
      <c r="CY332" t="s">
        <v>2769</v>
      </c>
      <c r="CZ332" t="s">
        <v>270</v>
      </c>
      <c r="DA332" t="s">
        <v>114</v>
      </c>
      <c r="DB332" t="s">
        <v>115</v>
      </c>
    </row>
    <row r="333" spans="1:111" ht="14.45" customHeight="1" x14ac:dyDescent="0.25">
      <c r="A333" t="s">
        <v>3044</v>
      </c>
      <c r="B333" t="s">
        <v>285</v>
      </c>
      <c r="C333" s="1">
        <v>45166.894447916668</v>
      </c>
      <c r="D333" s="1">
        <v>45225</v>
      </c>
      <c r="E333" t="s">
        <v>139</v>
      </c>
      <c r="G333" t="s">
        <v>115</v>
      </c>
      <c r="H333" t="s">
        <v>115</v>
      </c>
      <c r="I333" t="s">
        <v>115</v>
      </c>
      <c r="J333" t="s">
        <v>3045</v>
      </c>
      <c r="K333" t="s">
        <v>3046</v>
      </c>
      <c r="L333" t="s">
        <v>3047</v>
      </c>
      <c r="M333" t="s">
        <v>3048</v>
      </c>
      <c r="N333" t="s">
        <v>119</v>
      </c>
      <c r="O333" t="s">
        <v>120</v>
      </c>
      <c r="P333" s="8">
        <v>96950</v>
      </c>
      <c r="Q333" t="s">
        <v>121</v>
      </c>
      <c r="S333" s="10">
        <v>16704847880</v>
      </c>
      <c r="U333">
        <v>72111</v>
      </c>
      <c r="V333" t="s">
        <v>122</v>
      </c>
      <c r="X333" t="s">
        <v>1325</v>
      </c>
      <c r="Y333" t="s">
        <v>1007</v>
      </c>
      <c r="AA333" t="s">
        <v>3049</v>
      </c>
      <c r="AB333" t="s">
        <v>3050</v>
      </c>
      <c r="AC333" t="s">
        <v>3051</v>
      </c>
      <c r="AD333" t="s">
        <v>119</v>
      </c>
      <c r="AE333" t="s">
        <v>120</v>
      </c>
      <c r="AF333" s="8">
        <v>96950</v>
      </c>
      <c r="AG333" t="s">
        <v>121</v>
      </c>
      <c r="AI333" s="10">
        <v>16704847880</v>
      </c>
      <c r="AK333" t="s">
        <v>3052</v>
      </c>
      <c r="BC333" t="str">
        <f>"11-2021.00"</f>
        <v>11-2021.00</v>
      </c>
      <c r="BD333" t="s">
        <v>3053</v>
      </c>
      <c r="BE333" t="s">
        <v>3054</v>
      </c>
      <c r="BF333" t="s">
        <v>3055</v>
      </c>
      <c r="BG333">
        <v>1</v>
      </c>
      <c r="BI333" s="1">
        <v>45200</v>
      </c>
      <c r="BJ333" s="1">
        <v>45565</v>
      </c>
      <c r="BM333">
        <v>40</v>
      </c>
      <c r="BN333">
        <v>0</v>
      </c>
      <c r="BO333">
        <v>8</v>
      </c>
      <c r="BP333">
        <v>8</v>
      </c>
      <c r="BQ333">
        <v>8</v>
      </c>
      <c r="BR333">
        <v>8</v>
      </c>
      <c r="BS333">
        <v>8</v>
      </c>
      <c r="BT333">
        <v>0</v>
      </c>
      <c r="BU333" t="str">
        <f>"8:00 AM"</f>
        <v>8:00 AM</v>
      </c>
      <c r="BV333" t="str">
        <f>"5:00 PM"</f>
        <v>5:00 PM</v>
      </c>
      <c r="BW333" t="s">
        <v>131</v>
      </c>
      <c r="BX333">
        <v>12</v>
      </c>
      <c r="BY333">
        <v>12</v>
      </c>
      <c r="BZ333" t="s">
        <v>114</v>
      </c>
      <c r="CA333">
        <v>2</v>
      </c>
      <c r="CB333" s="3" t="s">
        <v>3056</v>
      </c>
      <c r="CC333" t="s">
        <v>3047</v>
      </c>
      <c r="CD333" t="s">
        <v>3051</v>
      </c>
      <c r="CE333" t="s">
        <v>119</v>
      </c>
      <c r="CF333" t="s">
        <v>120</v>
      </c>
      <c r="CG333" s="8">
        <v>96950</v>
      </c>
      <c r="CH333" s="2">
        <v>19.16</v>
      </c>
      <c r="CI333" s="2">
        <v>19.16</v>
      </c>
      <c r="CJ333" s="2">
        <v>28.74</v>
      </c>
      <c r="CK333" s="2">
        <v>28.74</v>
      </c>
      <c r="CL333" t="s">
        <v>134</v>
      </c>
      <c r="CM333" t="s">
        <v>136</v>
      </c>
      <c r="CN333" t="s">
        <v>135</v>
      </c>
      <c r="CP333" t="s">
        <v>115</v>
      </c>
      <c r="CQ333" t="s">
        <v>114</v>
      </c>
      <c r="CR333" t="s">
        <v>115</v>
      </c>
      <c r="CS333" t="s">
        <v>114</v>
      </c>
      <c r="CT333" t="s">
        <v>136</v>
      </c>
      <c r="CU333" t="s">
        <v>114</v>
      </c>
      <c r="CV333" t="s">
        <v>136</v>
      </c>
      <c r="CW333" s="3" t="s">
        <v>3057</v>
      </c>
      <c r="CX333" s="10">
        <v>16704847880</v>
      </c>
      <c r="CY333" t="s">
        <v>3052</v>
      </c>
      <c r="CZ333" t="s">
        <v>136</v>
      </c>
      <c r="DA333" t="s">
        <v>114</v>
      </c>
      <c r="DB333" t="s">
        <v>115</v>
      </c>
      <c r="DC333" t="s">
        <v>1325</v>
      </c>
      <c r="DD333" t="s">
        <v>1007</v>
      </c>
      <c r="DF333" t="s">
        <v>3058</v>
      </c>
      <c r="DG333" t="s">
        <v>3052</v>
      </c>
    </row>
    <row r="334" spans="1:111" ht="14.45" customHeight="1" x14ac:dyDescent="0.25">
      <c r="A334" t="s">
        <v>3065</v>
      </c>
      <c r="B334" t="s">
        <v>285</v>
      </c>
      <c r="C334" s="1">
        <v>45168.876521064813</v>
      </c>
      <c r="D334" s="1">
        <v>45225</v>
      </c>
      <c r="E334" t="s">
        <v>139</v>
      </c>
      <c r="G334" t="s">
        <v>115</v>
      </c>
      <c r="H334" t="s">
        <v>115</v>
      </c>
      <c r="I334" t="s">
        <v>115</v>
      </c>
      <c r="J334" t="s">
        <v>2948</v>
      </c>
      <c r="K334" t="s">
        <v>2949</v>
      </c>
      <c r="L334" t="s">
        <v>2950</v>
      </c>
      <c r="N334" t="s">
        <v>119</v>
      </c>
      <c r="O334" t="s">
        <v>120</v>
      </c>
      <c r="P334" s="8">
        <v>96950</v>
      </c>
      <c r="Q334" t="s">
        <v>121</v>
      </c>
      <c r="S334" s="10">
        <v>16702331818</v>
      </c>
      <c r="U334">
        <v>812113</v>
      </c>
      <c r="V334" t="s">
        <v>122</v>
      </c>
      <c r="X334" t="s">
        <v>2951</v>
      </c>
      <c r="Y334" t="s">
        <v>2952</v>
      </c>
      <c r="AA334" t="s">
        <v>219</v>
      </c>
      <c r="AB334" t="s">
        <v>3066</v>
      </c>
      <c r="AD334" t="s">
        <v>119</v>
      </c>
      <c r="AE334" t="s">
        <v>120</v>
      </c>
      <c r="AF334" s="8">
        <v>96950</v>
      </c>
      <c r="AG334" t="s">
        <v>121</v>
      </c>
      <c r="AI334" s="10">
        <v>16702331818</v>
      </c>
      <c r="AK334" t="s">
        <v>2953</v>
      </c>
      <c r="BC334" t="str">
        <f>"39-5092.00"</f>
        <v>39-5092.00</v>
      </c>
      <c r="BD334" t="s">
        <v>3067</v>
      </c>
      <c r="BE334" t="s">
        <v>3068</v>
      </c>
      <c r="BF334" t="s">
        <v>3069</v>
      </c>
      <c r="BG334">
        <v>3</v>
      </c>
      <c r="BI334" s="1">
        <v>45200</v>
      </c>
      <c r="BJ334" s="1">
        <v>45565</v>
      </c>
      <c r="BM334">
        <v>40</v>
      </c>
      <c r="BN334">
        <v>7</v>
      </c>
      <c r="BO334">
        <v>6</v>
      </c>
      <c r="BP334">
        <v>0</v>
      </c>
      <c r="BQ334">
        <v>6</v>
      </c>
      <c r="BR334">
        <v>7</v>
      </c>
      <c r="BS334">
        <v>7</v>
      </c>
      <c r="BT334">
        <v>7</v>
      </c>
      <c r="BU334" t="str">
        <f>"12:00 PM"</f>
        <v>12:00 PM</v>
      </c>
      <c r="BV334" t="str">
        <f>"8:00 PM"</f>
        <v>8:00 PM</v>
      </c>
      <c r="BW334" t="s">
        <v>184</v>
      </c>
      <c r="BX334">
        <v>12</v>
      </c>
      <c r="BY334">
        <v>12</v>
      </c>
      <c r="BZ334" t="s">
        <v>115</v>
      </c>
      <c r="CB334" s="3" t="s">
        <v>3070</v>
      </c>
      <c r="CC334" t="s">
        <v>3066</v>
      </c>
      <c r="CE334" t="s">
        <v>214</v>
      </c>
      <c r="CF334" t="s">
        <v>120</v>
      </c>
      <c r="CG334" s="8">
        <v>96950</v>
      </c>
      <c r="CH334" s="2">
        <v>9.5399999999999991</v>
      </c>
      <c r="CI334" s="2">
        <v>10</v>
      </c>
      <c r="CJ334" s="2">
        <v>14.31</v>
      </c>
      <c r="CK334" s="2">
        <v>15</v>
      </c>
      <c r="CL334" t="s">
        <v>134</v>
      </c>
      <c r="CN334" t="s">
        <v>135</v>
      </c>
      <c r="CP334" t="s">
        <v>115</v>
      </c>
      <c r="CQ334" t="s">
        <v>114</v>
      </c>
      <c r="CR334" t="s">
        <v>114</v>
      </c>
      <c r="CS334" t="s">
        <v>114</v>
      </c>
      <c r="CT334" t="s">
        <v>114</v>
      </c>
      <c r="CU334" t="s">
        <v>114</v>
      </c>
      <c r="CV334" t="s">
        <v>114</v>
      </c>
      <c r="CW334" t="s">
        <v>2956</v>
      </c>
      <c r="CX334" s="10">
        <v>16702331818</v>
      </c>
      <c r="CY334" t="s">
        <v>2953</v>
      </c>
      <c r="CZ334" t="s">
        <v>136</v>
      </c>
      <c r="DA334" t="s">
        <v>114</v>
      </c>
      <c r="DB334" t="s">
        <v>115</v>
      </c>
    </row>
    <row r="335" spans="1:111" ht="14.45" customHeight="1" x14ac:dyDescent="0.25">
      <c r="A335" t="s">
        <v>3012</v>
      </c>
      <c r="B335" t="s">
        <v>112</v>
      </c>
      <c r="C335" s="1">
        <v>45164.975168055556</v>
      </c>
      <c r="D335" s="1">
        <v>45225</v>
      </c>
      <c r="E335" t="s">
        <v>139</v>
      </c>
      <c r="G335" t="s">
        <v>115</v>
      </c>
      <c r="H335" t="s">
        <v>115</v>
      </c>
      <c r="I335" t="s">
        <v>115</v>
      </c>
      <c r="J335" t="s">
        <v>2971</v>
      </c>
      <c r="K335" t="s">
        <v>2972</v>
      </c>
      <c r="L335" t="s">
        <v>2973</v>
      </c>
      <c r="M335" t="s">
        <v>2974</v>
      </c>
      <c r="N335" t="s">
        <v>205</v>
      </c>
      <c r="O335" t="s">
        <v>120</v>
      </c>
      <c r="P335" s="8">
        <v>96951</v>
      </c>
      <c r="Q335" t="s">
        <v>121</v>
      </c>
      <c r="S335" s="10">
        <v>16705321470</v>
      </c>
      <c r="U335">
        <v>62441</v>
      </c>
      <c r="V335" t="s">
        <v>122</v>
      </c>
      <c r="X335" t="s">
        <v>2975</v>
      </c>
      <c r="Y335" t="s">
        <v>2976</v>
      </c>
      <c r="Z335" t="s">
        <v>2977</v>
      </c>
      <c r="AA335" t="s">
        <v>1843</v>
      </c>
      <c r="AB335" t="s">
        <v>2973</v>
      </c>
      <c r="AC335" t="s">
        <v>2974</v>
      </c>
      <c r="AD335" t="s">
        <v>205</v>
      </c>
      <c r="AE335" t="s">
        <v>120</v>
      </c>
      <c r="AF335" s="8">
        <v>96951</v>
      </c>
      <c r="AG335" t="s">
        <v>121</v>
      </c>
      <c r="AI335" s="10">
        <v>16705321470</v>
      </c>
      <c r="AK335" t="s">
        <v>1845</v>
      </c>
      <c r="BC335" t="str">
        <f>"43-6014.00"</f>
        <v>43-6014.00</v>
      </c>
      <c r="BD335" t="s">
        <v>1846</v>
      </c>
      <c r="BE335" t="s">
        <v>3013</v>
      </c>
      <c r="BF335" t="s">
        <v>1848</v>
      </c>
      <c r="BG335">
        <v>2</v>
      </c>
      <c r="BI335" s="1">
        <v>45284</v>
      </c>
      <c r="BJ335" s="1">
        <v>45649</v>
      </c>
      <c r="BM335">
        <v>40</v>
      </c>
      <c r="BN335">
        <v>0</v>
      </c>
      <c r="BO335">
        <v>8</v>
      </c>
      <c r="BP335">
        <v>8</v>
      </c>
      <c r="BQ335">
        <v>8</v>
      </c>
      <c r="BR335">
        <v>8</v>
      </c>
      <c r="BS335">
        <v>8</v>
      </c>
      <c r="BT335">
        <v>0</v>
      </c>
      <c r="BU335" t="str">
        <f>"8:00 AM"</f>
        <v>8:00 AM</v>
      </c>
      <c r="BV335" t="str">
        <f>"4:00 PM"</f>
        <v>4:00 PM</v>
      </c>
      <c r="BW335" t="s">
        <v>131</v>
      </c>
      <c r="BX335">
        <v>0</v>
      </c>
      <c r="BY335">
        <v>12</v>
      </c>
      <c r="BZ335" t="s">
        <v>115</v>
      </c>
      <c r="CB335" t="s">
        <v>3014</v>
      </c>
      <c r="CC335" t="s">
        <v>2973</v>
      </c>
      <c r="CD335" t="s">
        <v>2974</v>
      </c>
      <c r="CE335" t="s">
        <v>205</v>
      </c>
      <c r="CF335" t="s">
        <v>120</v>
      </c>
      <c r="CG335" s="8">
        <v>96951</v>
      </c>
      <c r="CH335" s="2">
        <v>12.94</v>
      </c>
      <c r="CI335" s="2">
        <v>12.94</v>
      </c>
      <c r="CJ335" s="2">
        <v>19.41</v>
      </c>
      <c r="CK335" s="2">
        <v>19.41</v>
      </c>
      <c r="CL335" t="s">
        <v>134</v>
      </c>
      <c r="CM335" t="s">
        <v>136</v>
      </c>
      <c r="CN335" t="s">
        <v>135</v>
      </c>
      <c r="CP335" t="s">
        <v>115</v>
      </c>
      <c r="CQ335" t="s">
        <v>114</v>
      </c>
      <c r="CR335" t="s">
        <v>115</v>
      </c>
      <c r="CS335" t="s">
        <v>114</v>
      </c>
      <c r="CT335" t="s">
        <v>136</v>
      </c>
      <c r="CU335" t="s">
        <v>114</v>
      </c>
      <c r="CV335" t="s">
        <v>114</v>
      </c>
      <c r="CW335" t="s">
        <v>136</v>
      </c>
      <c r="CX335" s="10">
        <v>16705321470</v>
      </c>
      <c r="CY335" t="s">
        <v>1845</v>
      </c>
      <c r="CZ335" t="s">
        <v>136</v>
      </c>
      <c r="DA335" t="s">
        <v>114</v>
      </c>
      <c r="DB335" t="s">
        <v>115</v>
      </c>
    </row>
    <row r="336" spans="1:111" ht="14.45" customHeight="1" x14ac:dyDescent="0.25">
      <c r="A336" t="s">
        <v>3126</v>
      </c>
      <c r="B336" t="s">
        <v>209</v>
      </c>
      <c r="C336" s="1">
        <v>45175.050998148145</v>
      </c>
      <c r="D336" s="1">
        <v>45226</v>
      </c>
      <c r="E336" t="s">
        <v>139</v>
      </c>
      <c r="G336" t="s">
        <v>115</v>
      </c>
      <c r="H336" t="s">
        <v>115</v>
      </c>
      <c r="I336" t="s">
        <v>115</v>
      </c>
      <c r="J336" t="s">
        <v>687</v>
      </c>
      <c r="K336" t="s">
        <v>688</v>
      </c>
      <c r="L336" t="s">
        <v>689</v>
      </c>
      <c r="M336" t="s">
        <v>612</v>
      </c>
      <c r="N336" t="s">
        <v>214</v>
      </c>
      <c r="O336" t="s">
        <v>120</v>
      </c>
      <c r="P336" s="8">
        <v>96950</v>
      </c>
      <c r="Q336" t="s">
        <v>121</v>
      </c>
      <c r="S336" s="10">
        <v>16702331530</v>
      </c>
      <c r="U336">
        <v>31181</v>
      </c>
      <c r="V336" t="s">
        <v>122</v>
      </c>
      <c r="X336" t="s">
        <v>690</v>
      </c>
      <c r="Y336" t="s">
        <v>691</v>
      </c>
      <c r="Z336" t="s">
        <v>206</v>
      </c>
      <c r="AA336" t="s">
        <v>259</v>
      </c>
      <c r="AB336" t="s">
        <v>689</v>
      </c>
      <c r="AC336" t="s">
        <v>612</v>
      </c>
      <c r="AD336" t="s">
        <v>214</v>
      </c>
      <c r="AE336" t="s">
        <v>120</v>
      </c>
      <c r="AF336" s="8">
        <v>96950</v>
      </c>
      <c r="AG336" t="s">
        <v>121</v>
      </c>
      <c r="AI336" s="10">
        <v>16702331530</v>
      </c>
      <c r="AK336" t="s">
        <v>692</v>
      </c>
      <c r="BC336" t="str">
        <f>"35-2014.00"</f>
        <v>35-2014.00</v>
      </c>
      <c r="BD336" t="s">
        <v>222</v>
      </c>
      <c r="BE336" t="s">
        <v>1291</v>
      </c>
      <c r="BF336" t="s">
        <v>224</v>
      </c>
      <c r="BG336">
        <v>5</v>
      </c>
      <c r="BH336">
        <v>5</v>
      </c>
      <c r="BI336" s="1">
        <v>45200</v>
      </c>
      <c r="BJ336" s="1">
        <v>45565</v>
      </c>
      <c r="BK336" s="1">
        <v>45226</v>
      </c>
      <c r="BL336" s="1">
        <v>45565</v>
      </c>
      <c r="BM336">
        <v>35</v>
      </c>
      <c r="BN336">
        <v>5</v>
      </c>
      <c r="BO336">
        <v>5</v>
      </c>
      <c r="BP336">
        <v>5</v>
      </c>
      <c r="BQ336">
        <v>5</v>
      </c>
      <c r="BR336">
        <v>5</v>
      </c>
      <c r="BS336">
        <v>5</v>
      </c>
      <c r="BT336">
        <v>5</v>
      </c>
      <c r="BU336" t="str">
        <f>"5:30 AM"</f>
        <v>5:30 AM</v>
      </c>
      <c r="BV336" t="str">
        <f>"9:30 PM"</f>
        <v>9:30 PM</v>
      </c>
      <c r="BW336" t="s">
        <v>131</v>
      </c>
      <c r="BX336">
        <v>0</v>
      </c>
      <c r="BY336">
        <v>12</v>
      </c>
      <c r="BZ336" t="s">
        <v>115</v>
      </c>
      <c r="CB336" s="3" t="s">
        <v>1292</v>
      </c>
      <c r="CC336" t="s">
        <v>689</v>
      </c>
      <c r="CD336" t="s">
        <v>612</v>
      </c>
      <c r="CE336" t="s">
        <v>214</v>
      </c>
      <c r="CF336" t="s">
        <v>120</v>
      </c>
      <c r="CG336" s="8">
        <v>96950</v>
      </c>
      <c r="CH336" s="2">
        <v>8.69</v>
      </c>
      <c r="CI336" s="2">
        <v>8.69</v>
      </c>
      <c r="CJ336" s="2">
        <v>13.04</v>
      </c>
      <c r="CK336" s="2">
        <v>13.04</v>
      </c>
      <c r="CL336" t="s">
        <v>134</v>
      </c>
      <c r="CM336" t="s">
        <v>206</v>
      </c>
      <c r="CN336" t="s">
        <v>135</v>
      </c>
      <c r="CP336" t="s">
        <v>115</v>
      </c>
      <c r="CQ336" t="s">
        <v>114</v>
      </c>
      <c r="CR336" t="s">
        <v>115</v>
      </c>
      <c r="CS336" t="s">
        <v>114</v>
      </c>
      <c r="CT336" t="s">
        <v>136</v>
      </c>
      <c r="CU336" t="s">
        <v>114</v>
      </c>
      <c r="CV336" t="s">
        <v>136</v>
      </c>
      <c r="CW336" t="s">
        <v>696</v>
      </c>
      <c r="CX336" s="10">
        <v>16702331530</v>
      </c>
      <c r="CY336" t="s">
        <v>692</v>
      </c>
      <c r="CZ336" t="s">
        <v>697</v>
      </c>
      <c r="DA336" t="s">
        <v>114</v>
      </c>
      <c r="DB336" t="s">
        <v>115</v>
      </c>
      <c r="DC336" t="s">
        <v>690</v>
      </c>
      <c r="DD336" t="s">
        <v>691</v>
      </c>
      <c r="DE336" t="s">
        <v>206</v>
      </c>
      <c r="DF336" t="s">
        <v>687</v>
      </c>
      <c r="DG336" t="s">
        <v>692</v>
      </c>
    </row>
    <row r="337" spans="1:111" ht="14.45" customHeight="1" x14ac:dyDescent="0.25">
      <c r="A337" t="s">
        <v>3127</v>
      </c>
      <c r="B337" t="s">
        <v>209</v>
      </c>
      <c r="C337" s="1">
        <v>45182.052229513887</v>
      </c>
      <c r="D337" s="1">
        <v>45226</v>
      </c>
      <c r="E337" t="s">
        <v>139</v>
      </c>
      <c r="G337" t="s">
        <v>115</v>
      </c>
      <c r="H337" t="s">
        <v>115</v>
      </c>
      <c r="I337" t="s">
        <v>115</v>
      </c>
      <c r="J337" t="s">
        <v>1717</v>
      </c>
      <c r="L337" t="s">
        <v>1718</v>
      </c>
      <c r="N337" t="s">
        <v>1719</v>
      </c>
      <c r="O337" t="s">
        <v>120</v>
      </c>
      <c r="P337" s="8">
        <v>96952</v>
      </c>
      <c r="Q337" t="s">
        <v>121</v>
      </c>
      <c r="S337" s="10">
        <v>16704330422</v>
      </c>
      <c r="U337">
        <v>212312</v>
      </c>
      <c r="V337" t="s">
        <v>122</v>
      </c>
      <c r="X337" t="s">
        <v>1720</v>
      </c>
      <c r="Y337" t="s">
        <v>1721</v>
      </c>
      <c r="Z337" t="s">
        <v>1516</v>
      </c>
      <c r="AA337" t="s">
        <v>259</v>
      </c>
      <c r="AB337" t="s">
        <v>1718</v>
      </c>
      <c r="AD337" t="s">
        <v>1719</v>
      </c>
      <c r="AE337" t="s">
        <v>120</v>
      </c>
      <c r="AF337" s="8">
        <v>96952</v>
      </c>
      <c r="AG337" t="s">
        <v>121</v>
      </c>
      <c r="AI337" s="10">
        <v>16704330422</v>
      </c>
      <c r="AK337" t="s">
        <v>1722</v>
      </c>
      <c r="BC337" t="str">
        <f>"53-3032.00"</f>
        <v>53-3032.00</v>
      </c>
      <c r="BD337" t="s">
        <v>1078</v>
      </c>
      <c r="BE337" t="s">
        <v>1723</v>
      </c>
      <c r="BF337" t="s">
        <v>1724</v>
      </c>
      <c r="BG337">
        <v>6</v>
      </c>
      <c r="BH337">
        <v>6</v>
      </c>
      <c r="BI337" s="1">
        <v>45292</v>
      </c>
      <c r="BJ337" s="1">
        <v>45657</v>
      </c>
      <c r="BK337" s="1">
        <v>45292</v>
      </c>
      <c r="BL337" s="1">
        <v>45657</v>
      </c>
      <c r="BM337">
        <v>40</v>
      </c>
      <c r="BN337">
        <v>0</v>
      </c>
      <c r="BO337">
        <v>8</v>
      </c>
      <c r="BP337">
        <v>8</v>
      </c>
      <c r="BQ337">
        <v>8</v>
      </c>
      <c r="BR337">
        <v>8</v>
      </c>
      <c r="BS337">
        <v>8</v>
      </c>
      <c r="BT337">
        <v>0</v>
      </c>
      <c r="BU337" t="str">
        <f>"7:30 AM"</f>
        <v>7:30 AM</v>
      </c>
      <c r="BV337" t="str">
        <f>"4:30 PM"</f>
        <v>4:30 PM</v>
      </c>
      <c r="BW337" t="s">
        <v>184</v>
      </c>
      <c r="BX337">
        <v>0</v>
      </c>
      <c r="BY337">
        <v>12</v>
      </c>
      <c r="BZ337" t="s">
        <v>115</v>
      </c>
      <c r="CB337" t="s">
        <v>1725</v>
      </c>
      <c r="CC337" t="s">
        <v>1726</v>
      </c>
      <c r="CE337" t="s">
        <v>1719</v>
      </c>
      <c r="CF337" t="s">
        <v>120</v>
      </c>
      <c r="CG337" s="8">
        <v>96952</v>
      </c>
      <c r="CH337" s="2">
        <v>10.47</v>
      </c>
      <c r="CI337" s="2">
        <v>13</v>
      </c>
      <c r="CJ337" s="2">
        <v>15.71</v>
      </c>
      <c r="CK337" s="2">
        <v>19.5</v>
      </c>
      <c r="CL337" t="s">
        <v>134</v>
      </c>
      <c r="CM337" t="s">
        <v>3128</v>
      </c>
      <c r="CN337" t="s">
        <v>187</v>
      </c>
      <c r="CP337" t="s">
        <v>115</v>
      </c>
      <c r="CQ337" t="s">
        <v>114</v>
      </c>
      <c r="CR337" t="s">
        <v>114</v>
      </c>
      <c r="CS337" t="s">
        <v>114</v>
      </c>
      <c r="CT337" t="s">
        <v>136</v>
      </c>
      <c r="CU337" t="s">
        <v>114</v>
      </c>
      <c r="CV337" t="s">
        <v>114</v>
      </c>
      <c r="CW337" t="s">
        <v>1728</v>
      </c>
      <c r="CX337" s="10">
        <v>16704330422</v>
      </c>
      <c r="CY337" t="s">
        <v>1722</v>
      </c>
      <c r="CZ337" t="s">
        <v>136</v>
      </c>
      <c r="DA337" t="s">
        <v>114</v>
      </c>
      <c r="DB337" t="s">
        <v>115</v>
      </c>
    </row>
    <row r="338" spans="1:111" ht="14.45" customHeight="1" x14ac:dyDescent="0.25">
      <c r="A338" t="s">
        <v>3129</v>
      </c>
      <c r="B338" t="s">
        <v>209</v>
      </c>
      <c r="C338" s="1">
        <v>45154.860608796298</v>
      </c>
      <c r="D338" s="1">
        <v>45226</v>
      </c>
      <c r="E338" t="s">
        <v>113</v>
      </c>
      <c r="F338" s="1">
        <v>45198.833333333336</v>
      </c>
      <c r="G338" t="s">
        <v>114</v>
      </c>
      <c r="H338" t="s">
        <v>115</v>
      </c>
      <c r="I338" t="s">
        <v>114</v>
      </c>
      <c r="J338" t="s">
        <v>3130</v>
      </c>
      <c r="K338" t="s">
        <v>3131</v>
      </c>
      <c r="L338" t="s">
        <v>3132</v>
      </c>
      <c r="N338" t="s">
        <v>214</v>
      </c>
      <c r="O338" t="s">
        <v>120</v>
      </c>
      <c r="P338" s="8">
        <v>96950</v>
      </c>
      <c r="Q338" t="s">
        <v>121</v>
      </c>
      <c r="S338" s="10">
        <v>16707895553</v>
      </c>
      <c r="U338">
        <v>561330</v>
      </c>
      <c r="V338" t="s">
        <v>122</v>
      </c>
      <c r="X338" t="s">
        <v>745</v>
      </c>
      <c r="Y338" t="s">
        <v>3133</v>
      </c>
      <c r="Z338" t="s">
        <v>719</v>
      </c>
      <c r="AA338" t="s">
        <v>3134</v>
      </c>
      <c r="AB338" t="s">
        <v>3135</v>
      </c>
      <c r="AD338" t="s">
        <v>214</v>
      </c>
      <c r="AE338" t="s">
        <v>120</v>
      </c>
      <c r="AF338" s="8">
        <v>96950</v>
      </c>
      <c r="AG338" t="s">
        <v>121</v>
      </c>
      <c r="AI338" s="10">
        <v>16707895553</v>
      </c>
      <c r="AK338" t="s">
        <v>3136</v>
      </c>
      <c r="BC338" t="str">
        <f>"39-5012.00"</f>
        <v>39-5012.00</v>
      </c>
      <c r="BD338" t="s">
        <v>921</v>
      </c>
      <c r="BE338" t="s">
        <v>3137</v>
      </c>
      <c r="BF338" t="s">
        <v>3138</v>
      </c>
      <c r="BG338">
        <v>1</v>
      </c>
      <c r="BH338">
        <v>1</v>
      </c>
      <c r="BI338" s="1">
        <v>45200</v>
      </c>
      <c r="BJ338" s="1">
        <v>46295</v>
      </c>
      <c r="BK338" s="1">
        <v>45226</v>
      </c>
      <c r="BL338" s="1">
        <v>46295</v>
      </c>
      <c r="BM338">
        <v>35</v>
      </c>
      <c r="BN338">
        <v>7</v>
      </c>
      <c r="BO338">
        <v>0</v>
      </c>
      <c r="BP338">
        <v>7</v>
      </c>
      <c r="BQ338">
        <v>7</v>
      </c>
      <c r="BR338">
        <v>0</v>
      </c>
      <c r="BS338">
        <v>7</v>
      </c>
      <c r="BT338">
        <v>7</v>
      </c>
      <c r="BU338" t="str">
        <f>"10:00 AM"</f>
        <v>10:00 AM</v>
      </c>
      <c r="BV338" t="str">
        <f>"6:00 PM"</f>
        <v>6:00 PM</v>
      </c>
      <c r="BW338" t="s">
        <v>131</v>
      </c>
      <c r="BX338">
        <v>0</v>
      </c>
      <c r="BY338">
        <v>24</v>
      </c>
      <c r="BZ338" t="s">
        <v>115</v>
      </c>
      <c r="CB338" t="s">
        <v>3139</v>
      </c>
      <c r="CC338" t="s">
        <v>612</v>
      </c>
      <c r="CE338" t="s">
        <v>214</v>
      </c>
      <c r="CF338" t="s">
        <v>120</v>
      </c>
      <c r="CG338" s="8">
        <v>96950</v>
      </c>
      <c r="CH338" s="2">
        <v>9.77</v>
      </c>
      <c r="CI338" s="2">
        <v>9.77</v>
      </c>
      <c r="CJ338" s="2">
        <v>14.65</v>
      </c>
      <c r="CK338" s="2">
        <v>14.65</v>
      </c>
      <c r="CL338" t="s">
        <v>134</v>
      </c>
      <c r="CN338" t="s">
        <v>135</v>
      </c>
      <c r="CP338" t="s">
        <v>115</v>
      </c>
      <c r="CQ338" t="s">
        <v>114</v>
      </c>
      <c r="CR338" t="s">
        <v>115</v>
      </c>
      <c r="CS338" t="s">
        <v>115</v>
      </c>
      <c r="CT338" t="s">
        <v>136</v>
      </c>
      <c r="CU338" t="s">
        <v>114</v>
      </c>
      <c r="CV338" t="s">
        <v>136</v>
      </c>
      <c r="CW338" t="s">
        <v>3140</v>
      </c>
      <c r="CX338" s="10">
        <v>16707895553</v>
      </c>
      <c r="CY338" t="s">
        <v>3136</v>
      </c>
      <c r="CZ338" t="s">
        <v>596</v>
      </c>
      <c r="DA338" t="s">
        <v>114</v>
      </c>
      <c r="DB338" t="s">
        <v>115</v>
      </c>
    </row>
    <row r="339" spans="1:111" ht="14.45" customHeight="1" x14ac:dyDescent="0.25">
      <c r="A339" t="s">
        <v>3141</v>
      </c>
      <c r="B339" t="s">
        <v>209</v>
      </c>
      <c r="C339" s="1">
        <v>45175.279758101853</v>
      </c>
      <c r="D339" s="1">
        <v>45226</v>
      </c>
      <c r="E339" t="s">
        <v>113</v>
      </c>
      <c r="F339" s="1">
        <v>45290.791666666664</v>
      </c>
      <c r="G339" t="s">
        <v>115</v>
      </c>
      <c r="H339" t="s">
        <v>115</v>
      </c>
      <c r="I339" t="s">
        <v>115</v>
      </c>
      <c r="J339" t="s">
        <v>3142</v>
      </c>
      <c r="K339" t="s">
        <v>3143</v>
      </c>
      <c r="L339" t="s">
        <v>3144</v>
      </c>
      <c r="M339" t="s">
        <v>3145</v>
      </c>
      <c r="N339" t="s">
        <v>119</v>
      </c>
      <c r="O339" t="s">
        <v>120</v>
      </c>
      <c r="P339" s="8">
        <v>96950</v>
      </c>
      <c r="Q339" t="s">
        <v>121</v>
      </c>
      <c r="R339" t="s">
        <v>136</v>
      </c>
      <c r="S339" s="10">
        <v>16702358901</v>
      </c>
      <c r="U339">
        <v>811412</v>
      </c>
      <c r="V339" t="s">
        <v>122</v>
      </c>
      <c r="X339" t="s">
        <v>3146</v>
      </c>
      <c r="Y339" t="s">
        <v>3147</v>
      </c>
      <c r="AA339" t="s">
        <v>1225</v>
      </c>
      <c r="AB339" t="s">
        <v>3144</v>
      </c>
      <c r="AC339" t="s">
        <v>3145</v>
      </c>
      <c r="AD339" t="s">
        <v>119</v>
      </c>
      <c r="AE339" t="s">
        <v>120</v>
      </c>
      <c r="AF339" s="8">
        <v>96950</v>
      </c>
      <c r="AG339" t="s">
        <v>121</v>
      </c>
      <c r="AI339" s="10">
        <v>16702358901</v>
      </c>
      <c r="AK339" t="s">
        <v>3148</v>
      </c>
      <c r="BC339" t="str">
        <f>"49-9021.00"</f>
        <v>49-9021.00</v>
      </c>
      <c r="BD339" t="s">
        <v>372</v>
      </c>
      <c r="BE339" t="s">
        <v>3149</v>
      </c>
      <c r="BF339" t="s">
        <v>3150</v>
      </c>
      <c r="BG339">
        <v>1</v>
      </c>
      <c r="BH339">
        <v>1</v>
      </c>
      <c r="BI339" s="1">
        <v>45292</v>
      </c>
      <c r="BJ339" s="1">
        <v>45657</v>
      </c>
      <c r="BK339" s="1">
        <v>45292</v>
      </c>
      <c r="BL339" s="1">
        <v>45657</v>
      </c>
      <c r="BM339">
        <v>40</v>
      </c>
      <c r="BN339">
        <v>0</v>
      </c>
      <c r="BO339">
        <v>8</v>
      </c>
      <c r="BP339">
        <v>8</v>
      </c>
      <c r="BQ339">
        <v>8</v>
      </c>
      <c r="BR339">
        <v>8</v>
      </c>
      <c r="BS339">
        <v>8</v>
      </c>
      <c r="BT339">
        <v>0</v>
      </c>
      <c r="BU339" t="str">
        <f>"9:00 AM"</f>
        <v>9:00 AM</v>
      </c>
      <c r="BV339" t="str">
        <f>"6:00 PM"</f>
        <v>6:00 PM</v>
      </c>
      <c r="BW339" t="s">
        <v>131</v>
      </c>
      <c r="BX339">
        <v>0</v>
      </c>
      <c r="BY339">
        <v>12</v>
      </c>
      <c r="BZ339" t="s">
        <v>115</v>
      </c>
      <c r="CB339" s="3" t="s">
        <v>3151</v>
      </c>
      <c r="CC339" t="s">
        <v>3144</v>
      </c>
      <c r="CE339" t="s">
        <v>119</v>
      </c>
      <c r="CF339" t="s">
        <v>120</v>
      </c>
      <c r="CG339" s="8">
        <v>96950</v>
      </c>
      <c r="CH339" s="2">
        <v>10.06</v>
      </c>
      <c r="CI339" s="2">
        <v>10.06</v>
      </c>
      <c r="CJ339" s="2">
        <v>15.09</v>
      </c>
      <c r="CK339" s="2">
        <v>15.09</v>
      </c>
      <c r="CL339" t="s">
        <v>134</v>
      </c>
      <c r="CM339" t="s">
        <v>423</v>
      </c>
      <c r="CN339" t="s">
        <v>135</v>
      </c>
      <c r="CP339" t="s">
        <v>115</v>
      </c>
      <c r="CQ339" t="s">
        <v>114</v>
      </c>
      <c r="CR339" t="s">
        <v>115</v>
      </c>
      <c r="CS339" t="s">
        <v>114</v>
      </c>
      <c r="CT339" t="s">
        <v>136</v>
      </c>
      <c r="CU339" t="s">
        <v>114</v>
      </c>
      <c r="CV339" t="s">
        <v>136</v>
      </c>
      <c r="CW339" t="s">
        <v>423</v>
      </c>
      <c r="CX339" s="10">
        <v>16702358901</v>
      </c>
      <c r="CY339" t="s">
        <v>3152</v>
      </c>
      <c r="CZ339" t="s">
        <v>136</v>
      </c>
      <c r="DA339" t="s">
        <v>114</v>
      </c>
      <c r="DB339" t="s">
        <v>115</v>
      </c>
    </row>
    <row r="340" spans="1:111" ht="14.45" customHeight="1" x14ac:dyDescent="0.25">
      <c r="A340" t="s">
        <v>3153</v>
      </c>
      <c r="B340" t="s">
        <v>209</v>
      </c>
      <c r="C340" s="1">
        <v>45181.898637268518</v>
      </c>
      <c r="D340" s="1">
        <v>45226</v>
      </c>
      <c r="E340" t="s">
        <v>139</v>
      </c>
      <c r="G340" t="s">
        <v>115</v>
      </c>
      <c r="H340" t="s">
        <v>115</v>
      </c>
      <c r="I340" t="s">
        <v>115</v>
      </c>
      <c r="J340" t="s">
        <v>943</v>
      </c>
      <c r="K340" t="s">
        <v>929</v>
      </c>
      <c r="L340" t="s">
        <v>3154</v>
      </c>
      <c r="M340" t="s">
        <v>3155</v>
      </c>
      <c r="N340" t="s">
        <v>214</v>
      </c>
      <c r="O340" t="s">
        <v>120</v>
      </c>
      <c r="P340" s="8">
        <v>96950</v>
      </c>
      <c r="Q340" t="s">
        <v>121</v>
      </c>
      <c r="R340" t="s">
        <v>136</v>
      </c>
      <c r="S340" s="10">
        <v>16702353027</v>
      </c>
      <c r="U340">
        <v>722310</v>
      </c>
      <c r="V340" t="s">
        <v>122</v>
      </c>
      <c r="X340" t="s">
        <v>931</v>
      </c>
      <c r="Y340" t="s">
        <v>932</v>
      </c>
      <c r="Z340" t="s">
        <v>933</v>
      </c>
      <c r="AA340" t="s">
        <v>219</v>
      </c>
      <c r="AB340" t="s">
        <v>3154</v>
      </c>
      <c r="AC340" t="s">
        <v>3155</v>
      </c>
      <c r="AD340" t="s">
        <v>214</v>
      </c>
      <c r="AE340" t="s">
        <v>120</v>
      </c>
      <c r="AF340" s="8">
        <v>96950</v>
      </c>
      <c r="AG340" t="s">
        <v>121</v>
      </c>
      <c r="AI340" s="10">
        <v>16702353027</v>
      </c>
      <c r="AK340" t="s">
        <v>935</v>
      </c>
      <c r="BC340" t="str">
        <f>"35-2012.00"</f>
        <v>35-2012.00</v>
      </c>
      <c r="BD340" t="s">
        <v>3156</v>
      </c>
      <c r="BE340" t="s">
        <v>3157</v>
      </c>
      <c r="BF340" t="s">
        <v>224</v>
      </c>
      <c r="BG340">
        <v>5</v>
      </c>
      <c r="BH340">
        <v>5</v>
      </c>
      <c r="BI340" s="1">
        <v>45292</v>
      </c>
      <c r="BJ340" s="1">
        <v>45657</v>
      </c>
      <c r="BK340" s="1">
        <v>45292</v>
      </c>
      <c r="BL340" s="1">
        <v>45657</v>
      </c>
      <c r="BM340">
        <v>35</v>
      </c>
      <c r="BN340">
        <v>0</v>
      </c>
      <c r="BO340">
        <v>7</v>
      </c>
      <c r="BP340">
        <v>7</v>
      </c>
      <c r="BQ340">
        <v>7</v>
      </c>
      <c r="BR340">
        <v>7</v>
      </c>
      <c r="BS340">
        <v>7</v>
      </c>
      <c r="BT340">
        <v>0</v>
      </c>
      <c r="BU340" t="str">
        <f>"2:00 AM"</f>
        <v>2:00 AM</v>
      </c>
      <c r="BV340" t="str">
        <f>"9:00 AM"</f>
        <v>9:00 AM</v>
      </c>
      <c r="BW340" t="s">
        <v>131</v>
      </c>
      <c r="BX340">
        <v>0</v>
      </c>
      <c r="BY340">
        <v>12</v>
      </c>
      <c r="BZ340" t="s">
        <v>115</v>
      </c>
      <c r="CB340" t="s">
        <v>3158</v>
      </c>
      <c r="CC340" t="s">
        <v>3159</v>
      </c>
      <c r="CD340" t="s">
        <v>3160</v>
      </c>
      <c r="CE340" t="s">
        <v>214</v>
      </c>
      <c r="CF340" t="s">
        <v>120</v>
      </c>
      <c r="CG340" s="8">
        <v>96950</v>
      </c>
      <c r="CH340" s="2">
        <v>9.2799999999999994</v>
      </c>
      <c r="CI340" s="2">
        <v>9.2799999999999994</v>
      </c>
      <c r="CJ340" s="2">
        <v>13.92</v>
      </c>
      <c r="CK340" s="2">
        <v>13.92</v>
      </c>
      <c r="CL340" t="s">
        <v>134</v>
      </c>
      <c r="CM340" t="s">
        <v>184</v>
      </c>
      <c r="CN340" t="s">
        <v>135</v>
      </c>
      <c r="CP340" t="s">
        <v>115</v>
      </c>
      <c r="CQ340" t="s">
        <v>114</v>
      </c>
      <c r="CR340" t="s">
        <v>115</v>
      </c>
      <c r="CS340" t="s">
        <v>114</v>
      </c>
      <c r="CT340" t="s">
        <v>136</v>
      </c>
      <c r="CU340" t="s">
        <v>114</v>
      </c>
      <c r="CV340" t="s">
        <v>136</v>
      </c>
      <c r="CW340" s="3" t="s">
        <v>3161</v>
      </c>
      <c r="CX340" s="10">
        <v>16702353027</v>
      </c>
      <c r="CY340" t="s">
        <v>935</v>
      </c>
      <c r="CZ340" t="s">
        <v>136</v>
      </c>
      <c r="DA340" t="s">
        <v>114</v>
      </c>
      <c r="DB340" t="s">
        <v>115</v>
      </c>
      <c r="DC340" t="s">
        <v>931</v>
      </c>
      <c r="DD340" t="s">
        <v>932</v>
      </c>
      <c r="DE340" t="s">
        <v>850</v>
      </c>
      <c r="DF340" t="s">
        <v>943</v>
      </c>
      <c r="DG340" t="s">
        <v>935</v>
      </c>
    </row>
    <row r="341" spans="1:111" ht="14.45" customHeight="1" x14ac:dyDescent="0.25">
      <c r="A341" t="s">
        <v>3166</v>
      </c>
      <c r="B341" t="s">
        <v>209</v>
      </c>
      <c r="C341" s="1">
        <v>45176.847609837961</v>
      </c>
      <c r="D341" s="1">
        <v>45226</v>
      </c>
      <c r="E341" t="s">
        <v>139</v>
      </c>
      <c r="G341" t="s">
        <v>115</v>
      </c>
      <c r="H341" t="s">
        <v>115</v>
      </c>
      <c r="I341" t="s">
        <v>115</v>
      </c>
      <c r="J341" t="s">
        <v>3167</v>
      </c>
      <c r="K341" t="s">
        <v>3168</v>
      </c>
      <c r="L341" t="s">
        <v>148</v>
      </c>
      <c r="M341" t="s">
        <v>3169</v>
      </c>
      <c r="N341" t="s">
        <v>119</v>
      </c>
      <c r="O341" t="s">
        <v>120</v>
      </c>
      <c r="P341" s="8">
        <v>96950</v>
      </c>
      <c r="Q341" t="s">
        <v>121</v>
      </c>
      <c r="S341" s="10">
        <v>16702877992</v>
      </c>
      <c r="U341">
        <v>811411</v>
      </c>
      <c r="V341" t="s">
        <v>122</v>
      </c>
      <c r="X341" t="s">
        <v>3170</v>
      </c>
      <c r="Y341" t="s">
        <v>3171</v>
      </c>
      <c r="Z341" t="s">
        <v>3172</v>
      </c>
      <c r="AA341" t="s">
        <v>2719</v>
      </c>
      <c r="AB341" t="s">
        <v>148</v>
      </c>
      <c r="AC341" t="s">
        <v>3173</v>
      </c>
      <c r="AD341" t="s">
        <v>119</v>
      </c>
      <c r="AE341" t="s">
        <v>120</v>
      </c>
      <c r="AF341" s="8">
        <v>96950</v>
      </c>
      <c r="AG341" t="s">
        <v>121</v>
      </c>
      <c r="AI341" s="10">
        <v>16702877992</v>
      </c>
      <c r="AK341" t="s">
        <v>3174</v>
      </c>
      <c r="BC341" t="str">
        <f>"49-9071.00"</f>
        <v>49-9071.00</v>
      </c>
      <c r="BD341" t="s">
        <v>200</v>
      </c>
      <c r="BE341" t="s">
        <v>3175</v>
      </c>
      <c r="BF341" t="s">
        <v>2512</v>
      </c>
      <c r="BG341">
        <v>4</v>
      </c>
      <c r="BH341">
        <v>4</v>
      </c>
      <c r="BI341" s="1">
        <v>45200</v>
      </c>
      <c r="BJ341" s="1">
        <v>45565</v>
      </c>
      <c r="BK341" s="1">
        <v>45226</v>
      </c>
      <c r="BL341" s="1">
        <v>45565</v>
      </c>
      <c r="BM341">
        <v>35</v>
      </c>
      <c r="BN341">
        <v>0</v>
      </c>
      <c r="BO341">
        <v>7</v>
      </c>
      <c r="BP341">
        <v>7</v>
      </c>
      <c r="BQ341">
        <v>7</v>
      </c>
      <c r="BR341">
        <v>7</v>
      </c>
      <c r="BS341">
        <v>7</v>
      </c>
      <c r="BT341">
        <v>0</v>
      </c>
      <c r="BU341" t="str">
        <f>"8:00 AM"</f>
        <v>8:00 AM</v>
      </c>
      <c r="BV341" t="str">
        <f>"4:00 PM"</f>
        <v>4:00 PM</v>
      </c>
      <c r="BW341" t="s">
        <v>184</v>
      </c>
      <c r="BX341">
        <v>0</v>
      </c>
      <c r="BY341">
        <v>12</v>
      </c>
      <c r="BZ341" t="s">
        <v>115</v>
      </c>
      <c r="CB341" s="3" t="s">
        <v>3176</v>
      </c>
      <c r="CC341" t="s">
        <v>1895</v>
      </c>
      <c r="CD341" t="s">
        <v>2503</v>
      </c>
      <c r="CE341" t="s">
        <v>119</v>
      </c>
      <c r="CF341" t="s">
        <v>120</v>
      </c>
      <c r="CG341" s="8">
        <v>96950</v>
      </c>
      <c r="CH341" s="2">
        <v>9.5399999999999991</v>
      </c>
      <c r="CI341" s="2">
        <v>9.5399999999999991</v>
      </c>
      <c r="CJ341" s="2">
        <v>14.31</v>
      </c>
      <c r="CK341" s="2">
        <v>14.31</v>
      </c>
      <c r="CL341" t="s">
        <v>134</v>
      </c>
      <c r="CM341" t="s">
        <v>136</v>
      </c>
      <c r="CN341" t="s">
        <v>135</v>
      </c>
      <c r="CP341" t="s">
        <v>114</v>
      </c>
      <c r="CQ341" t="s">
        <v>114</v>
      </c>
      <c r="CR341" t="s">
        <v>114</v>
      </c>
      <c r="CS341" t="s">
        <v>114</v>
      </c>
      <c r="CT341" t="s">
        <v>136</v>
      </c>
      <c r="CU341" t="s">
        <v>114</v>
      </c>
      <c r="CV341" t="s">
        <v>136</v>
      </c>
      <c r="CW341" t="s">
        <v>1641</v>
      </c>
      <c r="CX341" s="10">
        <v>16702877992</v>
      </c>
      <c r="CY341" t="s">
        <v>3174</v>
      </c>
      <c r="CZ341" t="s">
        <v>136</v>
      </c>
      <c r="DA341" t="s">
        <v>114</v>
      </c>
      <c r="DB341" t="s">
        <v>115</v>
      </c>
    </row>
    <row r="342" spans="1:111" ht="14.45" customHeight="1" x14ac:dyDescent="0.25">
      <c r="A342" t="s">
        <v>3177</v>
      </c>
      <c r="B342" t="s">
        <v>209</v>
      </c>
      <c r="C342" s="1">
        <v>45169.202528472226</v>
      </c>
      <c r="D342" s="1">
        <v>45226</v>
      </c>
      <c r="E342" t="s">
        <v>113</v>
      </c>
      <c r="F342" s="1">
        <v>45292.791666666664</v>
      </c>
      <c r="G342" t="s">
        <v>115</v>
      </c>
      <c r="H342" t="s">
        <v>115</v>
      </c>
      <c r="I342" t="s">
        <v>115</v>
      </c>
      <c r="J342" t="s">
        <v>3178</v>
      </c>
      <c r="K342" t="s">
        <v>136</v>
      </c>
      <c r="L342" t="s">
        <v>3179</v>
      </c>
      <c r="N342" t="s">
        <v>214</v>
      </c>
      <c r="O342" t="s">
        <v>120</v>
      </c>
      <c r="P342" s="8">
        <v>96950</v>
      </c>
      <c r="Q342" t="s">
        <v>121</v>
      </c>
      <c r="S342" s="10">
        <v>16702349675</v>
      </c>
      <c r="U342">
        <v>561720</v>
      </c>
      <c r="V342" t="s">
        <v>122</v>
      </c>
      <c r="X342" t="s">
        <v>464</v>
      </c>
      <c r="Y342" t="s">
        <v>3180</v>
      </c>
      <c r="Z342" t="s">
        <v>3181</v>
      </c>
      <c r="AA342" t="s">
        <v>3182</v>
      </c>
      <c r="AB342" t="s">
        <v>3183</v>
      </c>
      <c r="AD342" t="s">
        <v>119</v>
      </c>
      <c r="AE342" t="s">
        <v>120</v>
      </c>
      <c r="AF342" s="8">
        <v>96950</v>
      </c>
      <c r="AG342" t="s">
        <v>121</v>
      </c>
      <c r="AI342" s="10">
        <v>16704834587</v>
      </c>
      <c r="AK342" t="s">
        <v>3184</v>
      </c>
      <c r="BC342" t="str">
        <f>"49-9071.00"</f>
        <v>49-9071.00</v>
      </c>
      <c r="BD342" t="s">
        <v>200</v>
      </c>
      <c r="BE342" t="s">
        <v>3185</v>
      </c>
      <c r="BF342" t="s">
        <v>368</v>
      </c>
      <c r="BG342">
        <v>10</v>
      </c>
      <c r="BH342">
        <v>10</v>
      </c>
      <c r="BI342" s="1">
        <v>45294</v>
      </c>
      <c r="BJ342" s="1">
        <v>45659</v>
      </c>
      <c r="BK342" s="1">
        <v>45294</v>
      </c>
      <c r="BL342" s="1">
        <v>45659</v>
      </c>
      <c r="BM342">
        <v>35</v>
      </c>
      <c r="BN342">
        <v>7</v>
      </c>
      <c r="BO342">
        <v>7</v>
      </c>
      <c r="BP342">
        <v>7</v>
      </c>
      <c r="BQ342">
        <v>7</v>
      </c>
      <c r="BR342">
        <v>0</v>
      </c>
      <c r="BS342">
        <v>7</v>
      </c>
      <c r="BT342">
        <v>0</v>
      </c>
      <c r="BU342" t="str">
        <f>"8:00 AM"</f>
        <v>8:00 AM</v>
      </c>
      <c r="BV342" t="str">
        <f>"4:00 PM"</f>
        <v>4:00 PM</v>
      </c>
      <c r="BW342" t="s">
        <v>131</v>
      </c>
      <c r="BX342">
        <v>0</v>
      </c>
      <c r="BY342">
        <v>24</v>
      </c>
      <c r="BZ342" t="s">
        <v>115</v>
      </c>
      <c r="CB342" t="s">
        <v>3186</v>
      </c>
      <c r="CC342" t="s">
        <v>3187</v>
      </c>
      <c r="CE342" t="s">
        <v>214</v>
      </c>
      <c r="CF342" t="s">
        <v>120</v>
      </c>
      <c r="CG342" s="8">
        <v>96950</v>
      </c>
      <c r="CH342" s="2">
        <v>9.5399999999999991</v>
      </c>
      <c r="CI342" s="2">
        <v>9.5399999999999991</v>
      </c>
      <c r="CL342" t="s">
        <v>134</v>
      </c>
      <c r="CN342" t="s">
        <v>135</v>
      </c>
      <c r="CP342" t="s">
        <v>115</v>
      </c>
      <c r="CQ342" t="s">
        <v>114</v>
      </c>
      <c r="CR342" t="s">
        <v>115</v>
      </c>
      <c r="CS342" t="s">
        <v>115</v>
      </c>
      <c r="CT342" t="s">
        <v>136</v>
      </c>
      <c r="CU342" t="s">
        <v>114</v>
      </c>
      <c r="CV342" t="s">
        <v>136</v>
      </c>
      <c r="CW342" t="s">
        <v>3188</v>
      </c>
      <c r="CX342" s="10">
        <v>16702349675</v>
      </c>
      <c r="CY342" t="s">
        <v>3184</v>
      </c>
      <c r="CZ342" t="s">
        <v>136</v>
      </c>
      <c r="DA342" t="s">
        <v>114</v>
      </c>
      <c r="DB342" t="s">
        <v>115</v>
      </c>
    </row>
    <row r="343" spans="1:111" ht="14.45" customHeight="1" x14ac:dyDescent="0.25">
      <c r="A343" t="s">
        <v>3202</v>
      </c>
      <c r="B343" t="s">
        <v>209</v>
      </c>
      <c r="C343" s="1">
        <v>45160.898181944445</v>
      </c>
      <c r="D343" s="1">
        <v>45226</v>
      </c>
      <c r="E343" t="s">
        <v>113</v>
      </c>
      <c r="F343" s="1">
        <v>45290.791666666664</v>
      </c>
      <c r="G343" t="s">
        <v>115</v>
      </c>
      <c r="H343" t="s">
        <v>115</v>
      </c>
      <c r="I343" t="s">
        <v>115</v>
      </c>
      <c r="J343" t="s">
        <v>3203</v>
      </c>
      <c r="K343" t="s">
        <v>3204</v>
      </c>
      <c r="L343" t="s">
        <v>386</v>
      </c>
      <c r="M343" t="s">
        <v>3205</v>
      </c>
      <c r="N343" t="s">
        <v>119</v>
      </c>
      <c r="O343" t="s">
        <v>120</v>
      </c>
      <c r="P343" s="8">
        <v>96950</v>
      </c>
      <c r="Q343" t="s">
        <v>121</v>
      </c>
      <c r="S343" s="10">
        <v>16709892288</v>
      </c>
      <c r="U343">
        <v>44211</v>
      </c>
      <c r="V343" t="s">
        <v>122</v>
      </c>
      <c r="X343" t="s">
        <v>3206</v>
      </c>
      <c r="Y343" t="s">
        <v>3207</v>
      </c>
      <c r="AA343" t="s">
        <v>3208</v>
      </c>
      <c r="AB343" t="s">
        <v>3209</v>
      </c>
      <c r="AC343" t="s">
        <v>3205</v>
      </c>
      <c r="AD343" t="s">
        <v>119</v>
      </c>
      <c r="AE343" t="s">
        <v>120</v>
      </c>
      <c r="AF343" s="8">
        <v>96950</v>
      </c>
      <c r="AG343" t="s">
        <v>121</v>
      </c>
      <c r="AI343" s="10">
        <v>16709892288</v>
      </c>
      <c r="AK343" t="s">
        <v>3210</v>
      </c>
      <c r="AL343" t="s">
        <v>488</v>
      </c>
      <c r="AM343" t="s">
        <v>500</v>
      </c>
      <c r="AN343" t="s">
        <v>490</v>
      </c>
      <c r="AO343" t="s">
        <v>431</v>
      </c>
      <c r="AP343" t="s">
        <v>3211</v>
      </c>
      <c r="AQ343" t="s">
        <v>1580</v>
      </c>
      <c r="AR343" t="s">
        <v>119</v>
      </c>
      <c r="AS343" t="s">
        <v>120</v>
      </c>
      <c r="AT343">
        <v>96950</v>
      </c>
      <c r="AU343" t="s">
        <v>121</v>
      </c>
      <c r="AW343" s="10">
        <v>16702330081</v>
      </c>
      <c r="AY343" t="s">
        <v>1582</v>
      </c>
      <c r="AZ343" t="s">
        <v>494</v>
      </c>
      <c r="BA343" t="s">
        <v>120</v>
      </c>
      <c r="BB343" t="s">
        <v>1583</v>
      </c>
      <c r="BC343" t="str">
        <f>"11-2022.00"</f>
        <v>11-2022.00</v>
      </c>
      <c r="BD343" t="s">
        <v>343</v>
      </c>
      <c r="BE343" t="s">
        <v>3212</v>
      </c>
      <c r="BF343" t="s">
        <v>3213</v>
      </c>
      <c r="BG343">
        <v>1</v>
      </c>
      <c r="BH343">
        <v>1</v>
      </c>
      <c r="BI343" s="1">
        <v>45292</v>
      </c>
      <c r="BJ343" s="1">
        <v>45657</v>
      </c>
      <c r="BK343" s="1">
        <v>45292</v>
      </c>
      <c r="BL343" s="1">
        <v>45657</v>
      </c>
      <c r="BM343">
        <v>40</v>
      </c>
      <c r="BN343">
        <v>0</v>
      </c>
      <c r="BO343">
        <v>8</v>
      </c>
      <c r="BP343">
        <v>8</v>
      </c>
      <c r="BQ343">
        <v>8</v>
      </c>
      <c r="BR343">
        <v>8</v>
      </c>
      <c r="BS343">
        <v>8</v>
      </c>
      <c r="BT343">
        <v>0</v>
      </c>
      <c r="BU343" t="str">
        <f>"8:00 AM"</f>
        <v>8:00 AM</v>
      </c>
      <c r="BV343" t="str">
        <f>"5:00 PM"</f>
        <v>5:00 PM</v>
      </c>
      <c r="BW343" t="s">
        <v>683</v>
      </c>
      <c r="BX343">
        <v>0</v>
      </c>
      <c r="BY343">
        <v>48</v>
      </c>
      <c r="BZ343" t="s">
        <v>114</v>
      </c>
      <c r="CA343">
        <v>2</v>
      </c>
      <c r="CB343" t="s">
        <v>3214</v>
      </c>
      <c r="CC343" t="s">
        <v>3215</v>
      </c>
      <c r="CD343" t="s">
        <v>3205</v>
      </c>
      <c r="CE343" t="s">
        <v>119</v>
      </c>
      <c r="CF343" t="s">
        <v>120</v>
      </c>
      <c r="CG343" s="8">
        <v>96950</v>
      </c>
      <c r="CH343" s="2">
        <v>17.07</v>
      </c>
      <c r="CL343" t="s">
        <v>134</v>
      </c>
      <c r="CN343" t="s">
        <v>135</v>
      </c>
      <c r="CP343" t="s">
        <v>115</v>
      </c>
      <c r="CQ343" t="s">
        <v>114</v>
      </c>
      <c r="CR343" t="s">
        <v>115</v>
      </c>
      <c r="CS343" t="s">
        <v>115</v>
      </c>
      <c r="CT343" t="s">
        <v>136</v>
      </c>
      <c r="CU343" t="s">
        <v>114</v>
      </c>
      <c r="CV343" t="s">
        <v>136</v>
      </c>
      <c r="CW343" t="s">
        <v>136</v>
      </c>
      <c r="CX343" s="10">
        <v>16709892288</v>
      </c>
      <c r="CY343" t="s">
        <v>3210</v>
      </c>
      <c r="CZ343" t="s">
        <v>136</v>
      </c>
      <c r="DA343" t="s">
        <v>114</v>
      </c>
      <c r="DB343" t="s">
        <v>115</v>
      </c>
      <c r="DC343" t="s">
        <v>500</v>
      </c>
      <c r="DD343" t="s">
        <v>490</v>
      </c>
      <c r="DE343" t="s">
        <v>431</v>
      </c>
      <c r="DF343" t="s">
        <v>3216</v>
      </c>
      <c r="DG343" t="s">
        <v>493</v>
      </c>
    </row>
    <row r="344" spans="1:111" ht="14.45" customHeight="1" x14ac:dyDescent="0.25">
      <c r="A344" t="s">
        <v>3218</v>
      </c>
      <c r="B344" t="s">
        <v>209</v>
      </c>
      <c r="C344" s="1">
        <v>45175.299378587966</v>
      </c>
      <c r="D344" s="1">
        <v>45226</v>
      </c>
      <c r="E344" t="s">
        <v>139</v>
      </c>
      <c r="G344" t="s">
        <v>115</v>
      </c>
      <c r="H344" t="s">
        <v>115</v>
      </c>
      <c r="I344" t="s">
        <v>115</v>
      </c>
      <c r="J344" t="s">
        <v>3060</v>
      </c>
      <c r="K344" t="s">
        <v>2532</v>
      </c>
      <c r="L344" t="s">
        <v>2533</v>
      </c>
      <c r="M344" t="s">
        <v>2534</v>
      </c>
      <c r="N344" t="s">
        <v>119</v>
      </c>
      <c r="O344" t="s">
        <v>120</v>
      </c>
      <c r="P344" s="8">
        <v>96950</v>
      </c>
      <c r="Q344" t="s">
        <v>121</v>
      </c>
      <c r="S344" s="10">
        <v>16702352883</v>
      </c>
      <c r="T344">
        <v>0</v>
      </c>
      <c r="U344">
        <v>56132</v>
      </c>
      <c r="V344" t="s">
        <v>122</v>
      </c>
      <c r="X344" t="s">
        <v>415</v>
      </c>
      <c r="Y344" t="s">
        <v>416</v>
      </c>
      <c r="Z344" t="s">
        <v>417</v>
      </c>
      <c r="AA344" t="s">
        <v>533</v>
      </c>
      <c r="AB344" t="s">
        <v>2533</v>
      </c>
      <c r="AC344" t="s">
        <v>2534</v>
      </c>
      <c r="AD344" t="s">
        <v>119</v>
      </c>
      <c r="AE344" t="s">
        <v>120</v>
      </c>
      <c r="AF344" s="8">
        <v>96950</v>
      </c>
      <c r="AG344" t="s">
        <v>121</v>
      </c>
      <c r="AI344" s="10">
        <v>16702352883</v>
      </c>
      <c r="AJ344">
        <v>0</v>
      </c>
      <c r="AK344" t="s">
        <v>2535</v>
      </c>
      <c r="BC344" t="str">
        <f>"35-3011.00"</f>
        <v>35-3011.00</v>
      </c>
      <c r="BD344" t="s">
        <v>2375</v>
      </c>
      <c r="BE344" t="s">
        <v>3219</v>
      </c>
      <c r="BF344" t="s">
        <v>2377</v>
      </c>
      <c r="BG344">
        <v>10</v>
      </c>
      <c r="BH344">
        <v>10</v>
      </c>
      <c r="BI344" s="1">
        <v>45231</v>
      </c>
      <c r="BJ344" s="1">
        <v>45596</v>
      </c>
      <c r="BK344" s="1">
        <v>45231</v>
      </c>
      <c r="BL344" s="1">
        <v>45596</v>
      </c>
      <c r="BM344">
        <v>35</v>
      </c>
      <c r="BN344">
        <v>0</v>
      </c>
      <c r="BO344">
        <v>7</v>
      </c>
      <c r="BP344">
        <v>7</v>
      </c>
      <c r="BQ344">
        <v>7</v>
      </c>
      <c r="BR344">
        <v>7</v>
      </c>
      <c r="BS344">
        <v>7</v>
      </c>
      <c r="BT344">
        <v>0</v>
      </c>
      <c r="BU344" t="str">
        <f>"11:00 AM"</f>
        <v>11:00 AM</v>
      </c>
      <c r="BV344" t="str">
        <f>"6:00 PM"</f>
        <v>6:00 PM</v>
      </c>
      <c r="BW344" t="s">
        <v>131</v>
      </c>
      <c r="BX344">
        <v>6</v>
      </c>
      <c r="BY344">
        <v>12</v>
      </c>
      <c r="BZ344" t="s">
        <v>115</v>
      </c>
      <c r="CB344" t="s">
        <v>3220</v>
      </c>
      <c r="CC344" t="s">
        <v>2533</v>
      </c>
      <c r="CD344" t="s">
        <v>2539</v>
      </c>
      <c r="CE344" t="s">
        <v>119</v>
      </c>
      <c r="CF344" t="s">
        <v>120</v>
      </c>
      <c r="CG344" s="8">
        <v>96950</v>
      </c>
      <c r="CH344" s="2">
        <v>7.93</v>
      </c>
      <c r="CI344" s="2">
        <v>7.93</v>
      </c>
      <c r="CJ344" s="2">
        <v>11.9</v>
      </c>
      <c r="CK344" s="2">
        <v>11.9</v>
      </c>
      <c r="CL344" t="s">
        <v>134</v>
      </c>
      <c r="CM344" t="s">
        <v>764</v>
      </c>
      <c r="CN344" t="s">
        <v>135</v>
      </c>
      <c r="CP344" t="s">
        <v>115</v>
      </c>
      <c r="CQ344" t="s">
        <v>114</v>
      </c>
      <c r="CR344" t="s">
        <v>115</v>
      </c>
      <c r="CS344" t="s">
        <v>114</v>
      </c>
      <c r="CT344" t="s">
        <v>114</v>
      </c>
      <c r="CU344" t="s">
        <v>114</v>
      </c>
      <c r="CV344" t="s">
        <v>136</v>
      </c>
      <c r="CW344" t="s">
        <v>424</v>
      </c>
      <c r="CX344" s="10">
        <v>16702352883</v>
      </c>
      <c r="CY344" t="s">
        <v>2535</v>
      </c>
      <c r="CZ344" t="s">
        <v>206</v>
      </c>
      <c r="DA344" t="s">
        <v>114</v>
      </c>
      <c r="DB344" t="s">
        <v>115</v>
      </c>
    </row>
    <row r="345" spans="1:111" ht="14.45" customHeight="1" x14ac:dyDescent="0.25">
      <c r="A345" t="s">
        <v>3221</v>
      </c>
      <c r="B345" t="s">
        <v>209</v>
      </c>
      <c r="C345" s="1">
        <v>45163.084643981485</v>
      </c>
      <c r="D345" s="1">
        <v>45226</v>
      </c>
      <c r="E345" t="s">
        <v>113</v>
      </c>
      <c r="F345" s="1">
        <v>45290.791666666664</v>
      </c>
      <c r="G345" t="s">
        <v>115</v>
      </c>
      <c r="H345" t="s">
        <v>115</v>
      </c>
      <c r="I345" t="s">
        <v>115</v>
      </c>
      <c r="J345" t="s">
        <v>1812</v>
      </c>
      <c r="K345" t="s">
        <v>136</v>
      </c>
      <c r="L345" t="s">
        <v>1813</v>
      </c>
      <c r="M345" t="s">
        <v>1814</v>
      </c>
      <c r="N345" t="s">
        <v>3222</v>
      </c>
      <c r="O345" t="s">
        <v>120</v>
      </c>
      <c r="P345" s="8">
        <v>96952</v>
      </c>
      <c r="Q345" t="s">
        <v>121</v>
      </c>
      <c r="R345" t="s">
        <v>136</v>
      </c>
      <c r="S345" s="10">
        <v>16704339989</v>
      </c>
      <c r="U345">
        <v>481111</v>
      </c>
      <c r="V345" t="s">
        <v>122</v>
      </c>
      <c r="X345" t="s">
        <v>1815</v>
      </c>
      <c r="Y345" t="s">
        <v>1816</v>
      </c>
      <c r="Z345" t="s">
        <v>1817</v>
      </c>
      <c r="AA345" t="s">
        <v>219</v>
      </c>
      <c r="AB345" t="s">
        <v>1813</v>
      </c>
      <c r="AC345" t="s">
        <v>1814</v>
      </c>
      <c r="AD345" t="s">
        <v>1719</v>
      </c>
      <c r="AE345" t="s">
        <v>120</v>
      </c>
      <c r="AF345" s="8">
        <v>96952</v>
      </c>
      <c r="AG345" t="s">
        <v>121</v>
      </c>
      <c r="AI345" s="10">
        <v>16704339989</v>
      </c>
      <c r="AK345" t="s">
        <v>1818</v>
      </c>
      <c r="BC345" t="str">
        <f>"43-4181.00"</f>
        <v>43-4181.00</v>
      </c>
      <c r="BD345" t="s">
        <v>1246</v>
      </c>
      <c r="BE345" t="s">
        <v>3223</v>
      </c>
      <c r="BF345" t="s">
        <v>3224</v>
      </c>
      <c r="BG345">
        <v>2</v>
      </c>
      <c r="BH345">
        <v>2</v>
      </c>
      <c r="BI345" s="1">
        <v>45292</v>
      </c>
      <c r="BJ345" s="1">
        <v>45657</v>
      </c>
      <c r="BK345" s="1">
        <v>45292</v>
      </c>
      <c r="BL345" s="1">
        <v>45657</v>
      </c>
      <c r="BM345">
        <v>40</v>
      </c>
      <c r="BN345">
        <v>0</v>
      </c>
      <c r="BO345">
        <v>8</v>
      </c>
      <c r="BP345">
        <v>8</v>
      </c>
      <c r="BQ345">
        <v>8</v>
      </c>
      <c r="BR345">
        <v>8</v>
      </c>
      <c r="BS345">
        <v>8</v>
      </c>
      <c r="BT345">
        <v>0</v>
      </c>
      <c r="BU345" t="str">
        <f>"8:00 AM"</f>
        <v>8:00 AM</v>
      </c>
      <c r="BV345" t="str">
        <f>"5:00 PM"</f>
        <v>5:00 PM</v>
      </c>
      <c r="BW345" t="s">
        <v>131</v>
      </c>
      <c r="BX345">
        <v>0</v>
      </c>
      <c r="BY345">
        <v>12</v>
      </c>
      <c r="BZ345" t="s">
        <v>115</v>
      </c>
      <c r="CB345" t="s">
        <v>3225</v>
      </c>
      <c r="CC345" t="s">
        <v>1813</v>
      </c>
      <c r="CD345" t="s">
        <v>1814</v>
      </c>
      <c r="CE345" t="s">
        <v>1719</v>
      </c>
      <c r="CF345" t="s">
        <v>120</v>
      </c>
      <c r="CG345" s="8">
        <v>96952</v>
      </c>
      <c r="CH345" s="2">
        <v>8.8699999999999992</v>
      </c>
      <c r="CI345" s="2">
        <v>8.9</v>
      </c>
      <c r="CL345" t="s">
        <v>134</v>
      </c>
      <c r="CM345" t="s">
        <v>136</v>
      </c>
      <c r="CN345" t="s">
        <v>135</v>
      </c>
      <c r="CP345" t="s">
        <v>115</v>
      </c>
      <c r="CQ345" t="s">
        <v>114</v>
      </c>
      <c r="CR345" t="s">
        <v>115</v>
      </c>
      <c r="CS345" t="s">
        <v>115</v>
      </c>
      <c r="CT345" t="s">
        <v>114</v>
      </c>
      <c r="CU345" t="s">
        <v>114</v>
      </c>
      <c r="CV345" t="s">
        <v>136</v>
      </c>
      <c r="CW345" t="s">
        <v>1822</v>
      </c>
      <c r="CX345" s="10">
        <v>16704339989</v>
      </c>
      <c r="CY345" t="s">
        <v>1823</v>
      </c>
      <c r="CZ345" t="s">
        <v>1824</v>
      </c>
      <c r="DA345" t="s">
        <v>114</v>
      </c>
      <c r="DB345" t="s">
        <v>115</v>
      </c>
    </row>
    <row r="346" spans="1:111" ht="14.45" customHeight="1" x14ac:dyDescent="0.25">
      <c r="A346" t="s">
        <v>3235</v>
      </c>
      <c r="B346" t="s">
        <v>209</v>
      </c>
      <c r="C346" s="1">
        <v>45175.310221527776</v>
      </c>
      <c r="D346" s="1">
        <v>45226</v>
      </c>
      <c r="E346" t="s">
        <v>139</v>
      </c>
      <c r="G346" t="s">
        <v>115</v>
      </c>
      <c r="H346" t="s">
        <v>115</v>
      </c>
      <c r="I346" t="s">
        <v>115</v>
      </c>
      <c r="J346" t="s">
        <v>2531</v>
      </c>
      <c r="K346" t="s">
        <v>2532</v>
      </c>
      <c r="L346" t="s">
        <v>2533</v>
      </c>
      <c r="M346" t="s">
        <v>2534</v>
      </c>
      <c r="N346" t="s">
        <v>119</v>
      </c>
      <c r="O346" t="s">
        <v>120</v>
      </c>
      <c r="P346" s="8">
        <v>96950</v>
      </c>
      <c r="Q346" t="s">
        <v>121</v>
      </c>
      <c r="S346" s="10">
        <v>16702352883</v>
      </c>
      <c r="T346">
        <v>0</v>
      </c>
      <c r="U346">
        <v>56132</v>
      </c>
      <c r="V346" t="s">
        <v>122</v>
      </c>
      <c r="X346" t="s">
        <v>415</v>
      </c>
      <c r="Y346" t="s">
        <v>416</v>
      </c>
      <c r="Z346" t="s">
        <v>417</v>
      </c>
      <c r="AA346" t="s">
        <v>533</v>
      </c>
      <c r="AB346" t="s">
        <v>2533</v>
      </c>
      <c r="AC346" t="s">
        <v>2534</v>
      </c>
      <c r="AD346" t="s">
        <v>119</v>
      </c>
      <c r="AE346" t="s">
        <v>120</v>
      </c>
      <c r="AF346" s="8">
        <v>96950</v>
      </c>
      <c r="AG346" t="s">
        <v>121</v>
      </c>
      <c r="AI346" s="10">
        <v>16702352883</v>
      </c>
      <c r="AJ346">
        <v>0</v>
      </c>
      <c r="AK346" t="s">
        <v>2535</v>
      </c>
      <c r="BC346" t="str">
        <f>"39-3091.00"</f>
        <v>39-3091.00</v>
      </c>
      <c r="BD346" t="s">
        <v>3236</v>
      </c>
      <c r="BE346" t="s">
        <v>3237</v>
      </c>
      <c r="BF346" t="s">
        <v>3238</v>
      </c>
      <c r="BG346">
        <v>10</v>
      </c>
      <c r="BH346">
        <v>10</v>
      </c>
      <c r="BI346" s="1">
        <v>45231</v>
      </c>
      <c r="BJ346" s="1">
        <v>45596</v>
      </c>
      <c r="BK346" s="1">
        <v>45231</v>
      </c>
      <c r="BL346" s="1">
        <v>45596</v>
      </c>
      <c r="BM346">
        <v>35</v>
      </c>
      <c r="BN346">
        <v>0</v>
      </c>
      <c r="BO346">
        <v>7</v>
      </c>
      <c r="BP346">
        <v>7</v>
      </c>
      <c r="BQ346">
        <v>7</v>
      </c>
      <c r="BR346">
        <v>7</v>
      </c>
      <c r="BS346">
        <v>7</v>
      </c>
      <c r="BT346">
        <v>0</v>
      </c>
      <c r="BU346" t="str">
        <f>"9:00 AM"</f>
        <v>9:00 AM</v>
      </c>
      <c r="BV346" t="str">
        <f>"5:00 PM"</f>
        <v>5:00 PM</v>
      </c>
      <c r="BW346" t="s">
        <v>131</v>
      </c>
      <c r="BX346">
        <v>3</v>
      </c>
      <c r="BY346">
        <v>3</v>
      </c>
      <c r="BZ346" t="s">
        <v>115</v>
      </c>
      <c r="CB346" t="s">
        <v>3239</v>
      </c>
      <c r="CC346" t="s">
        <v>2533</v>
      </c>
      <c r="CD346" t="s">
        <v>2539</v>
      </c>
      <c r="CE346" t="s">
        <v>119</v>
      </c>
      <c r="CF346" t="s">
        <v>120</v>
      </c>
      <c r="CG346" s="8">
        <v>96950</v>
      </c>
      <c r="CH346" s="2">
        <v>7.7</v>
      </c>
      <c r="CI346" s="2">
        <v>7.7</v>
      </c>
      <c r="CJ346" s="2">
        <v>11.55</v>
      </c>
      <c r="CK346" s="2">
        <v>11.55</v>
      </c>
      <c r="CL346" t="s">
        <v>134</v>
      </c>
      <c r="CM346" t="s">
        <v>764</v>
      </c>
      <c r="CN346" t="s">
        <v>135</v>
      </c>
      <c r="CP346" t="s">
        <v>115</v>
      </c>
      <c r="CQ346" t="s">
        <v>114</v>
      </c>
      <c r="CR346" t="s">
        <v>115</v>
      </c>
      <c r="CS346" t="s">
        <v>114</v>
      </c>
      <c r="CT346" t="s">
        <v>114</v>
      </c>
      <c r="CU346" t="s">
        <v>114</v>
      </c>
      <c r="CV346" t="s">
        <v>136</v>
      </c>
      <c r="CW346" t="s">
        <v>424</v>
      </c>
      <c r="CX346" s="10">
        <v>16702352883</v>
      </c>
      <c r="CY346" t="s">
        <v>2535</v>
      </c>
      <c r="CZ346" t="s">
        <v>206</v>
      </c>
      <c r="DA346" t="s">
        <v>114</v>
      </c>
      <c r="DB346" t="s">
        <v>115</v>
      </c>
    </row>
    <row r="347" spans="1:111" ht="14.45" customHeight="1" x14ac:dyDescent="0.25">
      <c r="A347" t="s">
        <v>3240</v>
      </c>
      <c r="B347" t="s">
        <v>209</v>
      </c>
      <c r="C347" s="1">
        <v>45164.106306944443</v>
      </c>
      <c r="D347" s="1">
        <v>45226</v>
      </c>
      <c r="E347" t="s">
        <v>113</v>
      </c>
      <c r="F347" s="1">
        <v>45229.833333333336</v>
      </c>
      <c r="G347" t="s">
        <v>115</v>
      </c>
      <c r="H347" t="s">
        <v>115</v>
      </c>
      <c r="I347" t="s">
        <v>115</v>
      </c>
      <c r="J347" t="s">
        <v>1100</v>
      </c>
      <c r="K347" t="s">
        <v>184</v>
      </c>
      <c r="L347" t="s">
        <v>3154</v>
      </c>
      <c r="M347" t="s">
        <v>1101</v>
      </c>
      <c r="N347" t="s">
        <v>214</v>
      </c>
      <c r="O347" t="s">
        <v>120</v>
      </c>
      <c r="P347" s="8">
        <v>96950</v>
      </c>
      <c r="Q347" t="s">
        <v>121</v>
      </c>
      <c r="R347" t="s">
        <v>2318</v>
      </c>
      <c r="S347" s="10">
        <v>16702353027</v>
      </c>
      <c r="U347">
        <v>561320</v>
      </c>
      <c r="V347" t="s">
        <v>448</v>
      </c>
      <c r="W347" t="s">
        <v>114</v>
      </c>
      <c r="X347" t="s">
        <v>1103</v>
      </c>
      <c r="Y347" t="s">
        <v>1104</v>
      </c>
      <c r="Z347" t="s">
        <v>931</v>
      </c>
      <c r="AA347" t="s">
        <v>219</v>
      </c>
      <c r="AB347" t="s">
        <v>3154</v>
      </c>
      <c r="AC347" t="s">
        <v>3241</v>
      </c>
      <c r="AD347" t="s">
        <v>214</v>
      </c>
      <c r="AE347" t="s">
        <v>120</v>
      </c>
      <c r="AF347" s="8">
        <v>96950</v>
      </c>
      <c r="AG347" t="s">
        <v>121</v>
      </c>
      <c r="AH347" t="s">
        <v>2318</v>
      </c>
      <c r="AI347" s="10">
        <v>16702353027</v>
      </c>
      <c r="AK347" t="s">
        <v>1105</v>
      </c>
      <c r="BC347" t="str">
        <f>"37-3011.00"</f>
        <v>37-3011.00</v>
      </c>
      <c r="BD347" t="s">
        <v>1093</v>
      </c>
      <c r="BE347" t="s">
        <v>3242</v>
      </c>
      <c r="BF347" t="s">
        <v>3243</v>
      </c>
      <c r="BG347">
        <v>8</v>
      </c>
      <c r="BH347">
        <v>8</v>
      </c>
      <c r="BI347" s="1">
        <v>45231</v>
      </c>
      <c r="BJ347" s="1">
        <v>45596</v>
      </c>
      <c r="BK347" s="1">
        <v>45231</v>
      </c>
      <c r="BL347" s="1">
        <v>45596</v>
      </c>
      <c r="BM347">
        <v>35</v>
      </c>
      <c r="BN347">
        <v>0</v>
      </c>
      <c r="BO347">
        <v>7</v>
      </c>
      <c r="BP347">
        <v>7</v>
      </c>
      <c r="BQ347">
        <v>7</v>
      </c>
      <c r="BR347">
        <v>7</v>
      </c>
      <c r="BS347">
        <v>7</v>
      </c>
      <c r="BT347">
        <v>0</v>
      </c>
      <c r="BU347" t="str">
        <f>"7:00 AM"</f>
        <v>7:00 AM</v>
      </c>
      <c r="BV347" t="str">
        <f>"2:00 PM"</f>
        <v>2:00 PM</v>
      </c>
      <c r="BW347" t="s">
        <v>131</v>
      </c>
      <c r="BX347">
        <v>0</v>
      </c>
      <c r="BY347">
        <v>6</v>
      </c>
      <c r="BZ347" t="s">
        <v>115</v>
      </c>
      <c r="CB347" t="s">
        <v>3244</v>
      </c>
      <c r="CC347" t="s">
        <v>1101</v>
      </c>
      <c r="CD347" t="s">
        <v>1101</v>
      </c>
      <c r="CE347" t="s">
        <v>214</v>
      </c>
      <c r="CF347" t="s">
        <v>120</v>
      </c>
      <c r="CG347" s="8">
        <v>96950</v>
      </c>
      <c r="CH347" s="2">
        <v>8.26</v>
      </c>
      <c r="CI347" s="2">
        <v>8.26</v>
      </c>
      <c r="CJ347" s="2">
        <v>12.39</v>
      </c>
      <c r="CK347" s="2">
        <v>12.39</v>
      </c>
      <c r="CL347" t="s">
        <v>134</v>
      </c>
      <c r="CM347" t="s">
        <v>184</v>
      </c>
      <c r="CN347" t="s">
        <v>135</v>
      </c>
      <c r="CP347" t="s">
        <v>115</v>
      </c>
      <c r="CQ347" t="s">
        <v>114</v>
      </c>
      <c r="CR347" t="s">
        <v>115</v>
      </c>
      <c r="CS347" t="s">
        <v>114</v>
      </c>
      <c r="CT347" t="s">
        <v>136</v>
      </c>
      <c r="CU347" t="s">
        <v>114</v>
      </c>
      <c r="CV347" t="s">
        <v>136</v>
      </c>
      <c r="CW347" t="s">
        <v>942</v>
      </c>
      <c r="CX347" s="10">
        <v>16702353027</v>
      </c>
      <c r="CY347" t="s">
        <v>1105</v>
      </c>
      <c r="CZ347" t="s">
        <v>136</v>
      </c>
      <c r="DA347" t="s">
        <v>114</v>
      </c>
      <c r="DB347" t="s">
        <v>114</v>
      </c>
      <c r="DC347" t="s">
        <v>1103</v>
      </c>
      <c r="DD347" t="s">
        <v>1104</v>
      </c>
      <c r="DE347" t="s">
        <v>1109</v>
      </c>
      <c r="DF347" t="s">
        <v>1100</v>
      </c>
      <c r="DG347" t="s">
        <v>1105</v>
      </c>
    </row>
    <row r="348" spans="1:111" ht="14.45" customHeight="1" x14ac:dyDescent="0.25">
      <c r="A348" t="s">
        <v>3245</v>
      </c>
      <c r="B348" t="s">
        <v>209</v>
      </c>
      <c r="C348" s="1">
        <v>45173.063768981483</v>
      </c>
      <c r="D348" s="1">
        <v>45226</v>
      </c>
      <c r="E348" t="s">
        <v>139</v>
      </c>
      <c r="G348" t="s">
        <v>115</v>
      </c>
      <c r="H348" t="s">
        <v>115</v>
      </c>
      <c r="I348" t="s">
        <v>115</v>
      </c>
      <c r="J348" t="s">
        <v>3246</v>
      </c>
      <c r="L348" t="s">
        <v>3247</v>
      </c>
      <c r="M348" t="s">
        <v>2262</v>
      </c>
      <c r="N348" t="s">
        <v>214</v>
      </c>
      <c r="O348" t="s">
        <v>120</v>
      </c>
      <c r="P348" s="8">
        <v>96950</v>
      </c>
      <c r="Q348" t="s">
        <v>121</v>
      </c>
      <c r="S348" s="10">
        <v>16702357635</v>
      </c>
      <c r="U348">
        <v>5324</v>
      </c>
      <c r="V348" t="s">
        <v>122</v>
      </c>
      <c r="X348" t="s">
        <v>3248</v>
      </c>
      <c r="Y348" t="s">
        <v>3249</v>
      </c>
      <c r="AA348" t="s">
        <v>345</v>
      </c>
      <c r="AB348" t="s">
        <v>3247</v>
      </c>
      <c r="AC348" t="s">
        <v>2262</v>
      </c>
      <c r="AD348" t="s">
        <v>214</v>
      </c>
      <c r="AE348" t="s">
        <v>120</v>
      </c>
      <c r="AF348" s="8">
        <v>96950</v>
      </c>
      <c r="AG348" t="s">
        <v>121</v>
      </c>
      <c r="AI348" s="10">
        <v>16702357635</v>
      </c>
      <c r="AK348" t="s">
        <v>3250</v>
      </c>
      <c r="BC348" t="str">
        <f>"47-2073.00"</f>
        <v>47-2073.00</v>
      </c>
      <c r="BD348" t="s">
        <v>2474</v>
      </c>
      <c r="BE348" t="s">
        <v>3251</v>
      </c>
      <c r="BF348" t="s">
        <v>1078</v>
      </c>
      <c r="BG348">
        <v>1</v>
      </c>
      <c r="BH348">
        <v>1</v>
      </c>
      <c r="BI348" s="1">
        <v>45292</v>
      </c>
      <c r="BJ348" s="1">
        <v>45657</v>
      </c>
      <c r="BK348" s="1">
        <v>45292</v>
      </c>
      <c r="BL348" s="1">
        <v>45657</v>
      </c>
      <c r="BM348">
        <v>35</v>
      </c>
      <c r="BN348">
        <v>0</v>
      </c>
      <c r="BO348">
        <v>7</v>
      </c>
      <c r="BP348">
        <v>7</v>
      </c>
      <c r="BQ348">
        <v>7</v>
      </c>
      <c r="BR348">
        <v>7</v>
      </c>
      <c r="BS348">
        <v>7</v>
      </c>
      <c r="BT348">
        <v>0</v>
      </c>
      <c r="BU348" t="str">
        <f>"7:30 AM"</f>
        <v>7:30 AM</v>
      </c>
      <c r="BV348" t="str">
        <f>"4:30 PM"</f>
        <v>4:30 PM</v>
      </c>
      <c r="BW348" t="s">
        <v>131</v>
      </c>
      <c r="BX348">
        <v>0</v>
      </c>
      <c r="BY348">
        <v>6</v>
      </c>
      <c r="BZ348" t="s">
        <v>115</v>
      </c>
      <c r="CB348" s="3" t="s">
        <v>3252</v>
      </c>
      <c r="CC348" t="s">
        <v>3253</v>
      </c>
      <c r="CE348" t="s">
        <v>214</v>
      </c>
      <c r="CF348" t="s">
        <v>120</v>
      </c>
      <c r="CG348" s="8">
        <v>96950</v>
      </c>
      <c r="CH348" s="2">
        <v>11.1</v>
      </c>
      <c r="CI348" s="2">
        <v>11.1</v>
      </c>
      <c r="CJ348" s="2">
        <v>16.649999999999999</v>
      </c>
      <c r="CK348" s="2">
        <v>16.649999999999999</v>
      </c>
      <c r="CL348" t="s">
        <v>134</v>
      </c>
      <c r="CN348" t="s">
        <v>135</v>
      </c>
      <c r="CP348" t="s">
        <v>115</v>
      </c>
      <c r="CQ348" t="s">
        <v>114</v>
      </c>
      <c r="CR348" t="s">
        <v>115</v>
      </c>
      <c r="CS348" t="s">
        <v>114</v>
      </c>
      <c r="CT348" t="s">
        <v>136</v>
      </c>
      <c r="CU348" t="s">
        <v>114</v>
      </c>
      <c r="CV348" t="s">
        <v>136</v>
      </c>
      <c r="CW348" t="s">
        <v>3254</v>
      </c>
      <c r="CX348" s="10">
        <v>16702357635</v>
      </c>
      <c r="CY348" t="s">
        <v>3250</v>
      </c>
      <c r="CZ348" t="s">
        <v>136</v>
      </c>
      <c r="DA348" t="s">
        <v>114</v>
      </c>
      <c r="DB348" t="s">
        <v>115</v>
      </c>
      <c r="DC348" t="s">
        <v>3255</v>
      </c>
      <c r="DD348" t="s">
        <v>3249</v>
      </c>
      <c r="DF348" t="s">
        <v>3256</v>
      </c>
      <c r="DG348" t="s">
        <v>3250</v>
      </c>
    </row>
    <row r="349" spans="1:111" ht="14.45" customHeight="1" x14ac:dyDescent="0.25">
      <c r="A349" t="s">
        <v>3257</v>
      </c>
      <c r="B349" t="s">
        <v>209</v>
      </c>
      <c r="C349" s="1">
        <v>45172.796160416663</v>
      </c>
      <c r="D349" s="1">
        <v>45226</v>
      </c>
      <c r="E349" t="s">
        <v>139</v>
      </c>
      <c r="G349" t="s">
        <v>115</v>
      </c>
      <c r="H349" t="s">
        <v>115</v>
      </c>
      <c r="I349" t="s">
        <v>115</v>
      </c>
      <c r="J349" t="s">
        <v>1812</v>
      </c>
      <c r="K349" t="s">
        <v>136</v>
      </c>
      <c r="L349" t="s">
        <v>1813</v>
      </c>
      <c r="M349" t="s">
        <v>1814</v>
      </c>
      <c r="N349" t="s">
        <v>1719</v>
      </c>
      <c r="O349" t="s">
        <v>120</v>
      </c>
      <c r="P349" s="8">
        <v>96952</v>
      </c>
      <c r="Q349" t="s">
        <v>121</v>
      </c>
      <c r="R349" t="s">
        <v>136</v>
      </c>
      <c r="S349" s="10">
        <v>16704339989</v>
      </c>
      <c r="U349">
        <v>481111</v>
      </c>
      <c r="V349" t="s">
        <v>122</v>
      </c>
      <c r="X349" t="s">
        <v>1815</v>
      </c>
      <c r="Y349" t="s">
        <v>1816</v>
      </c>
      <c r="Z349" t="s">
        <v>1817</v>
      </c>
      <c r="AA349" t="s">
        <v>219</v>
      </c>
      <c r="AB349" t="s">
        <v>1813</v>
      </c>
      <c r="AC349" t="s">
        <v>1814</v>
      </c>
      <c r="AD349" t="s">
        <v>1719</v>
      </c>
      <c r="AE349" t="s">
        <v>120</v>
      </c>
      <c r="AF349" s="8">
        <v>96952</v>
      </c>
      <c r="AG349" t="s">
        <v>121</v>
      </c>
      <c r="AI349" s="10">
        <v>16704339989</v>
      </c>
      <c r="AK349" t="s">
        <v>1818</v>
      </c>
      <c r="BC349" t="str">
        <f>"53-2012.00"</f>
        <v>53-2012.00</v>
      </c>
      <c r="BD349" t="s">
        <v>2218</v>
      </c>
      <c r="BE349" t="s">
        <v>2219</v>
      </c>
      <c r="BF349" t="s">
        <v>2220</v>
      </c>
      <c r="BG349">
        <v>2</v>
      </c>
      <c r="BH349">
        <v>2</v>
      </c>
      <c r="BI349" s="1">
        <v>45292</v>
      </c>
      <c r="BJ349" s="1">
        <v>45657</v>
      </c>
      <c r="BK349" s="1">
        <v>45292</v>
      </c>
      <c r="BL349" s="1">
        <v>45657</v>
      </c>
      <c r="BM349">
        <v>40</v>
      </c>
      <c r="BN349">
        <v>0</v>
      </c>
      <c r="BO349">
        <v>8</v>
      </c>
      <c r="BP349">
        <v>8</v>
      </c>
      <c r="BQ349">
        <v>8</v>
      </c>
      <c r="BR349">
        <v>8</v>
      </c>
      <c r="BS349">
        <v>8</v>
      </c>
      <c r="BT349">
        <v>0</v>
      </c>
      <c r="BU349" t="str">
        <f>"7:30 AM"</f>
        <v>7:30 AM</v>
      </c>
      <c r="BV349" t="str">
        <f>"4:30 PM"</f>
        <v>4:30 PM</v>
      </c>
      <c r="BW349" t="s">
        <v>131</v>
      </c>
      <c r="BX349">
        <v>2</v>
      </c>
      <c r="BY349">
        <v>6</v>
      </c>
      <c r="BZ349" t="s">
        <v>115</v>
      </c>
      <c r="CB349" s="3" t="s">
        <v>3258</v>
      </c>
      <c r="CC349" t="s">
        <v>1813</v>
      </c>
      <c r="CD349" t="s">
        <v>1814</v>
      </c>
      <c r="CE349" t="s">
        <v>1719</v>
      </c>
      <c r="CF349" t="s">
        <v>120</v>
      </c>
      <c r="CG349" s="8">
        <v>96952</v>
      </c>
      <c r="CH349" s="2">
        <v>6881.5</v>
      </c>
      <c r="CI349" s="2">
        <v>6881.5</v>
      </c>
      <c r="CL349" t="s">
        <v>2222</v>
      </c>
      <c r="CM349" t="s">
        <v>2223</v>
      </c>
      <c r="CN349" t="s">
        <v>135</v>
      </c>
      <c r="CP349" t="s">
        <v>115</v>
      </c>
      <c r="CQ349" t="s">
        <v>114</v>
      </c>
      <c r="CR349" t="s">
        <v>115</v>
      </c>
      <c r="CS349" t="s">
        <v>115</v>
      </c>
      <c r="CT349" t="s">
        <v>114</v>
      </c>
      <c r="CU349" t="s">
        <v>114</v>
      </c>
      <c r="CV349" t="s">
        <v>136</v>
      </c>
      <c r="CW349" t="s">
        <v>1822</v>
      </c>
      <c r="CX349" s="10">
        <v>16704339989</v>
      </c>
      <c r="CY349" t="s">
        <v>2224</v>
      </c>
      <c r="CZ349" t="s">
        <v>1824</v>
      </c>
      <c r="DA349" t="s">
        <v>114</v>
      </c>
      <c r="DB349" t="s">
        <v>115</v>
      </c>
    </row>
    <row r="350" spans="1:111" ht="14.45" customHeight="1" x14ac:dyDescent="0.25">
      <c r="A350" t="s">
        <v>3276</v>
      </c>
      <c r="B350" t="s">
        <v>209</v>
      </c>
      <c r="C350" s="1">
        <v>45176.871044560183</v>
      </c>
      <c r="D350" s="1">
        <v>45226</v>
      </c>
      <c r="E350" t="s">
        <v>113</v>
      </c>
      <c r="F350" s="1">
        <v>45321.791666666664</v>
      </c>
      <c r="G350" t="s">
        <v>115</v>
      </c>
      <c r="H350" t="s">
        <v>115</v>
      </c>
      <c r="I350" t="s">
        <v>115</v>
      </c>
      <c r="J350" t="s">
        <v>3277</v>
      </c>
      <c r="L350" t="s">
        <v>1718</v>
      </c>
      <c r="N350" t="s">
        <v>1719</v>
      </c>
      <c r="O350" t="s">
        <v>120</v>
      </c>
      <c r="P350" s="8">
        <v>96952</v>
      </c>
      <c r="Q350" t="s">
        <v>121</v>
      </c>
      <c r="S350" s="10">
        <v>16704330422</v>
      </c>
      <c r="U350">
        <v>236220</v>
      </c>
      <c r="V350" t="s">
        <v>122</v>
      </c>
      <c r="X350" t="s">
        <v>3278</v>
      </c>
      <c r="Y350" t="s">
        <v>3279</v>
      </c>
      <c r="Z350" t="s">
        <v>3280</v>
      </c>
      <c r="AA350" t="s">
        <v>219</v>
      </c>
      <c r="AB350" t="s">
        <v>1718</v>
      </c>
      <c r="AD350" t="s">
        <v>1719</v>
      </c>
      <c r="AE350" t="s">
        <v>120</v>
      </c>
      <c r="AF350" s="8">
        <v>96952</v>
      </c>
      <c r="AG350" t="s">
        <v>121</v>
      </c>
      <c r="AI350" s="10">
        <v>16704330422</v>
      </c>
      <c r="AK350" t="s">
        <v>1722</v>
      </c>
      <c r="BC350" t="str">
        <f>"49-9071.00"</f>
        <v>49-9071.00</v>
      </c>
      <c r="BD350" t="s">
        <v>200</v>
      </c>
      <c r="BE350" t="s">
        <v>3281</v>
      </c>
      <c r="BF350" t="s">
        <v>200</v>
      </c>
      <c r="BG350">
        <v>7</v>
      </c>
      <c r="BH350">
        <v>7</v>
      </c>
      <c r="BI350" s="1">
        <v>45323</v>
      </c>
      <c r="BJ350" s="1">
        <v>45688</v>
      </c>
      <c r="BK350" s="1">
        <v>45323</v>
      </c>
      <c r="BL350" s="1">
        <v>45688</v>
      </c>
      <c r="BM350">
        <v>40</v>
      </c>
      <c r="BN350">
        <v>0</v>
      </c>
      <c r="BO350">
        <v>8</v>
      </c>
      <c r="BP350">
        <v>8</v>
      </c>
      <c r="BQ350">
        <v>8</v>
      </c>
      <c r="BR350">
        <v>8</v>
      </c>
      <c r="BS350">
        <v>8</v>
      </c>
      <c r="BT350">
        <v>0</v>
      </c>
      <c r="BU350" t="str">
        <f>"7:30 AM"</f>
        <v>7:30 AM</v>
      </c>
      <c r="BV350" t="str">
        <f>"4:30 PM"</f>
        <v>4:30 PM</v>
      </c>
      <c r="BW350" t="s">
        <v>184</v>
      </c>
      <c r="BX350">
        <v>0</v>
      </c>
      <c r="BY350">
        <v>12</v>
      </c>
      <c r="BZ350" t="s">
        <v>115</v>
      </c>
      <c r="CB350" t="s">
        <v>3282</v>
      </c>
      <c r="CC350" t="s">
        <v>1718</v>
      </c>
      <c r="CE350" t="s">
        <v>1719</v>
      </c>
      <c r="CF350" t="s">
        <v>120</v>
      </c>
      <c r="CG350" s="8">
        <v>96952</v>
      </c>
      <c r="CH350" s="2">
        <v>9.5399999999999991</v>
      </c>
      <c r="CI350" s="2">
        <v>10</v>
      </c>
      <c r="CJ350" s="2">
        <v>14.31</v>
      </c>
      <c r="CK350" s="2">
        <v>15</v>
      </c>
      <c r="CL350" t="s">
        <v>134</v>
      </c>
      <c r="CM350" t="s">
        <v>3283</v>
      </c>
      <c r="CN350" t="s">
        <v>135</v>
      </c>
      <c r="CP350" t="s">
        <v>115</v>
      </c>
      <c r="CQ350" t="s">
        <v>114</v>
      </c>
      <c r="CR350" t="s">
        <v>114</v>
      </c>
      <c r="CS350" t="s">
        <v>114</v>
      </c>
      <c r="CT350" t="s">
        <v>136</v>
      </c>
      <c r="CU350" t="s">
        <v>114</v>
      </c>
      <c r="CV350" t="s">
        <v>114</v>
      </c>
      <c r="CW350" t="s">
        <v>3284</v>
      </c>
      <c r="CX350" s="10">
        <v>16704330422</v>
      </c>
      <c r="CY350" t="s">
        <v>1722</v>
      </c>
      <c r="CZ350" t="s">
        <v>136</v>
      </c>
      <c r="DA350" t="s">
        <v>114</v>
      </c>
      <c r="DB350" t="s">
        <v>115</v>
      </c>
    </row>
    <row r="351" spans="1:111" ht="14.45" customHeight="1" x14ac:dyDescent="0.25">
      <c r="A351" t="s">
        <v>3285</v>
      </c>
      <c r="B351" t="s">
        <v>209</v>
      </c>
      <c r="C351" s="1">
        <v>45162.766022222226</v>
      </c>
      <c r="D351" s="1">
        <v>45226</v>
      </c>
      <c r="E351" t="s">
        <v>139</v>
      </c>
      <c r="G351" t="s">
        <v>115</v>
      </c>
      <c r="H351" t="s">
        <v>115</v>
      </c>
      <c r="I351" t="s">
        <v>115</v>
      </c>
      <c r="J351" t="s">
        <v>3286</v>
      </c>
      <c r="K351" t="s">
        <v>3287</v>
      </c>
      <c r="L351" t="s">
        <v>528</v>
      </c>
      <c r="N351" t="s">
        <v>119</v>
      </c>
      <c r="O351" t="s">
        <v>120</v>
      </c>
      <c r="P351" s="8">
        <v>96950</v>
      </c>
      <c r="Q351" t="s">
        <v>121</v>
      </c>
      <c r="S351" s="10">
        <v>16702358778</v>
      </c>
      <c r="U351">
        <v>522298</v>
      </c>
      <c r="V351" t="s">
        <v>122</v>
      </c>
      <c r="X351" t="s">
        <v>530</v>
      </c>
      <c r="Y351" t="s">
        <v>3288</v>
      </c>
      <c r="Z351" t="s">
        <v>3289</v>
      </c>
      <c r="AA351" t="s">
        <v>533</v>
      </c>
      <c r="AB351" t="s">
        <v>528</v>
      </c>
      <c r="AD351" t="s">
        <v>119</v>
      </c>
      <c r="AE351" t="s">
        <v>120</v>
      </c>
      <c r="AF351" s="8">
        <v>96950</v>
      </c>
      <c r="AG351" t="s">
        <v>121</v>
      </c>
      <c r="AI351" s="10">
        <v>16702358778</v>
      </c>
      <c r="AK351" t="s">
        <v>535</v>
      </c>
      <c r="BC351" t="str">
        <f>"43-3031.00"</f>
        <v>43-3031.00</v>
      </c>
      <c r="BD351" t="s">
        <v>310</v>
      </c>
      <c r="BE351" t="s">
        <v>3290</v>
      </c>
      <c r="BF351" t="s">
        <v>3291</v>
      </c>
      <c r="BG351">
        <v>1</v>
      </c>
      <c r="BH351">
        <v>1</v>
      </c>
      <c r="BI351" s="1">
        <v>45231</v>
      </c>
      <c r="BJ351" s="1">
        <v>45596</v>
      </c>
      <c r="BK351" s="1">
        <v>45231</v>
      </c>
      <c r="BL351" s="1">
        <v>45596</v>
      </c>
      <c r="BM351">
        <v>40</v>
      </c>
      <c r="BN351">
        <v>0</v>
      </c>
      <c r="BO351">
        <v>8</v>
      </c>
      <c r="BP351">
        <v>8</v>
      </c>
      <c r="BQ351">
        <v>8</v>
      </c>
      <c r="BR351">
        <v>8</v>
      </c>
      <c r="BS351">
        <v>8</v>
      </c>
      <c r="BT351">
        <v>0</v>
      </c>
      <c r="BU351" t="str">
        <f>"8:00 AM"</f>
        <v>8:00 AM</v>
      </c>
      <c r="BV351" t="str">
        <f>"5:00 PM"</f>
        <v>5:00 PM</v>
      </c>
      <c r="BW351" t="s">
        <v>131</v>
      </c>
      <c r="BX351">
        <v>0</v>
      </c>
      <c r="BY351">
        <v>12</v>
      </c>
      <c r="BZ351" t="s">
        <v>115</v>
      </c>
      <c r="CB351" t="s">
        <v>3292</v>
      </c>
      <c r="CC351" t="s">
        <v>815</v>
      </c>
      <c r="CE351" t="s">
        <v>529</v>
      </c>
      <c r="CF351" t="s">
        <v>120</v>
      </c>
      <c r="CG351" s="8">
        <v>96950</v>
      </c>
      <c r="CH351" s="2">
        <v>11.43</v>
      </c>
      <c r="CI351" s="2">
        <v>12</v>
      </c>
      <c r="CJ351" s="2">
        <v>17.149999999999999</v>
      </c>
      <c r="CK351" s="2">
        <v>18</v>
      </c>
      <c r="CL351" t="s">
        <v>134</v>
      </c>
      <c r="CM351" t="s">
        <v>206</v>
      </c>
      <c r="CN351" t="s">
        <v>135</v>
      </c>
      <c r="CP351" t="s">
        <v>115</v>
      </c>
      <c r="CQ351" t="s">
        <v>114</v>
      </c>
      <c r="CR351" t="s">
        <v>114</v>
      </c>
      <c r="CS351" t="s">
        <v>114</v>
      </c>
      <c r="CT351" t="s">
        <v>136</v>
      </c>
      <c r="CU351" t="s">
        <v>114</v>
      </c>
      <c r="CV351" t="s">
        <v>114</v>
      </c>
      <c r="CW351" t="s">
        <v>816</v>
      </c>
      <c r="CX351" s="10">
        <v>16702358778</v>
      </c>
      <c r="CY351" t="s">
        <v>535</v>
      </c>
      <c r="CZ351" t="s">
        <v>136</v>
      </c>
      <c r="DA351" t="s">
        <v>114</v>
      </c>
      <c r="DB351" t="s">
        <v>115</v>
      </c>
    </row>
    <row r="352" spans="1:111" ht="14.45" customHeight="1" x14ac:dyDescent="0.25">
      <c r="A352" t="s">
        <v>3293</v>
      </c>
      <c r="B352" t="s">
        <v>209</v>
      </c>
      <c r="C352" s="1">
        <v>45172.890766435186</v>
      </c>
      <c r="D352" s="1">
        <v>45226</v>
      </c>
      <c r="E352" t="s">
        <v>139</v>
      </c>
      <c r="G352" t="s">
        <v>115</v>
      </c>
      <c r="H352" t="s">
        <v>115</v>
      </c>
      <c r="I352" t="s">
        <v>115</v>
      </c>
      <c r="J352" t="s">
        <v>3294</v>
      </c>
      <c r="K352" t="s">
        <v>3295</v>
      </c>
      <c r="L352" t="s">
        <v>3296</v>
      </c>
      <c r="N352" t="s">
        <v>529</v>
      </c>
      <c r="O352" t="s">
        <v>120</v>
      </c>
      <c r="P352" s="8">
        <v>96950</v>
      </c>
      <c r="Q352" t="s">
        <v>121</v>
      </c>
      <c r="S352" s="10">
        <v>16702338883</v>
      </c>
      <c r="U352">
        <v>23622</v>
      </c>
      <c r="V352" t="s">
        <v>122</v>
      </c>
      <c r="X352" t="s">
        <v>3297</v>
      </c>
      <c r="Y352" t="s">
        <v>3298</v>
      </c>
      <c r="Z352" t="s">
        <v>3299</v>
      </c>
      <c r="AA352" t="s">
        <v>3300</v>
      </c>
      <c r="AB352" t="s">
        <v>3296</v>
      </c>
      <c r="AD352" t="s">
        <v>529</v>
      </c>
      <c r="AE352" t="s">
        <v>120</v>
      </c>
      <c r="AF352" s="8">
        <v>96950</v>
      </c>
      <c r="AG352" t="s">
        <v>121</v>
      </c>
      <c r="AI352" s="10">
        <v>16702358778</v>
      </c>
      <c r="AK352" t="s">
        <v>3301</v>
      </c>
      <c r="BC352" t="str">
        <f>"43-3031.00"</f>
        <v>43-3031.00</v>
      </c>
      <c r="BD352" t="s">
        <v>310</v>
      </c>
      <c r="BE352" t="s">
        <v>3302</v>
      </c>
      <c r="BF352" t="s">
        <v>3303</v>
      </c>
      <c r="BG352">
        <v>1</v>
      </c>
      <c r="BH352">
        <v>1</v>
      </c>
      <c r="BI352" s="1">
        <v>45231</v>
      </c>
      <c r="BJ352" s="1">
        <v>45596</v>
      </c>
      <c r="BK352" s="1">
        <v>45231</v>
      </c>
      <c r="BL352" s="1">
        <v>45596</v>
      </c>
      <c r="BM352">
        <v>40</v>
      </c>
      <c r="BN352">
        <v>0</v>
      </c>
      <c r="BO352">
        <v>8</v>
      </c>
      <c r="BP352">
        <v>8</v>
      </c>
      <c r="BQ352">
        <v>8</v>
      </c>
      <c r="BR352">
        <v>8</v>
      </c>
      <c r="BS352">
        <v>8</v>
      </c>
      <c r="BT352">
        <v>0</v>
      </c>
      <c r="BU352" t="str">
        <f>"8:00 AM"</f>
        <v>8:00 AM</v>
      </c>
      <c r="BV352" t="str">
        <f>"5:00 PM"</f>
        <v>5:00 PM</v>
      </c>
      <c r="BW352" t="s">
        <v>160</v>
      </c>
      <c r="BX352">
        <v>0</v>
      </c>
      <c r="BY352">
        <v>12</v>
      </c>
      <c r="BZ352" t="s">
        <v>115</v>
      </c>
      <c r="CB352" t="s">
        <v>3304</v>
      </c>
      <c r="CC352" t="s">
        <v>3305</v>
      </c>
      <c r="CE352" t="s">
        <v>540</v>
      </c>
      <c r="CF352" t="s">
        <v>120</v>
      </c>
      <c r="CG352" s="8">
        <v>96950</v>
      </c>
      <c r="CH352" s="2">
        <v>11.43</v>
      </c>
      <c r="CI352" s="2">
        <v>12</v>
      </c>
      <c r="CJ352" s="2">
        <v>17.149999999999999</v>
      </c>
      <c r="CK352" s="2">
        <v>18</v>
      </c>
      <c r="CL352" t="s">
        <v>134</v>
      </c>
      <c r="CM352" t="s">
        <v>206</v>
      </c>
      <c r="CN352" t="s">
        <v>187</v>
      </c>
      <c r="CP352" t="s">
        <v>115</v>
      </c>
      <c r="CQ352" t="s">
        <v>114</v>
      </c>
      <c r="CR352" t="s">
        <v>114</v>
      </c>
      <c r="CS352" t="s">
        <v>114</v>
      </c>
      <c r="CT352" t="s">
        <v>136</v>
      </c>
      <c r="CU352" t="s">
        <v>114</v>
      </c>
      <c r="CV352" t="s">
        <v>114</v>
      </c>
      <c r="CW352" t="s">
        <v>816</v>
      </c>
      <c r="CX352" s="10">
        <v>16702338883</v>
      </c>
      <c r="CY352" t="s">
        <v>3301</v>
      </c>
      <c r="CZ352" t="s">
        <v>136</v>
      </c>
      <c r="DA352" t="s">
        <v>114</v>
      </c>
      <c r="DB352" t="s">
        <v>115</v>
      </c>
    </row>
    <row r="353" spans="1:111" ht="14.45" customHeight="1" x14ac:dyDescent="0.25">
      <c r="A353" t="s">
        <v>3306</v>
      </c>
      <c r="B353" t="s">
        <v>209</v>
      </c>
      <c r="C353" s="1">
        <v>45170.192464351851</v>
      </c>
      <c r="D353" s="1">
        <v>45226</v>
      </c>
      <c r="E353" t="s">
        <v>113</v>
      </c>
      <c r="F353" s="1">
        <v>45259.791666666664</v>
      </c>
      <c r="G353" t="s">
        <v>115</v>
      </c>
      <c r="H353" t="s">
        <v>115</v>
      </c>
      <c r="I353" t="s">
        <v>115</v>
      </c>
      <c r="J353" t="s">
        <v>3307</v>
      </c>
      <c r="K353" t="s">
        <v>3308</v>
      </c>
      <c r="L353" t="s">
        <v>3309</v>
      </c>
      <c r="M353" t="s">
        <v>3310</v>
      </c>
      <c r="N353" t="s">
        <v>214</v>
      </c>
      <c r="O353" t="s">
        <v>120</v>
      </c>
      <c r="P353" s="8">
        <v>96950</v>
      </c>
      <c r="Q353" t="s">
        <v>121</v>
      </c>
      <c r="S353" s="10">
        <v>16704833911</v>
      </c>
      <c r="U353">
        <v>531110</v>
      </c>
      <c r="V353" t="s">
        <v>122</v>
      </c>
      <c r="X353" t="s">
        <v>2343</v>
      </c>
      <c r="Y353" t="s">
        <v>3311</v>
      </c>
      <c r="Z353" t="s">
        <v>1359</v>
      </c>
      <c r="AA353" t="s">
        <v>3312</v>
      </c>
      <c r="AB353" t="s">
        <v>3309</v>
      </c>
      <c r="AC353" t="s">
        <v>3310</v>
      </c>
      <c r="AD353" t="s">
        <v>214</v>
      </c>
      <c r="AE353" t="s">
        <v>120</v>
      </c>
      <c r="AF353" s="8">
        <v>96950</v>
      </c>
      <c r="AG353" t="s">
        <v>121</v>
      </c>
      <c r="AI353" s="10">
        <v>16704833911</v>
      </c>
      <c r="AK353" t="s">
        <v>3313</v>
      </c>
      <c r="BC353" t="str">
        <f>"49-9071.00"</f>
        <v>49-9071.00</v>
      </c>
      <c r="BD353" t="s">
        <v>200</v>
      </c>
      <c r="BE353" t="s">
        <v>3314</v>
      </c>
      <c r="BF353" t="s">
        <v>3315</v>
      </c>
      <c r="BG353">
        <v>1</v>
      </c>
      <c r="BH353">
        <v>1</v>
      </c>
      <c r="BI353" s="1">
        <v>45261</v>
      </c>
      <c r="BJ353" s="1">
        <v>45626</v>
      </c>
      <c r="BK353" s="1">
        <v>45261</v>
      </c>
      <c r="BL353" s="1">
        <v>45626</v>
      </c>
      <c r="BM353">
        <v>35</v>
      </c>
      <c r="BN353">
        <v>0</v>
      </c>
      <c r="BO353">
        <v>7</v>
      </c>
      <c r="BP353">
        <v>7</v>
      </c>
      <c r="BQ353">
        <v>7</v>
      </c>
      <c r="BR353">
        <v>7</v>
      </c>
      <c r="BS353">
        <v>7</v>
      </c>
      <c r="BT353">
        <v>0</v>
      </c>
      <c r="BU353" t="str">
        <f>"8:00 AM"</f>
        <v>8:00 AM</v>
      </c>
      <c r="BV353" t="str">
        <f>"4:00 PM"</f>
        <v>4:00 PM</v>
      </c>
      <c r="BW353" t="s">
        <v>131</v>
      </c>
      <c r="BX353">
        <v>0</v>
      </c>
      <c r="BY353">
        <v>12</v>
      </c>
      <c r="BZ353" t="s">
        <v>115</v>
      </c>
      <c r="CB353" t="s">
        <v>3316</v>
      </c>
      <c r="CC353" t="s">
        <v>3317</v>
      </c>
      <c r="CE353" t="s">
        <v>214</v>
      </c>
      <c r="CF353" t="s">
        <v>120</v>
      </c>
      <c r="CG353" s="8">
        <v>96950</v>
      </c>
      <c r="CH353" s="2">
        <v>9.5399999999999991</v>
      </c>
      <c r="CI353" s="2">
        <v>9.5399999999999991</v>
      </c>
      <c r="CJ353" s="2">
        <v>14.31</v>
      </c>
      <c r="CK353" s="2">
        <v>14.31</v>
      </c>
      <c r="CL353" t="s">
        <v>134</v>
      </c>
      <c r="CM353" t="s">
        <v>136</v>
      </c>
      <c r="CN353" t="s">
        <v>135</v>
      </c>
      <c r="CP353" t="s">
        <v>115</v>
      </c>
      <c r="CQ353" t="s">
        <v>114</v>
      </c>
      <c r="CR353" t="s">
        <v>115</v>
      </c>
      <c r="CS353" t="s">
        <v>114</v>
      </c>
      <c r="CT353" t="s">
        <v>136</v>
      </c>
      <c r="CU353" t="s">
        <v>114</v>
      </c>
      <c r="CV353" t="s">
        <v>136</v>
      </c>
      <c r="CW353" t="s">
        <v>136</v>
      </c>
      <c r="CX353" s="10">
        <v>16704833911</v>
      </c>
      <c r="CY353" t="s">
        <v>3313</v>
      </c>
      <c r="CZ353" t="s">
        <v>136</v>
      </c>
      <c r="DA353" t="s">
        <v>114</v>
      </c>
      <c r="DB353" t="s">
        <v>115</v>
      </c>
    </row>
    <row r="354" spans="1:111" ht="14.45" customHeight="1" x14ac:dyDescent="0.25">
      <c r="A354" t="s">
        <v>3318</v>
      </c>
      <c r="B354" t="s">
        <v>209</v>
      </c>
      <c r="C354" s="1">
        <v>45164.064093287037</v>
      </c>
      <c r="D354" s="1">
        <v>45226</v>
      </c>
      <c r="E354" t="s">
        <v>113</v>
      </c>
      <c r="F354" s="1">
        <v>45290.791666666664</v>
      </c>
      <c r="G354" t="s">
        <v>115</v>
      </c>
      <c r="H354" t="s">
        <v>115</v>
      </c>
      <c r="I354" t="s">
        <v>115</v>
      </c>
      <c r="J354" t="s">
        <v>1100</v>
      </c>
      <c r="K354" t="s">
        <v>184</v>
      </c>
      <c r="L354" t="s">
        <v>3319</v>
      </c>
      <c r="M354" t="s">
        <v>1101</v>
      </c>
      <c r="N354" t="s">
        <v>214</v>
      </c>
      <c r="O354" t="s">
        <v>120</v>
      </c>
      <c r="P354" s="8">
        <v>96950</v>
      </c>
      <c r="Q354" t="s">
        <v>121</v>
      </c>
      <c r="R354" t="s">
        <v>2318</v>
      </c>
      <c r="S354" s="10">
        <v>16702353027</v>
      </c>
      <c r="U354">
        <v>561320</v>
      </c>
      <c r="V354" t="s">
        <v>448</v>
      </c>
      <c r="W354" t="s">
        <v>114</v>
      </c>
      <c r="X354" t="s">
        <v>1103</v>
      </c>
      <c r="Y354" t="s">
        <v>1104</v>
      </c>
      <c r="Z354" t="s">
        <v>931</v>
      </c>
      <c r="AA354" t="s">
        <v>219</v>
      </c>
      <c r="AB354" t="s">
        <v>3154</v>
      </c>
      <c r="AC354" t="s">
        <v>1101</v>
      </c>
      <c r="AD354" t="s">
        <v>214</v>
      </c>
      <c r="AE354" t="s">
        <v>120</v>
      </c>
      <c r="AF354" s="8">
        <v>96950</v>
      </c>
      <c r="AG354" t="s">
        <v>121</v>
      </c>
      <c r="AH354" t="s">
        <v>2318</v>
      </c>
      <c r="AI354" s="10">
        <v>16702353027</v>
      </c>
      <c r="AK354" t="s">
        <v>1105</v>
      </c>
      <c r="BC354" t="str">
        <f>"37-2012.00"</f>
        <v>37-2012.00</v>
      </c>
      <c r="BD354" t="s">
        <v>263</v>
      </c>
      <c r="BE354" t="s">
        <v>3320</v>
      </c>
      <c r="BF354" t="s">
        <v>3321</v>
      </c>
      <c r="BG354">
        <v>8</v>
      </c>
      <c r="BH354">
        <v>8</v>
      </c>
      <c r="BI354" s="1">
        <v>45292</v>
      </c>
      <c r="BJ354" s="1">
        <v>45657</v>
      </c>
      <c r="BK354" s="1">
        <v>45292</v>
      </c>
      <c r="BL354" s="1">
        <v>45657</v>
      </c>
      <c r="BM354">
        <v>35</v>
      </c>
      <c r="BN354">
        <v>0</v>
      </c>
      <c r="BO354">
        <v>7</v>
      </c>
      <c r="BP354">
        <v>7</v>
      </c>
      <c r="BQ354">
        <v>7</v>
      </c>
      <c r="BR354">
        <v>7</v>
      </c>
      <c r="BS354">
        <v>7</v>
      </c>
      <c r="BT354">
        <v>0</v>
      </c>
      <c r="BU354" t="str">
        <f>"8:00 AM"</f>
        <v>8:00 AM</v>
      </c>
      <c r="BV354" t="str">
        <f>"3:00 PM"</f>
        <v>3:00 PM</v>
      </c>
      <c r="BW354" t="s">
        <v>131</v>
      </c>
      <c r="BX354">
        <v>0</v>
      </c>
      <c r="BY354">
        <v>3</v>
      </c>
      <c r="BZ354" t="s">
        <v>115</v>
      </c>
      <c r="CB354" t="s">
        <v>3322</v>
      </c>
      <c r="CC354" t="s">
        <v>940</v>
      </c>
      <c r="CD354" t="s">
        <v>940</v>
      </c>
      <c r="CE354" t="s">
        <v>214</v>
      </c>
      <c r="CF354" t="s">
        <v>120</v>
      </c>
      <c r="CG354" s="8">
        <v>96950</v>
      </c>
      <c r="CH354" s="2">
        <v>7.56</v>
      </c>
      <c r="CI354" s="2">
        <v>7.56</v>
      </c>
      <c r="CJ354" s="2">
        <v>11.34</v>
      </c>
      <c r="CK354" s="2">
        <v>11.34</v>
      </c>
      <c r="CL354" t="s">
        <v>134</v>
      </c>
      <c r="CM354" t="s">
        <v>184</v>
      </c>
      <c r="CN354" t="s">
        <v>135</v>
      </c>
      <c r="CP354" t="s">
        <v>115</v>
      </c>
      <c r="CQ354" t="s">
        <v>114</v>
      </c>
      <c r="CR354" t="s">
        <v>115</v>
      </c>
      <c r="CS354" t="s">
        <v>114</v>
      </c>
      <c r="CT354" t="s">
        <v>136</v>
      </c>
      <c r="CU354" t="s">
        <v>114</v>
      </c>
      <c r="CV354" t="s">
        <v>136</v>
      </c>
      <c r="CW354" t="s">
        <v>942</v>
      </c>
      <c r="CX354" s="10">
        <v>16702353027</v>
      </c>
      <c r="CY354" t="s">
        <v>1105</v>
      </c>
      <c r="CZ354" t="s">
        <v>136</v>
      </c>
      <c r="DA354" t="s">
        <v>114</v>
      </c>
      <c r="DB354" t="s">
        <v>114</v>
      </c>
      <c r="DC354" t="s">
        <v>1103</v>
      </c>
      <c r="DD354" t="s">
        <v>1104</v>
      </c>
      <c r="DE354" t="s">
        <v>1109</v>
      </c>
      <c r="DF354" t="s">
        <v>1100</v>
      </c>
      <c r="DG354" t="s">
        <v>1105</v>
      </c>
    </row>
    <row r="355" spans="1:111" ht="14.45" customHeight="1" x14ac:dyDescent="0.25">
      <c r="A355" t="s">
        <v>3323</v>
      </c>
      <c r="B355" t="s">
        <v>209</v>
      </c>
      <c r="C355" s="1">
        <v>45175.293458333334</v>
      </c>
      <c r="D355" s="1">
        <v>45226</v>
      </c>
      <c r="E355" t="s">
        <v>139</v>
      </c>
      <c r="G355" t="s">
        <v>115</v>
      </c>
      <c r="H355" t="s">
        <v>115</v>
      </c>
      <c r="I355" t="s">
        <v>115</v>
      </c>
      <c r="J355" t="s">
        <v>3060</v>
      </c>
      <c r="K355" t="s">
        <v>2532</v>
      </c>
      <c r="L355" t="s">
        <v>2533</v>
      </c>
      <c r="M355" t="s">
        <v>2534</v>
      </c>
      <c r="N355" t="s">
        <v>119</v>
      </c>
      <c r="O355" t="s">
        <v>120</v>
      </c>
      <c r="P355" s="8">
        <v>96950</v>
      </c>
      <c r="Q355" t="s">
        <v>121</v>
      </c>
      <c r="S355" s="10">
        <v>16702352883</v>
      </c>
      <c r="T355">
        <v>0</v>
      </c>
      <c r="U355">
        <v>56132</v>
      </c>
      <c r="V355" t="s">
        <v>122</v>
      </c>
      <c r="X355" t="s">
        <v>415</v>
      </c>
      <c r="Y355" t="s">
        <v>416</v>
      </c>
      <c r="Z355" t="s">
        <v>417</v>
      </c>
      <c r="AA355" t="s">
        <v>533</v>
      </c>
      <c r="AB355" t="s">
        <v>2533</v>
      </c>
      <c r="AC355" t="s">
        <v>2534</v>
      </c>
      <c r="AD355" t="s">
        <v>119</v>
      </c>
      <c r="AE355" t="s">
        <v>120</v>
      </c>
      <c r="AF355" s="8">
        <v>96950</v>
      </c>
      <c r="AG355" t="s">
        <v>121</v>
      </c>
      <c r="AI355" s="10">
        <v>16702352883</v>
      </c>
      <c r="AJ355">
        <v>0</v>
      </c>
      <c r="AK355" t="s">
        <v>2535</v>
      </c>
      <c r="BC355" t="str">
        <f>"35-3011.00"</f>
        <v>35-3011.00</v>
      </c>
      <c r="BD355" t="s">
        <v>2375</v>
      </c>
      <c r="BE355" t="s">
        <v>3219</v>
      </c>
      <c r="BF355" t="s">
        <v>2377</v>
      </c>
      <c r="BG355">
        <v>10</v>
      </c>
      <c r="BH355">
        <v>10</v>
      </c>
      <c r="BI355" s="1">
        <v>45200</v>
      </c>
      <c r="BJ355" s="1">
        <v>45565</v>
      </c>
      <c r="BK355" s="1">
        <v>45226</v>
      </c>
      <c r="BL355" s="1">
        <v>45565</v>
      </c>
      <c r="BM355">
        <v>35</v>
      </c>
      <c r="BN355">
        <v>0</v>
      </c>
      <c r="BO355">
        <v>7</v>
      </c>
      <c r="BP355">
        <v>7</v>
      </c>
      <c r="BQ355">
        <v>7</v>
      </c>
      <c r="BR355">
        <v>7</v>
      </c>
      <c r="BS355">
        <v>7</v>
      </c>
      <c r="BT355">
        <v>0</v>
      </c>
      <c r="BU355" t="str">
        <f>"11:00 AM"</f>
        <v>11:00 AM</v>
      </c>
      <c r="BV355" t="str">
        <f>"6:00 PM"</f>
        <v>6:00 PM</v>
      </c>
      <c r="BW355" t="s">
        <v>131</v>
      </c>
      <c r="BX355">
        <v>6</v>
      </c>
      <c r="BY355">
        <v>12</v>
      </c>
      <c r="BZ355" t="s">
        <v>115</v>
      </c>
      <c r="CB355" t="s">
        <v>3220</v>
      </c>
      <c r="CC355" t="s">
        <v>2533</v>
      </c>
      <c r="CD355" t="s">
        <v>2539</v>
      </c>
      <c r="CE355" t="s">
        <v>119</v>
      </c>
      <c r="CF355" t="s">
        <v>120</v>
      </c>
      <c r="CG355" s="8">
        <v>96950</v>
      </c>
      <c r="CH355" s="2">
        <v>7.93</v>
      </c>
      <c r="CI355" s="2">
        <v>7.93</v>
      </c>
      <c r="CJ355" s="2">
        <v>11.9</v>
      </c>
      <c r="CK355" s="2">
        <v>11.9</v>
      </c>
      <c r="CL355" t="s">
        <v>134</v>
      </c>
      <c r="CM355" t="s">
        <v>764</v>
      </c>
      <c r="CN355" t="s">
        <v>135</v>
      </c>
      <c r="CP355" t="s">
        <v>115</v>
      </c>
      <c r="CQ355" t="s">
        <v>114</v>
      </c>
      <c r="CR355" t="s">
        <v>115</v>
      </c>
      <c r="CS355" t="s">
        <v>114</v>
      </c>
      <c r="CT355" t="s">
        <v>114</v>
      </c>
      <c r="CU355" t="s">
        <v>114</v>
      </c>
      <c r="CV355" t="s">
        <v>136</v>
      </c>
      <c r="CW355" t="s">
        <v>424</v>
      </c>
      <c r="CX355" s="10">
        <v>16702352883</v>
      </c>
      <c r="CY355" t="s">
        <v>2535</v>
      </c>
      <c r="CZ355" t="s">
        <v>206</v>
      </c>
      <c r="DA355" t="s">
        <v>114</v>
      </c>
      <c r="DB355" t="s">
        <v>115</v>
      </c>
    </row>
    <row r="356" spans="1:111" ht="14.45" customHeight="1" x14ac:dyDescent="0.25">
      <c r="A356" t="s">
        <v>3121</v>
      </c>
      <c r="B356" t="s">
        <v>285</v>
      </c>
      <c r="C356" s="1">
        <v>45148.788320833337</v>
      </c>
      <c r="D356" s="1">
        <v>45226</v>
      </c>
      <c r="E356" t="s">
        <v>139</v>
      </c>
      <c r="G356" t="s">
        <v>115</v>
      </c>
      <c r="H356" t="s">
        <v>115</v>
      </c>
      <c r="I356" t="s">
        <v>115</v>
      </c>
      <c r="J356" t="s">
        <v>2831</v>
      </c>
      <c r="L356" t="s">
        <v>2658</v>
      </c>
      <c r="N356" t="s">
        <v>119</v>
      </c>
      <c r="O356" t="s">
        <v>120</v>
      </c>
      <c r="P356" s="8">
        <v>96950</v>
      </c>
      <c r="Q356" t="s">
        <v>121</v>
      </c>
      <c r="S356" s="10">
        <v>16703229240</v>
      </c>
      <c r="U356">
        <v>488320</v>
      </c>
      <c r="V356" t="s">
        <v>122</v>
      </c>
      <c r="X356" t="s">
        <v>2656</v>
      </c>
      <c r="Y356" t="s">
        <v>867</v>
      </c>
      <c r="Z356" t="s">
        <v>2657</v>
      </c>
      <c r="AA356" t="s">
        <v>869</v>
      </c>
      <c r="AB356" t="s">
        <v>2658</v>
      </c>
      <c r="AD356" t="s">
        <v>119</v>
      </c>
      <c r="AE356" t="s">
        <v>120</v>
      </c>
      <c r="AF356" s="8">
        <v>96950</v>
      </c>
      <c r="AG356" t="s">
        <v>121</v>
      </c>
      <c r="AI356" s="10">
        <v>16703229240</v>
      </c>
      <c r="AK356" t="s">
        <v>2659</v>
      </c>
      <c r="BC356" t="str">
        <f>"49-3031.00"</f>
        <v>49-3031.00</v>
      </c>
      <c r="BD356" t="s">
        <v>1254</v>
      </c>
      <c r="BE356" t="s">
        <v>3122</v>
      </c>
      <c r="BF356" t="s">
        <v>3123</v>
      </c>
      <c r="BG356">
        <v>1</v>
      </c>
      <c r="BI356" s="1">
        <v>45200</v>
      </c>
      <c r="BJ356" s="1">
        <v>45565</v>
      </c>
      <c r="BM356">
        <v>40</v>
      </c>
      <c r="BN356">
        <v>0</v>
      </c>
      <c r="BO356">
        <v>8</v>
      </c>
      <c r="BP356">
        <v>8</v>
      </c>
      <c r="BQ356">
        <v>8</v>
      </c>
      <c r="BR356">
        <v>8</v>
      </c>
      <c r="BS356">
        <v>8</v>
      </c>
      <c r="BT356">
        <v>0</v>
      </c>
      <c r="BU356" t="str">
        <f>"8:00 AM"</f>
        <v>8:00 AM</v>
      </c>
      <c r="BV356" t="str">
        <f>"5:00 PM"</f>
        <v>5:00 PM</v>
      </c>
      <c r="BW356" t="s">
        <v>184</v>
      </c>
      <c r="BX356">
        <v>0</v>
      </c>
      <c r="BY356">
        <v>24</v>
      </c>
      <c r="BZ356" t="s">
        <v>115</v>
      </c>
      <c r="CB356" t="s">
        <v>3124</v>
      </c>
      <c r="CC356" t="s">
        <v>2658</v>
      </c>
      <c r="CE356" t="s">
        <v>119</v>
      </c>
      <c r="CF356" t="s">
        <v>120</v>
      </c>
      <c r="CG356" s="8">
        <v>96950</v>
      </c>
      <c r="CH356" s="2">
        <v>10.17</v>
      </c>
      <c r="CI356" s="2">
        <v>10.8</v>
      </c>
      <c r="CJ356" s="2">
        <v>15.26</v>
      </c>
      <c r="CK356" s="2">
        <v>16.2</v>
      </c>
      <c r="CL356" t="s">
        <v>134</v>
      </c>
      <c r="CM356" t="s">
        <v>206</v>
      </c>
      <c r="CN356" t="s">
        <v>135</v>
      </c>
      <c r="CP356" t="s">
        <v>115</v>
      </c>
      <c r="CQ356" t="s">
        <v>114</v>
      </c>
      <c r="CR356" t="s">
        <v>115</v>
      </c>
      <c r="CS356" t="s">
        <v>114</v>
      </c>
      <c r="CT356" t="s">
        <v>136</v>
      </c>
      <c r="CU356" t="s">
        <v>114</v>
      </c>
      <c r="CV356" t="s">
        <v>136</v>
      </c>
      <c r="CW356" t="s">
        <v>206</v>
      </c>
      <c r="CX356" s="10">
        <v>16703229240</v>
      </c>
      <c r="CY356" t="s">
        <v>136</v>
      </c>
      <c r="CZ356" t="s">
        <v>3125</v>
      </c>
      <c r="DA356" t="s">
        <v>114</v>
      </c>
      <c r="DB356" t="s">
        <v>115</v>
      </c>
    </row>
    <row r="357" spans="1:111" ht="14.45" customHeight="1" x14ac:dyDescent="0.25">
      <c r="A357" t="s">
        <v>3162</v>
      </c>
      <c r="B357" t="s">
        <v>285</v>
      </c>
      <c r="C357" s="1">
        <v>45139.774753587961</v>
      </c>
      <c r="D357" s="1">
        <v>45226</v>
      </c>
      <c r="E357" t="s">
        <v>113</v>
      </c>
      <c r="F357" s="1">
        <v>46294.833333333336</v>
      </c>
      <c r="G357" t="s">
        <v>114</v>
      </c>
      <c r="H357" t="s">
        <v>115</v>
      </c>
      <c r="I357" t="s">
        <v>115</v>
      </c>
      <c r="J357" t="s">
        <v>2831</v>
      </c>
      <c r="L357" t="s">
        <v>3163</v>
      </c>
      <c r="N357" t="s">
        <v>119</v>
      </c>
      <c r="O357" t="s">
        <v>120</v>
      </c>
      <c r="P357" s="8">
        <v>96950</v>
      </c>
      <c r="Q357" t="s">
        <v>121</v>
      </c>
      <c r="S357" s="10">
        <v>16703229240</v>
      </c>
      <c r="U357">
        <v>488320</v>
      </c>
      <c r="V357" t="s">
        <v>122</v>
      </c>
      <c r="X357" t="s">
        <v>2656</v>
      </c>
      <c r="Y357" t="s">
        <v>867</v>
      </c>
      <c r="Z357" t="s">
        <v>2657</v>
      </c>
      <c r="AA357" t="s">
        <v>869</v>
      </c>
      <c r="AB357" t="s">
        <v>2658</v>
      </c>
      <c r="AD357" t="s">
        <v>119</v>
      </c>
      <c r="AE357" t="s">
        <v>120</v>
      </c>
      <c r="AF357" s="8">
        <v>96950</v>
      </c>
      <c r="AG357" t="s">
        <v>121</v>
      </c>
      <c r="AI357" s="10">
        <v>16703229240</v>
      </c>
      <c r="AK357" t="s">
        <v>2659</v>
      </c>
      <c r="BC357" t="str">
        <f>"49-9071.00"</f>
        <v>49-9071.00</v>
      </c>
      <c r="BD357" t="s">
        <v>200</v>
      </c>
      <c r="BE357" t="s">
        <v>3164</v>
      </c>
      <c r="BF357" t="s">
        <v>1363</v>
      </c>
      <c r="BG357">
        <v>1</v>
      </c>
      <c r="BI357" s="1">
        <v>45200</v>
      </c>
      <c r="BJ357" s="1">
        <v>46295</v>
      </c>
      <c r="BM357">
        <v>40</v>
      </c>
      <c r="BN357">
        <v>0</v>
      </c>
      <c r="BO357">
        <v>8</v>
      </c>
      <c r="BP357">
        <v>8</v>
      </c>
      <c r="BQ357">
        <v>8</v>
      </c>
      <c r="BR357">
        <v>8</v>
      </c>
      <c r="BS357">
        <v>8</v>
      </c>
      <c r="BT357">
        <v>0</v>
      </c>
      <c r="BU357" t="str">
        <f>"8:00 AM"</f>
        <v>8:00 AM</v>
      </c>
      <c r="BV357" t="str">
        <f>"5:00 PM"</f>
        <v>5:00 PM</v>
      </c>
      <c r="BW357" t="s">
        <v>184</v>
      </c>
      <c r="BX357">
        <v>0</v>
      </c>
      <c r="BY357">
        <v>24</v>
      </c>
      <c r="BZ357" t="s">
        <v>115</v>
      </c>
      <c r="CB357" t="s">
        <v>3165</v>
      </c>
      <c r="CC357" t="s">
        <v>2658</v>
      </c>
      <c r="CE357" t="s">
        <v>119</v>
      </c>
      <c r="CF357" t="s">
        <v>120</v>
      </c>
      <c r="CG357" s="8">
        <v>96950</v>
      </c>
      <c r="CH357" s="2">
        <v>9.19</v>
      </c>
      <c r="CI357" s="2">
        <v>9.19</v>
      </c>
      <c r="CJ357" s="2">
        <v>13.79</v>
      </c>
      <c r="CK357" s="2">
        <v>13.79</v>
      </c>
      <c r="CL357" t="s">
        <v>134</v>
      </c>
      <c r="CM357" t="s">
        <v>206</v>
      </c>
      <c r="CN357" t="s">
        <v>135</v>
      </c>
      <c r="CP357" t="s">
        <v>115</v>
      </c>
      <c r="CQ357" t="s">
        <v>114</v>
      </c>
      <c r="CR357" t="s">
        <v>115</v>
      </c>
      <c r="CS357" t="s">
        <v>114</v>
      </c>
      <c r="CT357" t="s">
        <v>136</v>
      </c>
      <c r="CU357" t="s">
        <v>114</v>
      </c>
      <c r="CV357" t="s">
        <v>136</v>
      </c>
      <c r="CW357" t="s">
        <v>206</v>
      </c>
      <c r="CX357" s="10">
        <v>16703229240</v>
      </c>
      <c r="CY357" t="s">
        <v>136</v>
      </c>
      <c r="CZ357" t="s">
        <v>3125</v>
      </c>
      <c r="DA357" t="s">
        <v>114</v>
      </c>
      <c r="DB357" t="s">
        <v>115</v>
      </c>
    </row>
    <row r="358" spans="1:111" ht="14.45" customHeight="1" x14ac:dyDescent="0.25">
      <c r="A358" t="s">
        <v>3189</v>
      </c>
      <c r="B358" t="s">
        <v>285</v>
      </c>
      <c r="C358" s="1">
        <v>45160.957631712961</v>
      </c>
      <c r="D358" s="1">
        <v>45226</v>
      </c>
      <c r="E358" t="s">
        <v>139</v>
      </c>
      <c r="G358" t="s">
        <v>115</v>
      </c>
      <c r="H358" t="s">
        <v>115</v>
      </c>
      <c r="I358" t="s">
        <v>115</v>
      </c>
      <c r="J358" t="s">
        <v>2857</v>
      </c>
      <c r="K358" t="s">
        <v>2858</v>
      </c>
      <c r="L358" t="s">
        <v>2859</v>
      </c>
      <c r="M358" t="s">
        <v>430</v>
      </c>
      <c r="N358" t="s">
        <v>119</v>
      </c>
      <c r="O358" t="s">
        <v>120</v>
      </c>
      <c r="P358" s="8">
        <v>96950</v>
      </c>
      <c r="Q358" t="s">
        <v>121</v>
      </c>
      <c r="S358" s="10">
        <v>16704833702</v>
      </c>
      <c r="T358">
        <v>0</v>
      </c>
      <c r="U358">
        <v>42449</v>
      </c>
      <c r="V358" t="s">
        <v>122</v>
      </c>
      <c r="X358" t="s">
        <v>431</v>
      </c>
      <c r="Y358" t="s">
        <v>432</v>
      </c>
      <c r="AA358" t="s">
        <v>179</v>
      </c>
      <c r="AB358" t="s">
        <v>2859</v>
      </c>
      <c r="AC358" t="s">
        <v>430</v>
      </c>
      <c r="AD358" t="s">
        <v>119</v>
      </c>
      <c r="AE358" t="s">
        <v>120</v>
      </c>
      <c r="AF358" s="8">
        <v>96950</v>
      </c>
      <c r="AG358" t="s">
        <v>121</v>
      </c>
      <c r="AI358" s="10">
        <v>16704833702</v>
      </c>
      <c r="AJ358">
        <v>0</v>
      </c>
      <c r="AK358" t="s">
        <v>2860</v>
      </c>
      <c r="BC358" t="str">
        <f>"53-3031.00"</f>
        <v>53-3031.00</v>
      </c>
      <c r="BD358" t="s">
        <v>2289</v>
      </c>
      <c r="BE358" t="s">
        <v>3190</v>
      </c>
      <c r="BF358" t="s">
        <v>3191</v>
      </c>
      <c r="BG358">
        <v>2</v>
      </c>
      <c r="BI358" s="1">
        <v>45200</v>
      </c>
      <c r="BJ358" s="1">
        <v>45565</v>
      </c>
      <c r="BM358">
        <v>40</v>
      </c>
      <c r="BN358">
        <v>0</v>
      </c>
      <c r="BO358">
        <v>8</v>
      </c>
      <c r="BP358">
        <v>8</v>
      </c>
      <c r="BQ358">
        <v>8</v>
      </c>
      <c r="BR358">
        <v>8</v>
      </c>
      <c r="BS358">
        <v>8</v>
      </c>
      <c r="BT358">
        <v>0</v>
      </c>
      <c r="BU358" t="str">
        <f>"8:00 AM"</f>
        <v>8:00 AM</v>
      </c>
      <c r="BV358" t="str">
        <f>"5:00 PM"</f>
        <v>5:00 PM</v>
      </c>
      <c r="BW358" t="s">
        <v>131</v>
      </c>
      <c r="BX358">
        <v>0</v>
      </c>
      <c r="BY358">
        <v>12</v>
      </c>
      <c r="BZ358" t="s">
        <v>115</v>
      </c>
      <c r="CB358" t="s">
        <v>3192</v>
      </c>
      <c r="CC358" t="s">
        <v>2859</v>
      </c>
      <c r="CD358" t="s">
        <v>430</v>
      </c>
      <c r="CE358" t="s">
        <v>119</v>
      </c>
      <c r="CF358" t="s">
        <v>120</v>
      </c>
      <c r="CG358" s="8">
        <v>96950</v>
      </c>
      <c r="CH358" s="2">
        <v>8.1999999999999993</v>
      </c>
      <c r="CI358" s="2">
        <v>8.1999999999999993</v>
      </c>
      <c r="CJ358" s="2">
        <v>12.3</v>
      </c>
      <c r="CK358" s="2">
        <v>12.3</v>
      </c>
      <c r="CL358" t="s">
        <v>134</v>
      </c>
      <c r="CM358" t="s">
        <v>136</v>
      </c>
      <c r="CN358" t="s">
        <v>135</v>
      </c>
      <c r="CP358" t="s">
        <v>115</v>
      </c>
      <c r="CQ358" t="s">
        <v>114</v>
      </c>
      <c r="CR358" t="s">
        <v>115</v>
      </c>
      <c r="CS358" t="s">
        <v>114</v>
      </c>
      <c r="CT358" t="s">
        <v>136</v>
      </c>
      <c r="CU358" t="s">
        <v>114</v>
      </c>
      <c r="CV358" t="s">
        <v>136</v>
      </c>
      <c r="CW358" t="s">
        <v>437</v>
      </c>
      <c r="CX358" s="10">
        <v>16702873347</v>
      </c>
      <c r="CY358" t="s">
        <v>2860</v>
      </c>
      <c r="CZ358" t="s">
        <v>136</v>
      </c>
      <c r="DA358" t="s">
        <v>114</v>
      </c>
      <c r="DB358" t="s">
        <v>115</v>
      </c>
      <c r="DC358" t="s">
        <v>431</v>
      </c>
      <c r="DD358" t="s">
        <v>432</v>
      </c>
      <c r="DF358" t="s">
        <v>2857</v>
      </c>
      <c r="DG358" t="s">
        <v>2860</v>
      </c>
    </row>
    <row r="359" spans="1:111" ht="14.45" customHeight="1" x14ac:dyDescent="0.25">
      <c r="A359" t="s">
        <v>3193</v>
      </c>
      <c r="B359" t="s">
        <v>285</v>
      </c>
      <c r="C359" s="1">
        <v>45139.766296643516</v>
      </c>
      <c r="D359" s="1">
        <v>45226</v>
      </c>
      <c r="E359" t="s">
        <v>113</v>
      </c>
      <c r="F359" s="1">
        <v>45198.833333333336</v>
      </c>
      <c r="G359" t="s">
        <v>114</v>
      </c>
      <c r="H359" t="s">
        <v>115</v>
      </c>
      <c r="I359" t="s">
        <v>115</v>
      </c>
      <c r="J359" t="s">
        <v>2831</v>
      </c>
      <c r="L359" t="s">
        <v>3163</v>
      </c>
      <c r="N359" t="s">
        <v>119</v>
      </c>
      <c r="O359" t="s">
        <v>120</v>
      </c>
      <c r="P359" s="8">
        <v>96950</v>
      </c>
      <c r="Q359" t="s">
        <v>121</v>
      </c>
      <c r="S359" s="10">
        <v>16703229240</v>
      </c>
      <c r="U359">
        <v>488320</v>
      </c>
      <c r="V359" t="s">
        <v>122</v>
      </c>
      <c r="X359" t="s">
        <v>2656</v>
      </c>
      <c r="Y359" t="s">
        <v>867</v>
      </c>
      <c r="Z359" t="s">
        <v>2657</v>
      </c>
      <c r="AA359" t="s">
        <v>869</v>
      </c>
      <c r="AB359" t="s">
        <v>2658</v>
      </c>
      <c r="AD359" t="s">
        <v>119</v>
      </c>
      <c r="AE359" t="s">
        <v>120</v>
      </c>
      <c r="AF359" s="8">
        <v>96950</v>
      </c>
      <c r="AG359" t="s">
        <v>121</v>
      </c>
      <c r="AI359" s="10">
        <v>16703229240</v>
      </c>
      <c r="AK359" t="s">
        <v>2659</v>
      </c>
      <c r="BC359" t="str">
        <f>"49-9071.00"</f>
        <v>49-9071.00</v>
      </c>
      <c r="BD359" t="s">
        <v>200</v>
      </c>
      <c r="BE359" t="s">
        <v>3164</v>
      </c>
      <c r="BF359" t="s">
        <v>1363</v>
      </c>
      <c r="BG359">
        <v>1</v>
      </c>
      <c r="BI359" s="1">
        <v>45200</v>
      </c>
      <c r="BJ359" s="1">
        <v>46295</v>
      </c>
      <c r="BM359">
        <v>40</v>
      </c>
      <c r="BN359">
        <v>0</v>
      </c>
      <c r="BO359">
        <v>8</v>
      </c>
      <c r="BP359">
        <v>8</v>
      </c>
      <c r="BQ359">
        <v>8</v>
      </c>
      <c r="BR359">
        <v>8</v>
      </c>
      <c r="BS359">
        <v>8</v>
      </c>
      <c r="BT359">
        <v>0</v>
      </c>
      <c r="BU359" t="str">
        <f>"8:00 AM"</f>
        <v>8:00 AM</v>
      </c>
      <c r="BV359" t="str">
        <f>"5:00 PM"</f>
        <v>5:00 PM</v>
      </c>
      <c r="BW359" t="s">
        <v>184</v>
      </c>
      <c r="BX359">
        <v>0</v>
      </c>
      <c r="BY359">
        <v>24</v>
      </c>
      <c r="BZ359" t="s">
        <v>115</v>
      </c>
      <c r="CB359" t="s">
        <v>3194</v>
      </c>
      <c r="CC359" t="s">
        <v>2658</v>
      </c>
      <c r="CE359" t="s">
        <v>119</v>
      </c>
      <c r="CF359" t="s">
        <v>120</v>
      </c>
      <c r="CG359" s="8">
        <v>96950</v>
      </c>
      <c r="CH359" s="2">
        <v>9.19</v>
      </c>
      <c r="CI359" s="2">
        <v>9.19</v>
      </c>
      <c r="CJ359" s="2">
        <v>13.79</v>
      </c>
      <c r="CK359" s="2">
        <v>13.79</v>
      </c>
      <c r="CL359" t="s">
        <v>134</v>
      </c>
      <c r="CM359" t="s">
        <v>206</v>
      </c>
      <c r="CN359" t="s">
        <v>135</v>
      </c>
      <c r="CP359" t="s">
        <v>115</v>
      </c>
      <c r="CQ359" t="s">
        <v>114</v>
      </c>
      <c r="CR359" t="s">
        <v>115</v>
      </c>
      <c r="CS359" t="s">
        <v>114</v>
      </c>
      <c r="CT359" t="s">
        <v>136</v>
      </c>
      <c r="CU359" t="s">
        <v>114</v>
      </c>
      <c r="CV359" t="s">
        <v>136</v>
      </c>
      <c r="CW359" t="s">
        <v>206</v>
      </c>
      <c r="CX359" s="10">
        <v>16703229240</v>
      </c>
      <c r="CY359" t="s">
        <v>136</v>
      </c>
      <c r="CZ359" t="s">
        <v>3125</v>
      </c>
      <c r="DA359" t="s">
        <v>114</v>
      </c>
      <c r="DB359" t="s">
        <v>115</v>
      </c>
    </row>
    <row r="360" spans="1:111" ht="14.45" customHeight="1" x14ac:dyDescent="0.25">
      <c r="A360" t="s">
        <v>3226</v>
      </c>
      <c r="B360" t="s">
        <v>285</v>
      </c>
      <c r="C360" s="1">
        <v>45139.793518287035</v>
      </c>
      <c r="D360" s="1">
        <v>45226</v>
      </c>
      <c r="E360" t="s">
        <v>113</v>
      </c>
      <c r="F360" s="1">
        <v>45198.833333333336</v>
      </c>
      <c r="G360" t="s">
        <v>114</v>
      </c>
      <c r="H360" t="s">
        <v>115</v>
      </c>
      <c r="I360" t="s">
        <v>115</v>
      </c>
      <c r="J360" t="s">
        <v>2654</v>
      </c>
      <c r="L360" t="s">
        <v>2655</v>
      </c>
      <c r="N360" t="s">
        <v>119</v>
      </c>
      <c r="O360" t="s">
        <v>120</v>
      </c>
      <c r="P360" s="8">
        <v>96950</v>
      </c>
      <c r="Q360" t="s">
        <v>121</v>
      </c>
      <c r="S360" s="10">
        <v>16703229240</v>
      </c>
      <c r="U360">
        <v>488320</v>
      </c>
      <c r="V360" t="s">
        <v>122</v>
      </c>
      <c r="X360" t="s">
        <v>2656</v>
      </c>
      <c r="Y360" t="s">
        <v>867</v>
      </c>
      <c r="Z360" t="s">
        <v>2657</v>
      </c>
      <c r="AA360" t="s">
        <v>869</v>
      </c>
      <c r="AB360" t="s">
        <v>2658</v>
      </c>
      <c r="AD360" t="s">
        <v>119</v>
      </c>
      <c r="AE360" t="s">
        <v>120</v>
      </c>
      <c r="AF360" s="8">
        <v>96950</v>
      </c>
      <c r="AG360" t="s">
        <v>121</v>
      </c>
      <c r="AI360" s="10">
        <v>16703229240</v>
      </c>
      <c r="AK360" t="s">
        <v>2659</v>
      </c>
      <c r="BC360" t="str">
        <f>"47-2211.00"</f>
        <v>47-2211.00</v>
      </c>
      <c r="BD360" t="s">
        <v>2660</v>
      </c>
      <c r="BE360" t="s">
        <v>2661</v>
      </c>
      <c r="BF360" t="s">
        <v>2662</v>
      </c>
      <c r="BG360">
        <v>1</v>
      </c>
      <c r="BI360" s="1">
        <v>45200</v>
      </c>
      <c r="BJ360" s="1">
        <v>46295</v>
      </c>
      <c r="BM360">
        <v>40</v>
      </c>
      <c r="BN360">
        <v>0</v>
      </c>
      <c r="BO360">
        <v>8</v>
      </c>
      <c r="BP360">
        <v>8</v>
      </c>
      <c r="BQ360">
        <v>8</v>
      </c>
      <c r="BR360">
        <v>8</v>
      </c>
      <c r="BS360">
        <v>8</v>
      </c>
      <c r="BT360">
        <v>0</v>
      </c>
      <c r="BU360" t="str">
        <f>"8:00 AM"</f>
        <v>8:00 AM</v>
      </c>
      <c r="BV360" t="str">
        <f>"5:00 PM"</f>
        <v>5:00 PM</v>
      </c>
      <c r="BW360" t="s">
        <v>184</v>
      </c>
      <c r="BX360">
        <v>0</v>
      </c>
      <c r="BY360">
        <v>12</v>
      </c>
      <c r="BZ360" t="s">
        <v>115</v>
      </c>
      <c r="CB360" t="s">
        <v>2663</v>
      </c>
      <c r="CC360" t="s">
        <v>2658</v>
      </c>
      <c r="CE360" t="s">
        <v>119</v>
      </c>
      <c r="CF360" t="s">
        <v>120</v>
      </c>
      <c r="CG360" s="8">
        <v>96950</v>
      </c>
      <c r="CH360" s="2">
        <v>9.92</v>
      </c>
      <c r="CI360" s="2">
        <v>12.91</v>
      </c>
      <c r="CJ360" s="2">
        <v>14.88</v>
      </c>
      <c r="CK360" s="2">
        <v>19.37</v>
      </c>
      <c r="CL360" t="s">
        <v>134</v>
      </c>
      <c r="CM360" t="s">
        <v>206</v>
      </c>
      <c r="CN360" t="s">
        <v>135</v>
      </c>
      <c r="CP360" t="s">
        <v>115</v>
      </c>
      <c r="CQ360" t="s">
        <v>114</v>
      </c>
      <c r="CR360" t="s">
        <v>115</v>
      </c>
      <c r="CS360" t="s">
        <v>114</v>
      </c>
      <c r="CT360" t="s">
        <v>136</v>
      </c>
      <c r="CU360" t="s">
        <v>114</v>
      </c>
      <c r="CV360" t="s">
        <v>136</v>
      </c>
      <c r="CW360" t="s">
        <v>206</v>
      </c>
      <c r="CX360" s="10">
        <v>16703229240</v>
      </c>
      <c r="CY360" t="s">
        <v>136</v>
      </c>
      <c r="CZ360" t="s">
        <v>2664</v>
      </c>
      <c r="DA360" t="s">
        <v>114</v>
      </c>
      <c r="DB360" t="s">
        <v>115</v>
      </c>
    </row>
    <row r="361" spans="1:111" ht="14.45" customHeight="1" x14ac:dyDescent="0.25">
      <c r="A361" t="s">
        <v>3227</v>
      </c>
      <c r="B361" t="s">
        <v>285</v>
      </c>
      <c r="C361" s="1">
        <v>45140.459083217589</v>
      </c>
      <c r="D361" s="1">
        <v>45226</v>
      </c>
      <c r="E361" t="s">
        <v>139</v>
      </c>
      <c r="G361" t="s">
        <v>115</v>
      </c>
      <c r="H361" t="s">
        <v>115</v>
      </c>
      <c r="I361" t="s">
        <v>115</v>
      </c>
      <c r="J361" t="s">
        <v>3228</v>
      </c>
      <c r="K361" t="s">
        <v>3229</v>
      </c>
      <c r="L361" t="s">
        <v>3230</v>
      </c>
      <c r="N361" t="s">
        <v>119</v>
      </c>
      <c r="O361" t="s">
        <v>120</v>
      </c>
      <c r="P361" s="8">
        <v>96950</v>
      </c>
      <c r="Q361" t="s">
        <v>121</v>
      </c>
      <c r="S361" s="10">
        <v>16702853664</v>
      </c>
      <c r="U361">
        <v>56132</v>
      </c>
      <c r="V361" t="s">
        <v>122</v>
      </c>
      <c r="X361" t="s">
        <v>1541</v>
      </c>
      <c r="Y361" t="s">
        <v>3231</v>
      </c>
      <c r="AA361" t="s">
        <v>485</v>
      </c>
      <c r="AB361" t="s">
        <v>3230</v>
      </c>
      <c r="AD361" t="s">
        <v>119</v>
      </c>
      <c r="AE361" t="s">
        <v>120</v>
      </c>
      <c r="AF361" s="8">
        <v>96950</v>
      </c>
      <c r="AG361" t="s">
        <v>121</v>
      </c>
      <c r="AI361" s="10">
        <v>16702853664</v>
      </c>
      <c r="AK361" t="s">
        <v>3232</v>
      </c>
      <c r="BC361" t="str">
        <f>"35-2014.00"</f>
        <v>35-2014.00</v>
      </c>
      <c r="BD361" t="s">
        <v>222</v>
      </c>
      <c r="BE361" t="s">
        <v>3233</v>
      </c>
      <c r="BF361" t="s">
        <v>630</v>
      </c>
      <c r="BG361">
        <v>5</v>
      </c>
      <c r="BI361" s="1">
        <v>45200</v>
      </c>
      <c r="BJ361" s="1">
        <v>45565</v>
      </c>
      <c r="BM361">
        <v>35</v>
      </c>
      <c r="BN361">
        <v>7</v>
      </c>
      <c r="BO361">
        <v>0</v>
      </c>
      <c r="BP361">
        <v>0</v>
      </c>
      <c r="BQ361">
        <v>7</v>
      </c>
      <c r="BR361">
        <v>7</v>
      </c>
      <c r="BS361">
        <v>7</v>
      </c>
      <c r="BT361">
        <v>7</v>
      </c>
      <c r="BU361" t="str">
        <f>"6:00 AM"</f>
        <v>6:00 AM</v>
      </c>
      <c r="BV361" t="str">
        <f>"2:00 PM"</f>
        <v>2:00 PM</v>
      </c>
      <c r="BW361" t="s">
        <v>131</v>
      </c>
      <c r="BX361">
        <v>0</v>
      </c>
      <c r="BY361">
        <v>6</v>
      </c>
      <c r="BZ361" t="s">
        <v>115</v>
      </c>
      <c r="CB361" t="s">
        <v>3234</v>
      </c>
      <c r="CC361" t="s">
        <v>3230</v>
      </c>
      <c r="CE361" t="s">
        <v>119</v>
      </c>
      <c r="CF361" t="s">
        <v>120</v>
      </c>
      <c r="CG361" s="8">
        <v>96950</v>
      </c>
      <c r="CH361" s="2">
        <v>8.5500000000000007</v>
      </c>
      <c r="CI361" s="2">
        <v>8.5500000000000007</v>
      </c>
      <c r="CL361" t="s">
        <v>134</v>
      </c>
      <c r="CN361" t="s">
        <v>135</v>
      </c>
      <c r="CP361" t="s">
        <v>115</v>
      </c>
      <c r="CQ361" t="s">
        <v>114</v>
      </c>
      <c r="CR361" t="s">
        <v>115</v>
      </c>
      <c r="CS361" t="s">
        <v>115</v>
      </c>
      <c r="CT361" t="s">
        <v>136</v>
      </c>
      <c r="CU361" t="s">
        <v>114</v>
      </c>
      <c r="CV361" t="s">
        <v>136</v>
      </c>
      <c r="CW361" t="s">
        <v>169</v>
      </c>
      <c r="CX361" s="10">
        <v>16702853664</v>
      </c>
      <c r="CY361" t="s">
        <v>3232</v>
      </c>
      <c r="CZ361" t="s">
        <v>136</v>
      </c>
      <c r="DA361" t="s">
        <v>114</v>
      </c>
      <c r="DB361" t="s">
        <v>115</v>
      </c>
    </row>
    <row r="362" spans="1:111" ht="14.45" customHeight="1" x14ac:dyDescent="0.25">
      <c r="A362" t="s">
        <v>3264</v>
      </c>
      <c r="B362" t="s">
        <v>285</v>
      </c>
      <c r="C362" s="1">
        <v>45165.923245486112</v>
      </c>
      <c r="D362" s="1">
        <v>45226</v>
      </c>
      <c r="E362" t="s">
        <v>139</v>
      </c>
      <c r="G362" t="s">
        <v>115</v>
      </c>
      <c r="H362" t="s">
        <v>115</v>
      </c>
      <c r="I362" t="s">
        <v>115</v>
      </c>
      <c r="J362" t="s">
        <v>3265</v>
      </c>
      <c r="K362" t="s">
        <v>3266</v>
      </c>
      <c r="L362" t="s">
        <v>3267</v>
      </c>
      <c r="M362" t="s">
        <v>2171</v>
      </c>
      <c r="N362" t="s">
        <v>119</v>
      </c>
      <c r="O362" t="s">
        <v>120</v>
      </c>
      <c r="P362" s="8">
        <v>69650</v>
      </c>
      <c r="Q362" t="s">
        <v>121</v>
      </c>
      <c r="S362" s="10">
        <v>16702330800</v>
      </c>
      <c r="U362">
        <v>62441</v>
      </c>
      <c r="V362" t="s">
        <v>122</v>
      </c>
      <c r="X362" t="s">
        <v>3268</v>
      </c>
      <c r="Y362" t="s">
        <v>3269</v>
      </c>
      <c r="Z362" t="s">
        <v>3270</v>
      </c>
      <c r="AA362" t="s">
        <v>3271</v>
      </c>
      <c r="AB362" t="s">
        <v>3267</v>
      </c>
      <c r="AC362" t="s">
        <v>2171</v>
      </c>
      <c r="AD362" t="s">
        <v>119</v>
      </c>
      <c r="AE362" t="s">
        <v>120</v>
      </c>
      <c r="AF362" s="8">
        <v>96950</v>
      </c>
      <c r="AG362" t="s">
        <v>121</v>
      </c>
      <c r="AH362" t="s">
        <v>707</v>
      </c>
      <c r="AI362" s="10">
        <v>16702330800</v>
      </c>
      <c r="AK362" t="s">
        <v>3272</v>
      </c>
      <c r="BC362" t="str">
        <f>"39-9011.00"</f>
        <v>39-9011.00</v>
      </c>
      <c r="BD362" t="s">
        <v>2581</v>
      </c>
      <c r="BE362" t="s">
        <v>3273</v>
      </c>
      <c r="BF362" t="s">
        <v>3274</v>
      </c>
      <c r="BG362">
        <v>3</v>
      </c>
      <c r="BI362" s="1">
        <v>45241</v>
      </c>
      <c r="BJ362" s="1">
        <v>45606</v>
      </c>
      <c r="BM362">
        <v>35</v>
      </c>
      <c r="BN362">
        <v>0</v>
      </c>
      <c r="BO362">
        <v>7</v>
      </c>
      <c r="BP362">
        <v>7</v>
      </c>
      <c r="BQ362">
        <v>7</v>
      </c>
      <c r="BR362">
        <v>7</v>
      </c>
      <c r="BS362">
        <v>7</v>
      </c>
      <c r="BT362">
        <v>0</v>
      </c>
      <c r="BU362" t="str">
        <f>"8:00 AM"</f>
        <v>8:00 AM</v>
      </c>
      <c r="BV362" t="str">
        <f>"4:00 PM"</f>
        <v>4:00 PM</v>
      </c>
      <c r="BW362" t="s">
        <v>131</v>
      </c>
      <c r="BX362">
        <v>0</v>
      </c>
      <c r="BY362">
        <v>12</v>
      </c>
      <c r="BZ362" t="s">
        <v>115</v>
      </c>
      <c r="CB362" s="3" t="s">
        <v>3275</v>
      </c>
      <c r="CC362" t="s">
        <v>3267</v>
      </c>
      <c r="CD362" t="s">
        <v>2171</v>
      </c>
      <c r="CE362" t="s">
        <v>119</v>
      </c>
      <c r="CF362" t="s">
        <v>120</v>
      </c>
      <c r="CG362" s="8">
        <v>96950</v>
      </c>
      <c r="CH362" s="2">
        <v>7.79</v>
      </c>
      <c r="CI362" s="2">
        <v>7.79</v>
      </c>
      <c r="CJ362" s="2">
        <v>11.69</v>
      </c>
      <c r="CK362" s="2">
        <v>11.69</v>
      </c>
      <c r="CL362" t="s">
        <v>134</v>
      </c>
      <c r="CM362" t="s">
        <v>423</v>
      </c>
      <c r="CN362" t="s">
        <v>135</v>
      </c>
      <c r="CP362" t="s">
        <v>115</v>
      </c>
      <c r="CQ362" t="s">
        <v>114</v>
      </c>
      <c r="CR362" t="s">
        <v>115</v>
      </c>
      <c r="CS362" t="s">
        <v>114</v>
      </c>
      <c r="CT362" t="s">
        <v>136</v>
      </c>
      <c r="CU362" t="s">
        <v>114</v>
      </c>
      <c r="CV362" t="s">
        <v>136</v>
      </c>
      <c r="CW362" t="s">
        <v>136</v>
      </c>
      <c r="CX362" s="10">
        <v>16702330800</v>
      </c>
      <c r="CY362" t="s">
        <v>3272</v>
      </c>
      <c r="CZ362" t="s">
        <v>136</v>
      </c>
      <c r="DA362" t="s">
        <v>114</v>
      </c>
      <c r="DB362" t="s">
        <v>115</v>
      </c>
    </row>
    <row r="363" spans="1:111" ht="14.45" customHeight="1" x14ac:dyDescent="0.25">
      <c r="A363" t="s">
        <v>3195</v>
      </c>
      <c r="B363" t="s">
        <v>700</v>
      </c>
      <c r="C363" s="1">
        <v>45168.882904745369</v>
      </c>
      <c r="D363" s="1">
        <v>45226</v>
      </c>
      <c r="E363" t="s">
        <v>139</v>
      </c>
      <c r="G363" t="s">
        <v>115</v>
      </c>
      <c r="H363" t="s">
        <v>115</v>
      </c>
      <c r="I363" t="s">
        <v>115</v>
      </c>
      <c r="J363" t="s">
        <v>2948</v>
      </c>
      <c r="K363" t="s">
        <v>3196</v>
      </c>
      <c r="L363" t="s">
        <v>2950</v>
      </c>
      <c r="N363" t="s">
        <v>214</v>
      </c>
      <c r="O363" t="s">
        <v>120</v>
      </c>
      <c r="P363" s="8">
        <v>96950</v>
      </c>
      <c r="Q363" t="s">
        <v>121</v>
      </c>
      <c r="S363" s="10">
        <v>16702331818</v>
      </c>
      <c r="U363">
        <v>812199</v>
      </c>
      <c r="V363" t="s">
        <v>122</v>
      </c>
      <c r="X363" t="s">
        <v>3197</v>
      </c>
      <c r="Y363" t="s">
        <v>3198</v>
      </c>
      <c r="AA363" t="s">
        <v>219</v>
      </c>
      <c r="AB363" t="s">
        <v>2950</v>
      </c>
      <c r="AD363" t="s">
        <v>214</v>
      </c>
      <c r="AE363" t="s">
        <v>120</v>
      </c>
      <c r="AF363" s="8">
        <v>96950</v>
      </c>
      <c r="AG363" t="s">
        <v>121</v>
      </c>
      <c r="AI363" s="10">
        <v>16702331818</v>
      </c>
      <c r="AK363" t="s">
        <v>2953</v>
      </c>
      <c r="BC363" t="str">
        <f>"31-9011.00"</f>
        <v>31-9011.00</v>
      </c>
      <c r="BD363" t="s">
        <v>1789</v>
      </c>
      <c r="BE363" t="s">
        <v>3199</v>
      </c>
      <c r="BF363" t="s">
        <v>3200</v>
      </c>
      <c r="BG363">
        <v>6</v>
      </c>
      <c r="BH363">
        <v>6</v>
      </c>
      <c r="BI363" s="1">
        <v>45200</v>
      </c>
      <c r="BJ363" s="1">
        <v>45565</v>
      </c>
      <c r="BK363" s="1">
        <v>45226</v>
      </c>
      <c r="BL363" s="1">
        <v>45381</v>
      </c>
      <c r="BM363">
        <v>40</v>
      </c>
      <c r="BN363">
        <v>7</v>
      </c>
      <c r="BO363">
        <v>0</v>
      </c>
      <c r="BP363">
        <v>6</v>
      </c>
      <c r="BQ363">
        <v>6</v>
      </c>
      <c r="BR363">
        <v>7</v>
      </c>
      <c r="BS363">
        <v>7</v>
      </c>
      <c r="BT363">
        <v>7</v>
      </c>
      <c r="BU363" t="str">
        <f>"3:00 PM"</f>
        <v>3:00 PM</v>
      </c>
      <c r="BV363" t="str">
        <f>"11:00 PM"</f>
        <v>11:00 PM</v>
      </c>
      <c r="BW363" t="s">
        <v>184</v>
      </c>
      <c r="BX363">
        <v>0</v>
      </c>
      <c r="BY363">
        <v>12</v>
      </c>
      <c r="BZ363" t="s">
        <v>115</v>
      </c>
      <c r="CB363" s="3" t="s">
        <v>3201</v>
      </c>
      <c r="CC363" t="s">
        <v>2950</v>
      </c>
      <c r="CE363" t="s">
        <v>119</v>
      </c>
      <c r="CF363" t="s">
        <v>120</v>
      </c>
      <c r="CG363" s="8">
        <v>96950</v>
      </c>
      <c r="CH363" s="2">
        <v>12.26</v>
      </c>
      <c r="CI363" s="2">
        <v>12.5</v>
      </c>
      <c r="CJ363" s="2">
        <v>18.39</v>
      </c>
      <c r="CK363" s="2">
        <v>18.75</v>
      </c>
      <c r="CL363" t="s">
        <v>134</v>
      </c>
      <c r="CN363" t="s">
        <v>135</v>
      </c>
      <c r="CP363" t="s">
        <v>115</v>
      </c>
      <c r="CQ363" t="s">
        <v>114</v>
      </c>
      <c r="CR363" t="s">
        <v>114</v>
      </c>
      <c r="CS363" t="s">
        <v>114</v>
      </c>
      <c r="CT363" t="s">
        <v>114</v>
      </c>
      <c r="CU363" t="s">
        <v>114</v>
      </c>
      <c r="CV363" t="s">
        <v>114</v>
      </c>
      <c r="CW363" t="s">
        <v>2956</v>
      </c>
      <c r="CX363" s="10">
        <v>16702331818</v>
      </c>
      <c r="CY363" t="s">
        <v>2953</v>
      </c>
      <c r="CZ363" t="s">
        <v>136</v>
      </c>
      <c r="DA363" t="s">
        <v>114</v>
      </c>
      <c r="DB363" t="s">
        <v>115</v>
      </c>
    </row>
    <row r="364" spans="1:111" ht="14.45" customHeight="1" x14ac:dyDescent="0.25">
      <c r="A364" t="s">
        <v>3217</v>
      </c>
      <c r="B364" t="s">
        <v>112</v>
      </c>
      <c r="C364" s="1">
        <v>45205.846605787039</v>
      </c>
      <c r="D364" s="1">
        <v>45226</v>
      </c>
      <c r="E364" t="s">
        <v>139</v>
      </c>
      <c r="G364" t="s">
        <v>115</v>
      </c>
      <c r="H364" t="s">
        <v>115</v>
      </c>
      <c r="I364" t="s">
        <v>115</v>
      </c>
      <c r="J364" t="s">
        <v>286</v>
      </c>
      <c r="K364" t="s">
        <v>1368</v>
      </c>
      <c r="L364" t="s">
        <v>288</v>
      </c>
      <c r="M364" t="s">
        <v>289</v>
      </c>
      <c r="N364" t="s">
        <v>119</v>
      </c>
      <c r="O364" t="s">
        <v>120</v>
      </c>
      <c r="P364" s="8">
        <v>96950</v>
      </c>
      <c r="Q364" t="s">
        <v>121</v>
      </c>
      <c r="R364" t="s">
        <v>215</v>
      </c>
      <c r="S364" s="10">
        <v>16702353481</v>
      </c>
      <c r="U364">
        <v>811111</v>
      </c>
      <c r="V364" t="s">
        <v>122</v>
      </c>
      <c r="X364" t="s">
        <v>290</v>
      </c>
      <c r="Y364" t="s">
        <v>291</v>
      </c>
      <c r="Z364" t="s">
        <v>292</v>
      </c>
      <c r="AA364" t="s">
        <v>293</v>
      </c>
      <c r="AB364" t="s">
        <v>288</v>
      </c>
      <c r="AC364" t="s">
        <v>289</v>
      </c>
      <c r="AD364" t="s">
        <v>119</v>
      </c>
      <c r="AE364" t="s">
        <v>120</v>
      </c>
      <c r="AF364" s="8">
        <v>96950</v>
      </c>
      <c r="AG364" t="s">
        <v>121</v>
      </c>
      <c r="AH364" t="s">
        <v>119</v>
      </c>
      <c r="AI364" s="10">
        <v>16702353481</v>
      </c>
      <c r="AK364" t="s">
        <v>294</v>
      </c>
      <c r="BC364" t="str">
        <f>"49-3021.00"</f>
        <v>49-3021.00</v>
      </c>
      <c r="BD364" t="s">
        <v>1369</v>
      </c>
      <c r="BE364" t="s">
        <v>1370</v>
      </c>
      <c r="BF364" t="s">
        <v>1371</v>
      </c>
      <c r="BG364">
        <v>2</v>
      </c>
      <c r="BI364" s="1">
        <v>45292</v>
      </c>
      <c r="BJ364" s="1">
        <v>45657</v>
      </c>
      <c r="BM364">
        <v>35</v>
      </c>
      <c r="BN364">
        <v>0</v>
      </c>
      <c r="BO364">
        <v>7</v>
      </c>
      <c r="BP364">
        <v>7</v>
      </c>
      <c r="BQ364">
        <v>7</v>
      </c>
      <c r="BR364">
        <v>7</v>
      </c>
      <c r="BS364">
        <v>7</v>
      </c>
      <c r="BT364">
        <v>0</v>
      </c>
      <c r="BU364" t="str">
        <f>"8:00 AM"</f>
        <v>8:00 AM</v>
      </c>
      <c r="BV364" t="str">
        <f>"4:00 PM"</f>
        <v>4:00 PM</v>
      </c>
      <c r="BW364" t="s">
        <v>184</v>
      </c>
      <c r="BX364">
        <v>0</v>
      </c>
      <c r="BY364">
        <v>12</v>
      </c>
      <c r="BZ364" t="s">
        <v>115</v>
      </c>
      <c r="CB364" t="s">
        <v>1372</v>
      </c>
      <c r="CC364" t="s">
        <v>288</v>
      </c>
      <c r="CD364" t="s">
        <v>289</v>
      </c>
      <c r="CE364" t="s">
        <v>119</v>
      </c>
      <c r="CF364" t="s">
        <v>120</v>
      </c>
      <c r="CG364" s="8">
        <v>96950</v>
      </c>
      <c r="CH364" s="2">
        <v>10.15</v>
      </c>
      <c r="CI364" s="2">
        <v>10.15</v>
      </c>
      <c r="CJ364" s="2">
        <v>15.23</v>
      </c>
      <c r="CK364" s="2">
        <v>15.23</v>
      </c>
      <c r="CL364" t="s">
        <v>134</v>
      </c>
      <c r="CM364" t="s">
        <v>136</v>
      </c>
      <c r="CN364" t="s">
        <v>135</v>
      </c>
      <c r="CP364" t="s">
        <v>115</v>
      </c>
      <c r="CQ364" t="s">
        <v>114</v>
      </c>
      <c r="CR364" t="s">
        <v>115</v>
      </c>
      <c r="CS364" t="s">
        <v>114</v>
      </c>
      <c r="CT364" t="s">
        <v>136</v>
      </c>
      <c r="CU364" t="s">
        <v>114</v>
      </c>
      <c r="CV364" t="s">
        <v>114</v>
      </c>
      <c r="CW364" t="s">
        <v>442</v>
      </c>
      <c r="CX364" s="10">
        <v>16702353481</v>
      </c>
      <c r="CY364" t="s">
        <v>294</v>
      </c>
      <c r="CZ364" t="s">
        <v>136</v>
      </c>
      <c r="DA364" t="s">
        <v>114</v>
      </c>
      <c r="DB364" t="s">
        <v>115</v>
      </c>
      <c r="DC364" t="s">
        <v>300</v>
      </c>
      <c r="DD364" t="s">
        <v>301</v>
      </c>
      <c r="DE364" t="s">
        <v>302</v>
      </c>
      <c r="DF364" t="s">
        <v>1699</v>
      </c>
      <c r="DG364" t="s">
        <v>294</v>
      </c>
    </row>
    <row r="365" spans="1:111" ht="14.45" customHeight="1" x14ac:dyDescent="0.25">
      <c r="A365" t="s">
        <v>3259</v>
      </c>
      <c r="B365" t="s">
        <v>112</v>
      </c>
      <c r="C365" s="1">
        <v>45164.385745601852</v>
      </c>
      <c r="D365" s="1">
        <v>45226</v>
      </c>
      <c r="E365" t="s">
        <v>113</v>
      </c>
      <c r="F365" s="1">
        <v>45198.833333333336</v>
      </c>
      <c r="G365" t="s">
        <v>114</v>
      </c>
      <c r="H365" t="s">
        <v>115</v>
      </c>
      <c r="I365" t="s">
        <v>115</v>
      </c>
      <c r="J365" t="s">
        <v>1601</v>
      </c>
      <c r="K365" t="s">
        <v>1602</v>
      </c>
      <c r="L365" t="s">
        <v>1603</v>
      </c>
      <c r="M365" t="s">
        <v>1604</v>
      </c>
      <c r="N365" t="s">
        <v>119</v>
      </c>
      <c r="O365" t="s">
        <v>120</v>
      </c>
      <c r="P365" s="8">
        <v>96950</v>
      </c>
      <c r="Q365" t="s">
        <v>121</v>
      </c>
      <c r="R365" t="s">
        <v>120</v>
      </c>
      <c r="S365" s="10">
        <v>16702358763</v>
      </c>
      <c r="U365">
        <v>561311</v>
      </c>
      <c r="V365" t="s">
        <v>122</v>
      </c>
      <c r="X365" t="s">
        <v>3260</v>
      </c>
      <c r="Y365" t="s">
        <v>3261</v>
      </c>
      <c r="Z365" t="s">
        <v>3262</v>
      </c>
      <c r="AA365" t="s">
        <v>1346</v>
      </c>
      <c r="AB365" t="s">
        <v>3263</v>
      </c>
      <c r="AC365" t="s">
        <v>1609</v>
      </c>
      <c r="AD365" t="s">
        <v>214</v>
      </c>
      <c r="AE365" t="s">
        <v>120</v>
      </c>
      <c r="AF365" s="8">
        <v>96950</v>
      </c>
      <c r="AG365" t="s">
        <v>121</v>
      </c>
      <c r="AI365" s="10">
        <v>16702358763</v>
      </c>
      <c r="AK365" t="s">
        <v>1610</v>
      </c>
      <c r="BC365" t="str">
        <f>"37-3011.00"</f>
        <v>37-3011.00</v>
      </c>
      <c r="BD365" t="s">
        <v>1093</v>
      </c>
      <c r="BE365" t="s">
        <v>1611</v>
      </c>
      <c r="BF365" t="s">
        <v>1612</v>
      </c>
      <c r="BG365">
        <v>1</v>
      </c>
      <c r="BI365" s="1">
        <v>45200</v>
      </c>
      <c r="BJ365" s="1">
        <v>45565</v>
      </c>
      <c r="BM365">
        <v>35</v>
      </c>
      <c r="BN365">
        <v>0</v>
      </c>
      <c r="BO365">
        <v>7</v>
      </c>
      <c r="BP365">
        <v>7</v>
      </c>
      <c r="BQ365">
        <v>7</v>
      </c>
      <c r="BR365">
        <v>7</v>
      </c>
      <c r="BS365">
        <v>7</v>
      </c>
      <c r="BT365">
        <v>0</v>
      </c>
      <c r="BU365" t="str">
        <f>"7:30 AM"</f>
        <v>7:30 AM</v>
      </c>
      <c r="BV365" t="str">
        <f>"3:30 PM"</f>
        <v>3:30 PM</v>
      </c>
      <c r="BW365" t="s">
        <v>131</v>
      </c>
      <c r="BX365">
        <v>0</v>
      </c>
      <c r="BY365">
        <v>3</v>
      </c>
      <c r="BZ365" t="s">
        <v>115</v>
      </c>
      <c r="CB365" t="s">
        <v>1613</v>
      </c>
      <c r="CC365" t="s">
        <v>1614</v>
      </c>
      <c r="CD365" t="s">
        <v>1603</v>
      </c>
      <c r="CE365" t="s">
        <v>119</v>
      </c>
      <c r="CF365" t="s">
        <v>120</v>
      </c>
      <c r="CG365" s="8">
        <v>96950</v>
      </c>
      <c r="CH365" s="2">
        <v>8.26</v>
      </c>
      <c r="CI365" s="2">
        <v>9</v>
      </c>
      <c r="CJ365" s="2">
        <v>12.39</v>
      </c>
      <c r="CK365" s="2">
        <v>13.5</v>
      </c>
      <c r="CL365" t="s">
        <v>134</v>
      </c>
      <c r="CM365" t="s">
        <v>184</v>
      </c>
      <c r="CN365" t="s">
        <v>135</v>
      </c>
      <c r="CP365" t="s">
        <v>114</v>
      </c>
      <c r="CQ365" t="s">
        <v>114</v>
      </c>
      <c r="CR365" t="s">
        <v>115</v>
      </c>
      <c r="CS365" t="s">
        <v>114</v>
      </c>
      <c r="CT365" t="s">
        <v>136</v>
      </c>
      <c r="CU365" t="s">
        <v>114</v>
      </c>
      <c r="CV365" t="s">
        <v>136</v>
      </c>
      <c r="CW365" t="s">
        <v>1615</v>
      </c>
      <c r="CX365" s="10">
        <v>16702358763</v>
      </c>
      <c r="CY365" t="s">
        <v>1610</v>
      </c>
      <c r="CZ365" t="s">
        <v>136</v>
      </c>
      <c r="DA365" t="s">
        <v>114</v>
      </c>
      <c r="DB365" t="s">
        <v>115</v>
      </c>
    </row>
    <row r="366" spans="1:111" ht="14.45" customHeight="1" x14ac:dyDescent="0.25">
      <c r="A366" t="s">
        <v>3324</v>
      </c>
      <c r="B366" t="s">
        <v>112</v>
      </c>
      <c r="C366" s="1">
        <v>45157.208196527776</v>
      </c>
      <c r="D366" s="1">
        <v>45228</v>
      </c>
      <c r="E366" t="s">
        <v>113</v>
      </c>
      <c r="F366" s="1">
        <v>45198.833333333336</v>
      </c>
      <c r="G366" t="s">
        <v>115</v>
      </c>
      <c r="H366" t="s">
        <v>115</v>
      </c>
      <c r="I366" t="s">
        <v>115</v>
      </c>
      <c r="J366" t="s">
        <v>3104</v>
      </c>
      <c r="K366" t="s">
        <v>3105</v>
      </c>
      <c r="L366" t="s">
        <v>3106</v>
      </c>
      <c r="M366" t="s">
        <v>3107</v>
      </c>
      <c r="N366" t="s">
        <v>214</v>
      </c>
      <c r="O366" t="s">
        <v>120</v>
      </c>
      <c r="P366" s="8">
        <v>96950</v>
      </c>
      <c r="Q366" t="s">
        <v>121</v>
      </c>
      <c r="S366" s="10">
        <v>16702880360</v>
      </c>
      <c r="T366">
        <v>104</v>
      </c>
      <c r="U366">
        <v>48819</v>
      </c>
      <c r="V366" t="s">
        <v>122</v>
      </c>
      <c r="X366" t="s">
        <v>3108</v>
      </c>
      <c r="Y366" t="s">
        <v>3109</v>
      </c>
      <c r="Z366" t="s">
        <v>3110</v>
      </c>
      <c r="AA366" t="s">
        <v>3111</v>
      </c>
      <c r="AB366" t="s">
        <v>3106</v>
      </c>
      <c r="AC366" t="s">
        <v>3107</v>
      </c>
      <c r="AD366" t="s">
        <v>214</v>
      </c>
      <c r="AE366" t="s">
        <v>120</v>
      </c>
      <c r="AF366" s="8">
        <v>96950</v>
      </c>
      <c r="AG366" t="s">
        <v>121</v>
      </c>
      <c r="AI366" s="10">
        <v>16702880360</v>
      </c>
      <c r="AJ366">
        <v>104</v>
      </c>
      <c r="AK366" t="s">
        <v>3112</v>
      </c>
      <c r="BC366" t="str">
        <f>"49-3011.00"</f>
        <v>49-3011.00</v>
      </c>
      <c r="BD366" t="s">
        <v>3113</v>
      </c>
      <c r="BE366" t="s">
        <v>3114</v>
      </c>
      <c r="BF366" t="s">
        <v>3115</v>
      </c>
      <c r="BG366">
        <v>2</v>
      </c>
      <c r="BI366" s="1">
        <v>45200</v>
      </c>
      <c r="BJ366" s="1">
        <v>45565</v>
      </c>
      <c r="BM366">
        <v>35</v>
      </c>
      <c r="BN366">
        <v>7</v>
      </c>
      <c r="BO366">
        <v>7</v>
      </c>
      <c r="BP366">
        <v>0</v>
      </c>
      <c r="BQ366">
        <v>0</v>
      </c>
      <c r="BR366">
        <v>7</v>
      </c>
      <c r="BS366">
        <v>7</v>
      </c>
      <c r="BT366">
        <v>7</v>
      </c>
      <c r="BU366" t="str">
        <f>"1:00 AM"</f>
        <v>1:00 AM</v>
      </c>
      <c r="BV366" t="str">
        <f>"9:00 AM"</f>
        <v>9:00 AM</v>
      </c>
      <c r="BW366" t="s">
        <v>160</v>
      </c>
      <c r="BX366">
        <v>0</v>
      </c>
      <c r="BY366">
        <v>24</v>
      </c>
      <c r="BZ366" t="s">
        <v>115</v>
      </c>
      <c r="CB366" s="3" t="s">
        <v>3116</v>
      </c>
      <c r="CC366" t="s">
        <v>3117</v>
      </c>
      <c r="CD366" t="s">
        <v>3118</v>
      </c>
      <c r="CE366" t="s">
        <v>214</v>
      </c>
      <c r="CF366" t="s">
        <v>120</v>
      </c>
      <c r="CG366" s="8">
        <v>96950</v>
      </c>
      <c r="CH366" s="2">
        <v>11.08</v>
      </c>
      <c r="CI366" s="2">
        <v>16</v>
      </c>
      <c r="CJ366" s="2">
        <v>16.62</v>
      </c>
      <c r="CK366" s="2">
        <v>24</v>
      </c>
      <c r="CL366" t="s">
        <v>134</v>
      </c>
      <c r="CM366" t="s">
        <v>593</v>
      </c>
      <c r="CN366" t="s">
        <v>135</v>
      </c>
      <c r="CP366" t="s">
        <v>115</v>
      </c>
      <c r="CQ366" t="s">
        <v>114</v>
      </c>
      <c r="CR366" t="s">
        <v>115</v>
      </c>
      <c r="CS366" t="s">
        <v>114</v>
      </c>
      <c r="CT366" t="s">
        <v>114</v>
      </c>
      <c r="CU366" t="s">
        <v>114</v>
      </c>
      <c r="CV366" t="s">
        <v>136</v>
      </c>
      <c r="CW366" s="3" t="s">
        <v>3119</v>
      </c>
      <c r="CX366" s="10">
        <v>16702880360</v>
      </c>
      <c r="CY366" t="s">
        <v>3120</v>
      </c>
      <c r="CZ366" t="s">
        <v>596</v>
      </c>
      <c r="DA366" t="s">
        <v>114</v>
      </c>
      <c r="DB366" t="s">
        <v>115</v>
      </c>
    </row>
    <row r="367" spans="1:111" ht="14.45" customHeight="1" x14ac:dyDescent="0.25">
      <c r="A367" t="s">
        <v>3325</v>
      </c>
      <c r="B367" t="s">
        <v>112</v>
      </c>
      <c r="C367" s="1">
        <v>45166.972621875</v>
      </c>
      <c r="D367" s="1">
        <v>45228</v>
      </c>
      <c r="E367" t="s">
        <v>139</v>
      </c>
      <c r="G367" t="s">
        <v>115</v>
      </c>
      <c r="H367" t="s">
        <v>115</v>
      </c>
      <c r="I367" t="s">
        <v>115</v>
      </c>
      <c r="J367" t="s">
        <v>3326</v>
      </c>
      <c r="L367" t="s">
        <v>3327</v>
      </c>
      <c r="N367" t="s">
        <v>119</v>
      </c>
      <c r="O367" t="s">
        <v>120</v>
      </c>
      <c r="P367" s="8">
        <v>96950</v>
      </c>
      <c r="Q367" t="s">
        <v>121</v>
      </c>
      <c r="S367" s="10">
        <v>16702335504</v>
      </c>
      <c r="T367">
        <v>0</v>
      </c>
      <c r="U367">
        <v>561320</v>
      </c>
      <c r="V367" t="s">
        <v>122</v>
      </c>
      <c r="X367" t="s">
        <v>729</v>
      </c>
      <c r="Y367" t="s">
        <v>3328</v>
      </c>
      <c r="Z367" t="s">
        <v>3329</v>
      </c>
      <c r="AA367" t="s">
        <v>126</v>
      </c>
      <c r="AB367" t="s">
        <v>3327</v>
      </c>
      <c r="AD367" t="s">
        <v>119</v>
      </c>
      <c r="AE367" t="s">
        <v>120</v>
      </c>
      <c r="AF367" s="8">
        <v>96950</v>
      </c>
      <c r="AG367" t="s">
        <v>121</v>
      </c>
      <c r="AI367" s="10">
        <v>16702335504</v>
      </c>
      <c r="AJ367">
        <v>0</v>
      </c>
      <c r="AK367" t="s">
        <v>3330</v>
      </c>
      <c r="BC367" t="str">
        <f>"43-4171.00"</f>
        <v>43-4171.00</v>
      </c>
      <c r="BD367" t="s">
        <v>280</v>
      </c>
      <c r="BE367" t="s">
        <v>3331</v>
      </c>
      <c r="BF367" t="s">
        <v>3332</v>
      </c>
      <c r="BG367">
        <v>2</v>
      </c>
      <c r="BI367" s="1">
        <v>45261</v>
      </c>
      <c r="BJ367" s="1">
        <v>45626</v>
      </c>
      <c r="BM367">
        <v>40</v>
      </c>
      <c r="BN367">
        <v>0</v>
      </c>
      <c r="BO367">
        <v>8</v>
      </c>
      <c r="BP367">
        <v>8</v>
      </c>
      <c r="BQ367">
        <v>8</v>
      </c>
      <c r="BR367">
        <v>8</v>
      </c>
      <c r="BS367">
        <v>8</v>
      </c>
      <c r="BT367">
        <v>0</v>
      </c>
      <c r="BU367" t="str">
        <f>"8:00 AM"</f>
        <v>8:00 AM</v>
      </c>
      <c r="BV367" t="str">
        <f>"5:00 PM"</f>
        <v>5:00 PM</v>
      </c>
      <c r="BW367" t="s">
        <v>131</v>
      </c>
      <c r="BX367">
        <v>0</v>
      </c>
      <c r="BY367">
        <v>12</v>
      </c>
      <c r="BZ367" t="s">
        <v>115</v>
      </c>
      <c r="CB367" t="s">
        <v>3333</v>
      </c>
      <c r="CC367" t="s">
        <v>3334</v>
      </c>
      <c r="CD367" t="s">
        <v>3335</v>
      </c>
      <c r="CE367" t="s">
        <v>119</v>
      </c>
      <c r="CF367" t="s">
        <v>120</v>
      </c>
      <c r="CG367" s="8">
        <v>96950</v>
      </c>
      <c r="CH367" s="2">
        <v>8.51</v>
      </c>
      <c r="CI367" s="2">
        <v>8.51</v>
      </c>
      <c r="CJ367" s="2">
        <v>12.77</v>
      </c>
      <c r="CK367" s="2">
        <v>12.77</v>
      </c>
      <c r="CL367" t="s">
        <v>134</v>
      </c>
      <c r="CM367" t="s">
        <v>136</v>
      </c>
      <c r="CN367" t="s">
        <v>135</v>
      </c>
      <c r="CP367" t="s">
        <v>115</v>
      </c>
      <c r="CQ367" t="s">
        <v>114</v>
      </c>
      <c r="CR367" t="s">
        <v>115</v>
      </c>
      <c r="CS367" t="s">
        <v>114</v>
      </c>
      <c r="CT367" t="s">
        <v>136</v>
      </c>
      <c r="CU367" t="s">
        <v>114</v>
      </c>
      <c r="CV367" t="s">
        <v>136</v>
      </c>
      <c r="CW367" t="s">
        <v>3336</v>
      </c>
      <c r="CX367" s="10">
        <v>16702335504</v>
      </c>
      <c r="CY367" t="s">
        <v>3330</v>
      </c>
      <c r="CZ367" t="s">
        <v>136</v>
      </c>
      <c r="DA367" t="s">
        <v>114</v>
      </c>
      <c r="DB367" t="s">
        <v>115</v>
      </c>
    </row>
    <row r="368" spans="1:111" ht="14.45" customHeight="1" x14ac:dyDescent="0.25">
      <c r="A368" t="s">
        <v>3342</v>
      </c>
      <c r="B368" t="s">
        <v>209</v>
      </c>
      <c r="C368" s="1">
        <v>45173.874821412035</v>
      </c>
      <c r="D368" s="1">
        <v>45229</v>
      </c>
      <c r="E368" t="s">
        <v>139</v>
      </c>
      <c r="G368" t="s">
        <v>115</v>
      </c>
      <c r="H368" t="s">
        <v>115</v>
      </c>
      <c r="I368" t="s">
        <v>115</v>
      </c>
      <c r="J368" t="s">
        <v>1412</v>
      </c>
      <c r="K368" t="s">
        <v>1413</v>
      </c>
      <c r="L368" t="s">
        <v>1414</v>
      </c>
      <c r="N368" t="s">
        <v>119</v>
      </c>
      <c r="O368" t="s">
        <v>120</v>
      </c>
      <c r="P368" s="8">
        <v>96950</v>
      </c>
      <c r="Q368" t="s">
        <v>121</v>
      </c>
      <c r="S368" s="10">
        <v>16703223311</v>
      </c>
      <c r="T368">
        <v>4504</v>
      </c>
      <c r="U368">
        <v>72111</v>
      </c>
      <c r="V368" t="s">
        <v>122</v>
      </c>
      <c r="X368" t="s">
        <v>431</v>
      </c>
      <c r="Y368" t="s">
        <v>1416</v>
      </c>
      <c r="AA368" t="s">
        <v>1417</v>
      </c>
      <c r="AB368" t="s">
        <v>1414</v>
      </c>
      <c r="AD368" t="s">
        <v>119</v>
      </c>
      <c r="AE368" t="s">
        <v>120</v>
      </c>
      <c r="AF368" s="8">
        <v>96950</v>
      </c>
      <c r="AG368" t="s">
        <v>121</v>
      </c>
      <c r="AI368" s="10">
        <v>16703223311</v>
      </c>
      <c r="AJ368">
        <v>4504</v>
      </c>
      <c r="AK368" t="s">
        <v>1418</v>
      </c>
      <c r="BC368" t="str">
        <f>"41-4012.00"</f>
        <v>41-4012.00</v>
      </c>
      <c r="BD368" t="s">
        <v>1758</v>
      </c>
      <c r="BE368" t="s">
        <v>3343</v>
      </c>
      <c r="BF368" t="s">
        <v>3344</v>
      </c>
      <c r="BG368">
        <v>2</v>
      </c>
      <c r="BH368">
        <v>2</v>
      </c>
      <c r="BI368" s="1">
        <v>45231</v>
      </c>
      <c r="BJ368" s="1">
        <v>45596</v>
      </c>
      <c r="BK368" s="1">
        <v>45231</v>
      </c>
      <c r="BL368" s="1">
        <v>45596</v>
      </c>
      <c r="BM368">
        <v>40</v>
      </c>
      <c r="BN368">
        <v>0</v>
      </c>
      <c r="BO368">
        <v>8</v>
      </c>
      <c r="BP368">
        <v>8</v>
      </c>
      <c r="BQ368">
        <v>8</v>
      </c>
      <c r="BR368">
        <v>8</v>
      </c>
      <c r="BS368">
        <v>8</v>
      </c>
      <c r="BT368">
        <v>0</v>
      </c>
      <c r="BU368" t="str">
        <f>"8:00 AM"</f>
        <v>8:00 AM</v>
      </c>
      <c r="BV368" t="str">
        <f>"5:00 PM"</f>
        <v>5:00 PM</v>
      </c>
      <c r="BW368" t="s">
        <v>131</v>
      </c>
      <c r="BX368">
        <v>0</v>
      </c>
      <c r="BY368">
        <v>24</v>
      </c>
      <c r="BZ368" t="s">
        <v>114</v>
      </c>
      <c r="CA368">
        <v>24</v>
      </c>
      <c r="CB368" t="s">
        <v>3345</v>
      </c>
      <c r="CC368" t="s">
        <v>1414</v>
      </c>
      <c r="CD368" t="s">
        <v>1415</v>
      </c>
      <c r="CE368" t="s">
        <v>119</v>
      </c>
      <c r="CF368" t="s">
        <v>120</v>
      </c>
      <c r="CG368" s="8">
        <v>96950</v>
      </c>
      <c r="CH368" s="2">
        <v>9.2899999999999991</v>
      </c>
      <c r="CI368" s="2">
        <v>10.3</v>
      </c>
      <c r="CJ368" s="2">
        <v>13.93</v>
      </c>
      <c r="CK368" s="2">
        <v>15.45</v>
      </c>
      <c r="CL368" t="s">
        <v>134</v>
      </c>
      <c r="CM368" t="s">
        <v>1423</v>
      </c>
      <c r="CN368" t="s">
        <v>135</v>
      </c>
      <c r="CP368" t="s">
        <v>115</v>
      </c>
      <c r="CQ368" t="s">
        <v>114</v>
      </c>
      <c r="CR368" t="s">
        <v>115</v>
      </c>
      <c r="CS368" t="s">
        <v>114</v>
      </c>
      <c r="CT368" t="s">
        <v>136</v>
      </c>
      <c r="CU368" t="s">
        <v>114</v>
      </c>
      <c r="CV368" t="s">
        <v>114</v>
      </c>
      <c r="CW368" t="s">
        <v>1593</v>
      </c>
      <c r="CX368" s="10">
        <v>16703223311</v>
      </c>
      <c r="CY368" t="s">
        <v>1425</v>
      </c>
      <c r="CZ368" t="s">
        <v>1426</v>
      </c>
      <c r="DA368" t="s">
        <v>114</v>
      </c>
      <c r="DB368" t="s">
        <v>115</v>
      </c>
      <c r="DC368" t="s">
        <v>1495</v>
      </c>
      <c r="DD368" t="s">
        <v>1428</v>
      </c>
      <c r="DF368" t="s">
        <v>1429</v>
      </c>
      <c r="DG368" t="s">
        <v>1430</v>
      </c>
    </row>
    <row r="369" spans="1:111" ht="14.45" customHeight="1" x14ac:dyDescent="0.25">
      <c r="A369" t="s">
        <v>3353</v>
      </c>
      <c r="B369" t="s">
        <v>209</v>
      </c>
      <c r="C369" s="1">
        <v>45176.874704629627</v>
      </c>
      <c r="D369" s="1">
        <v>45229</v>
      </c>
      <c r="E369" t="s">
        <v>113</v>
      </c>
      <c r="F369" s="1">
        <v>45290.791666666664</v>
      </c>
      <c r="G369" t="s">
        <v>115</v>
      </c>
      <c r="H369" t="s">
        <v>115</v>
      </c>
      <c r="I369" t="s">
        <v>115</v>
      </c>
      <c r="J369" t="s">
        <v>3354</v>
      </c>
      <c r="L369" t="s">
        <v>3355</v>
      </c>
      <c r="N369" t="s">
        <v>1719</v>
      </c>
      <c r="O369" t="s">
        <v>120</v>
      </c>
      <c r="P369" s="8">
        <v>96952</v>
      </c>
      <c r="Q369" t="s">
        <v>121</v>
      </c>
      <c r="S369" s="10">
        <v>16704330449</v>
      </c>
      <c r="U369">
        <v>7225</v>
      </c>
      <c r="V369" t="s">
        <v>122</v>
      </c>
      <c r="X369" t="s">
        <v>3278</v>
      </c>
      <c r="Y369" t="s">
        <v>3279</v>
      </c>
      <c r="Z369" t="s">
        <v>3280</v>
      </c>
      <c r="AA369" t="s">
        <v>219</v>
      </c>
      <c r="AB369" t="s">
        <v>1718</v>
      </c>
      <c r="AD369" t="s">
        <v>1719</v>
      </c>
      <c r="AE369" t="s">
        <v>120</v>
      </c>
      <c r="AF369" s="8">
        <v>96952</v>
      </c>
      <c r="AG369" t="s">
        <v>121</v>
      </c>
      <c r="AI369" s="10">
        <v>16704330422</v>
      </c>
      <c r="AK369" t="s">
        <v>1722</v>
      </c>
      <c r="BC369" t="str">
        <f>"35-2011.00"</f>
        <v>35-2011.00</v>
      </c>
      <c r="BD369" t="s">
        <v>3356</v>
      </c>
      <c r="BE369" t="s">
        <v>3357</v>
      </c>
      <c r="BF369" t="s">
        <v>224</v>
      </c>
      <c r="BG369">
        <v>1</v>
      </c>
      <c r="BH369">
        <v>1</v>
      </c>
      <c r="BI369" s="1">
        <v>45292</v>
      </c>
      <c r="BJ369" s="1">
        <v>45657</v>
      </c>
      <c r="BK369" s="1">
        <v>45292</v>
      </c>
      <c r="BL369" s="1">
        <v>45657</v>
      </c>
      <c r="BM369">
        <v>40</v>
      </c>
      <c r="BN369">
        <v>0</v>
      </c>
      <c r="BO369">
        <v>8</v>
      </c>
      <c r="BP369">
        <v>8</v>
      </c>
      <c r="BQ369">
        <v>8</v>
      </c>
      <c r="BR369">
        <v>8</v>
      </c>
      <c r="BS369">
        <v>8</v>
      </c>
      <c r="BT369">
        <v>0</v>
      </c>
      <c r="BU369" t="str">
        <f>"8:00 AM"</f>
        <v>8:00 AM</v>
      </c>
      <c r="BV369" t="str">
        <f>"5:00 PM"</f>
        <v>5:00 PM</v>
      </c>
      <c r="BW369" t="s">
        <v>184</v>
      </c>
      <c r="BX369">
        <v>0</v>
      </c>
      <c r="BY369">
        <v>3</v>
      </c>
      <c r="BZ369" t="s">
        <v>115</v>
      </c>
      <c r="CB369" t="s">
        <v>3358</v>
      </c>
      <c r="CC369" t="s">
        <v>3355</v>
      </c>
      <c r="CE369" t="s">
        <v>1719</v>
      </c>
      <c r="CF369" t="s">
        <v>120</v>
      </c>
      <c r="CG369" s="8">
        <v>96952</v>
      </c>
      <c r="CH369" s="2">
        <v>8.69</v>
      </c>
      <c r="CI369" s="2">
        <v>8.69</v>
      </c>
      <c r="CJ369" s="2">
        <v>13.04</v>
      </c>
      <c r="CK369" s="2">
        <v>13.04</v>
      </c>
      <c r="CL369" t="s">
        <v>134</v>
      </c>
      <c r="CM369" t="s">
        <v>1727</v>
      </c>
      <c r="CN369" t="s">
        <v>135</v>
      </c>
      <c r="CP369" t="s">
        <v>115</v>
      </c>
      <c r="CQ369" t="s">
        <v>114</v>
      </c>
      <c r="CR369" t="s">
        <v>114</v>
      </c>
      <c r="CS369" t="s">
        <v>114</v>
      </c>
      <c r="CT369" t="s">
        <v>136</v>
      </c>
      <c r="CU369" t="s">
        <v>114</v>
      </c>
      <c r="CV369" t="s">
        <v>114</v>
      </c>
      <c r="CW369" t="s">
        <v>1728</v>
      </c>
      <c r="CX369" s="10">
        <v>16704330422</v>
      </c>
      <c r="CY369" t="s">
        <v>1722</v>
      </c>
      <c r="CZ369" t="s">
        <v>136</v>
      </c>
      <c r="DA369" t="s">
        <v>114</v>
      </c>
      <c r="DB369" t="s">
        <v>115</v>
      </c>
    </row>
    <row r="370" spans="1:111" ht="14.45" customHeight="1" x14ac:dyDescent="0.25">
      <c r="A370" t="s">
        <v>3364</v>
      </c>
      <c r="B370" t="s">
        <v>209</v>
      </c>
      <c r="C370" s="1">
        <v>45173.85452685185</v>
      </c>
      <c r="D370" s="1">
        <v>45229</v>
      </c>
      <c r="E370" t="s">
        <v>113</v>
      </c>
      <c r="F370" s="1">
        <v>45321.791666666664</v>
      </c>
      <c r="G370" t="s">
        <v>115</v>
      </c>
      <c r="H370" t="s">
        <v>115</v>
      </c>
      <c r="I370" t="s">
        <v>115</v>
      </c>
      <c r="J370" t="s">
        <v>1276</v>
      </c>
      <c r="L370" t="s">
        <v>1277</v>
      </c>
      <c r="M370" t="s">
        <v>1278</v>
      </c>
      <c r="N370" t="s">
        <v>214</v>
      </c>
      <c r="O370" t="s">
        <v>120</v>
      </c>
      <c r="P370" s="8">
        <v>96950</v>
      </c>
      <c r="Q370" t="s">
        <v>121</v>
      </c>
      <c r="S370" s="10">
        <v>16707885235</v>
      </c>
      <c r="U370">
        <v>236116</v>
      </c>
      <c r="V370" t="s">
        <v>122</v>
      </c>
      <c r="X370" t="s">
        <v>1279</v>
      </c>
      <c r="Y370" t="s">
        <v>1280</v>
      </c>
      <c r="Z370" t="s">
        <v>1281</v>
      </c>
      <c r="AA370" t="s">
        <v>356</v>
      </c>
      <c r="AB370" t="s">
        <v>1282</v>
      </c>
      <c r="AC370" t="s">
        <v>1283</v>
      </c>
      <c r="AD370" t="s">
        <v>214</v>
      </c>
      <c r="AE370" t="s">
        <v>120</v>
      </c>
      <c r="AF370" s="8">
        <v>96950</v>
      </c>
      <c r="AG370" t="s">
        <v>121</v>
      </c>
      <c r="AI370" s="10">
        <v>16707885235</v>
      </c>
      <c r="AK370" t="s">
        <v>1284</v>
      </c>
      <c r="BC370" t="str">
        <f>"49-9071.00"</f>
        <v>49-9071.00</v>
      </c>
      <c r="BD370" t="s">
        <v>200</v>
      </c>
      <c r="BE370" t="s">
        <v>1285</v>
      </c>
      <c r="BF370" t="s">
        <v>1286</v>
      </c>
      <c r="BG370">
        <v>5</v>
      </c>
      <c r="BH370">
        <v>5</v>
      </c>
      <c r="BI370" s="1">
        <v>45323</v>
      </c>
      <c r="BJ370" s="1">
        <v>45688</v>
      </c>
      <c r="BK370" s="1">
        <v>45323</v>
      </c>
      <c r="BL370" s="1">
        <v>45688</v>
      </c>
      <c r="BM370">
        <v>35</v>
      </c>
      <c r="BN370">
        <v>0</v>
      </c>
      <c r="BO370">
        <v>7</v>
      </c>
      <c r="BP370">
        <v>7</v>
      </c>
      <c r="BQ370">
        <v>7</v>
      </c>
      <c r="BR370">
        <v>7</v>
      </c>
      <c r="BS370">
        <v>7</v>
      </c>
      <c r="BT370">
        <v>0</v>
      </c>
      <c r="BU370" t="str">
        <f>"8:00 AM"</f>
        <v>8:00 AM</v>
      </c>
      <c r="BV370" t="str">
        <f>"4:00 AM"</f>
        <v>4:00 AM</v>
      </c>
      <c r="BW370" t="s">
        <v>131</v>
      </c>
      <c r="BX370">
        <v>0</v>
      </c>
      <c r="BY370">
        <v>24</v>
      </c>
      <c r="BZ370" t="s">
        <v>115</v>
      </c>
      <c r="CB370" t="s">
        <v>1287</v>
      </c>
      <c r="CC370" t="s">
        <v>1282</v>
      </c>
      <c r="CD370" t="s">
        <v>1283</v>
      </c>
      <c r="CE370" t="s">
        <v>214</v>
      </c>
      <c r="CF370" t="s">
        <v>120</v>
      </c>
      <c r="CG370" s="8">
        <v>96950</v>
      </c>
      <c r="CH370" s="2">
        <v>9.5399999999999991</v>
      </c>
      <c r="CI370" s="2">
        <v>9.5399999999999991</v>
      </c>
      <c r="CJ370" s="2">
        <v>14.31</v>
      </c>
      <c r="CK370" s="2">
        <v>14.31</v>
      </c>
      <c r="CL370" t="s">
        <v>134</v>
      </c>
      <c r="CM370" t="s">
        <v>1288</v>
      </c>
      <c r="CN370" t="s">
        <v>135</v>
      </c>
      <c r="CP370" t="s">
        <v>115</v>
      </c>
      <c r="CQ370" t="s">
        <v>114</v>
      </c>
      <c r="CR370" t="s">
        <v>114</v>
      </c>
      <c r="CS370" t="s">
        <v>114</v>
      </c>
      <c r="CT370" t="s">
        <v>136</v>
      </c>
      <c r="CU370" t="s">
        <v>114</v>
      </c>
      <c r="CV370" t="s">
        <v>114</v>
      </c>
      <c r="CW370" t="s">
        <v>1289</v>
      </c>
      <c r="CX370" s="10">
        <v>16707885235</v>
      </c>
      <c r="CY370" t="s">
        <v>1284</v>
      </c>
      <c r="CZ370" t="s">
        <v>136</v>
      </c>
      <c r="DA370" t="s">
        <v>114</v>
      </c>
      <c r="DB370" t="s">
        <v>115</v>
      </c>
    </row>
    <row r="371" spans="1:111" ht="14.45" customHeight="1" x14ac:dyDescent="0.25">
      <c r="A371" t="s">
        <v>3376</v>
      </c>
      <c r="B371" t="s">
        <v>209</v>
      </c>
      <c r="C371" s="1">
        <v>45138.04299490741</v>
      </c>
      <c r="D371" s="1">
        <v>45229</v>
      </c>
      <c r="E371" t="s">
        <v>139</v>
      </c>
      <c r="G371" t="s">
        <v>115</v>
      </c>
      <c r="H371" t="s">
        <v>115</v>
      </c>
      <c r="I371" t="s">
        <v>115</v>
      </c>
      <c r="J371" t="s">
        <v>3377</v>
      </c>
      <c r="K371" t="s">
        <v>3378</v>
      </c>
      <c r="L371" t="s">
        <v>3379</v>
      </c>
      <c r="M371" t="s">
        <v>3380</v>
      </c>
      <c r="N371" t="s">
        <v>621</v>
      </c>
      <c r="O371" t="s">
        <v>120</v>
      </c>
      <c r="P371" s="8">
        <v>96952</v>
      </c>
      <c r="Q371" t="s">
        <v>121</v>
      </c>
      <c r="S371" s="10">
        <v>16704331577</v>
      </c>
      <c r="U371">
        <v>721120</v>
      </c>
      <c r="V371" t="s">
        <v>122</v>
      </c>
      <c r="X371" t="s">
        <v>3381</v>
      </c>
      <c r="Y371" t="s">
        <v>3382</v>
      </c>
      <c r="Z371" t="s">
        <v>176</v>
      </c>
      <c r="AA371" t="s">
        <v>3383</v>
      </c>
      <c r="AB371" t="s">
        <v>3384</v>
      </c>
      <c r="AC371" t="s">
        <v>3380</v>
      </c>
      <c r="AD371" t="s">
        <v>621</v>
      </c>
      <c r="AE371" t="s">
        <v>120</v>
      </c>
      <c r="AF371" s="8">
        <v>96952</v>
      </c>
      <c r="AG371" t="s">
        <v>121</v>
      </c>
      <c r="AI371" s="10">
        <v>16704331577</v>
      </c>
      <c r="AK371" t="s">
        <v>3385</v>
      </c>
      <c r="BC371" t="str">
        <f>"39-1013.00"</f>
        <v>39-1013.00</v>
      </c>
      <c r="BD371" t="s">
        <v>3386</v>
      </c>
      <c r="BE371" t="s">
        <v>3387</v>
      </c>
      <c r="BF371" t="s">
        <v>3388</v>
      </c>
      <c r="BG371">
        <v>4</v>
      </c>
      <c r="BH371">
        <v>4</v>
      </c>
      <c r="BI371" s="1">
        <v>45200</v>
      </c>
      <c r="BJ371" s="1">
        <v>45565</v>
      </c>
      <c r="BK371" s="1">
        <v>45229</v>
      </c>
      <c r="BL371" s="1">
        <v>45565</v>
      </c>
      <c r="BM371">
        <v>40</v>
      </c>
      <c r="BN371">
        <v>8</v>
      </c>
      <c r="BO371">
        <v>8</v>
      </c>
      <c r="BP371">
        <v>0</v>
      </c>
      <c r="BQ371">
        <v>0</v>
      </c>
      <c r="BR371">
        <v>8</v>
      </c>
      <c r="BS371">
        <v>8</v>
      </c>
      <c r="BT371">
        <v>8</v>
      </c>
      <c r="BU371" t="str">
        <f>"5:00 PM"</f>
        <v>5:00 PM</v>
      </c>
      <c r="BV371" t="str">
        <f>"1:00 AM"</f>
        <v>1:00 AM</v>
      </c>
      <c r="BW371" t="s">
        <v>131</v>
      </c>
      <c r="BX371">
        <v>3</v>
      </c>
      <c r="BY371">
        <v>12</v>
      </c>
      <c r="BZ371" t="s">
        <v>114</v>
      </c>
      <c r="CA371">
        <v>9</v>
      </c>
      <c r="CB371" t="s">
        <v>3389</v>
      </c>
      <c r="CC371" t="s">
        <v>3390</v>
      </c>
      <c r="CD371" t="s">
        <v>3380</v>
      </c>
      <c r="CE371" t="s">
        <v>621</v>
      </c>
      <c r="CF371" t="s">
        <v>120</v>
      </c>
      <c r="CG371" s="8">
        <v>96952</v>
      </c>
      <c r="CH371" s="2">
        <v>18.16</v>
      </c>
      <c r="CI371" s="2">
        <v>18.16</v>
      </c>
      <c r="CL371" t="s">
        <v>134</v>
      </c>
      <c r="CM371" t="s">
        <v>136</v>
      </c>
      <c r="CN371" t="s">
        <v>135</v>
      </c>
      <c r="CP371" t="s">
        <v>115</v>
      </c>
      <c r="CQ371" t="s">
        <v>114</v>
      </c>
      <c r="CR371" t="s">
        <v>115</v>
      </c>
      <c r="CS371" t="s">
        <v>115</v>
      </c>
      <c r="CT371" t="s">
        <v>114</v>
      </c>
      <c r="CU371" t="s">
        <v>114</v>
      </c>
      <c r="CV371" t="s">
        <v>136</v>
      </c>
      <c r="CW371" t="s">
        <v>3391</v>
      </c>
      <c r="CX371" s="10">
        <v>16704331577</v>
      </c>
      <c r="CY371" t="s">
        <v>3385</v>
      </c>
      <c r="CZ371" t="s">
        <v>136</v>
      </c>
      <c r="DA371" t="s">
        <v>114</v>
      </c>
      <c r="DB371" t="s">
        <v>115</v>
      </c>
    </row>
    <row r="372" spans="1:111" ht="14.45" customHeight="1" x14ac:dyDescent="0.25">
      <c r="A372" t="s">
        <v>3399</v>
      </c>
      <c r="B372" t="s">
        <v>209</v>
      </c>
      <c r="C372" s="1">
        <v>45162.01463125</v>
      </c>
      <c r="D372" s="1">
        <v>45229</v>
      </c>
      <c r="E372" t="s">
        <v>139</v>
      </c>
      <c r="G372" t="s">
        <v>115</v>
      </c>
      <c r="H372" t="s">
        <v>115</v>
      </c>
      <c r="I372" t="s">
        <v>115</v>
      </c>
      <c r="J372" t="s">
        <v>2904</v>
      </c>
      <c r="K372" t="s">
        <v>3400</v>
      </c>
      <c r="L372" t="s">
        <v>3401</v>
      </c>
      <c r="N372" t="s">
        <v>119</v>
      </c>
      <c r="O372" t="s">
        <v>120</v>
      </c>
      <c r="P372" s="8">
        <v>96950</v>
      </c>
      <c r="Q372" t="s">
        <v>121</v>
      </c>
      <c r="S372" s="10">
        <v>16703227251</v>
      </c>
      <c r="U372">
        <v>312112</v>
      </c>
      <c r="V372" t="s">
        <v>122</v>
      </c>
      <c r="X372" t="s">
        <v>1357</v>
      </c>
      <c r="Y372" t="s">
        <v>2908</v>
      </c>
      <c r="Z372" t="s">
        <v>2909</v>
      </c>
      <c r="AA372" t="s">
        <v>3402</v>
      </c>
      <c r="AB372" t="s">
        <v>3401</v>
      </c>
      <c r="AD372" t="s">
        <v>119</v>
      </c>
      <c r="AE372" t="s">
        <v>120</v>
      </c>
      <c r="AF372" s="8">
        <v>96950</v>
      </c>
      <c r="AG372" t="s">
        <v>121</v>
      </c>
      <c r="AI372" s="10">
        <v>16703227251</v>
      </c>
      <c r="AK372" t="s">
        <v>2911</v>
      </c>
      <c r="BC372" t="str">
        <f>"43-3031.00"</f>
        <v>43-3031.00</v>
      </c>
      <c r="BD372" t="s">
        <v>310</v>
      </c>
      <c r="BE372" t="s">
        <v>3403</v>
      </c>
      <c r="BF372" t="s">
        <v>3404</v>
      </c>
      <c r="BG372">
        <v>3</v>
      </c>
      <c r="BH372">
        <v>3</v>
      </c>
      <c r="BI372" s="1">
        <v>45261</v>
      </c>
      <c r="BJ372" s="1">
        <v>45626</v>
      </c>
      <c r="BK372" s="1">
        <v>45261</v>
      </c>
      <c r="BL372" s="1">
        <v>45626</v>
      </c>
      <c r="BM372">
        <v>40</v>
      </c>
      <c r="BN372">
        <v>0</v>
      </c>
      <c r="BO372">
        <v>8</v>
      </c>
      <c r="BP372">
        <v>8</v>
      </c>
      <c r="BQ372">
        <v>8</v>
      </c>
      <c r="BR372">
        <v>8</v>
      </c>
      <c r="BS372">
        <v>8</v>
      </c>
      <c r="BT372">
        <v>0</v>
      </c>
      <c r="BU372" t="str">
        <f>"8:00 AM"</f>
        <v>8:00 AM</v>
      </c>
      <c r="BV372" t="str">
        <f>"5:00 PM"</f>
        <v>5:00 PM</v>
      </c>
      <c r="BW372" t="s">
        <v>160</v>
      </c>
      <c r="BX372">
        <v>0</v>
      </c>
      <c r="BY372">
        <v>24</v>
      </c>
      <c r="BZ372" t="s">
        <v>115</v>
      </c>
      <c r="CB372" t="s">
        <v>3405</v>
      </c>
      <c r="CC372" t="s">
        <v>2914</v>
      </c>
      <c r="CE372" t="s">
        <v>119</v>
      </c>
      <c r="CF372" t="s">
        <v>120</v>
      </c>
      <c r="CG372" s="8">
        <v>96950</v>
      </c>
      <c r="CH372" s="2">
        <v>11.43</v>
      </c>
      <c r="CI372" s="2">
        <v>11.43</v>
      </c>
      <c r="CJ372" s="2">
        <v>0</v>
      </c>
      <c r="CK372" s="2">
        <v>0</v>
      </c>
      <c r="CL372" t="s">
        <v>134</v>
      </c>
      <c r="CM372" t="s">
        <v>136</v>
      </c>
      <c r="CN372" t="s">
        <v>135</v>
      </c>
      <c r="CP372" t="s">
        <v>115</v>
      </c>
      <c r="CQ372" t="s">
        <v>114</v>
      </c>
      <c r="CR372" t="s">
        <v>115</v>
      </c>
      <c r="CS372" t="s">
        <v>115</v>
      </c>
      <c r="CT372" t="s">
        <v>136</v>
      </c>
      <c r="CU372" t="s">
        <v>114</v>
      </c>
      <c r="CV372" t="s">
        <v>136</v>
      </c>
      <c r="CW372" t="s">
        <v>3406</v>
      </c>
      <c r="CX372" s="10">
        <v>16703227251</v>
      </c>
      <c r="CY372" t="s">
        <v>2911</v>
      </c>
      <c r="CZ372" t="s">
        <v>136</v>
      </c>
      <c r="DA372" t="s">
        <v>114</v>
      </c>
      <c r="DB372" t="s">
        <v>115</v>
      </c>
    </row>
    <row r="373" spans="1:111" ht="14.45" customHeight="1" x14ac:dyDescent="0.25">
      <c r="A373" t="s">
        <v>3337</v>
      </c>
      <c r="B373" t="s">
        <v>285</v>
      </c>
      <c r="C373" s="1">
        <v>45140.463167708331</v>
      </c>
      <c r="D373" s="1">
        <v>45229</v>
      </c>
      <c r="E373" t="s">
        <v>139</v>
      </c>
      <c r="G373" t="s">
        <v>115</v>
      </c>
      <c r="H373" t="s">
        <v>115</v>
      </c>
      <c r="I373" t="s">
        <v>115</v>
      </c>
      <c r="J373" t="s">
        <v>3228</v>
      </c>
      <c r="K373" t="s">
        <v>3229</v>
      </c>
      <c r="L373" t="s">
        <v>3230</v>
      </c>
      <c r="N373" t="s">
        <v>119</v>
      </c>
      <c r="O373" t="s">
        <v>120</v>
      </c>
      <c r="P373" s="8">
        <v>96950</v>
      </c>
      <c r="Q373" t="s">
        <v>121</v>
      </c>
      <c r="S373" s="10">
        <v>16702853664</v>
      </c>
      <c r="U373">
        <v>56132</v>
      </c>
      <c r="V373" t="s">
        <v>122</v>
      </c>
      <c r="X373" t="s">
        <v>1541</v>
      </c>
      <c r="Y373" t="s">
        <v>3231</v>
      </c>
      <c r="AA373" t="s">
        <v>485</v>
      </c>
      <c r="AB373" t="s">
        <v>3230</v>
      </c>
      <c r="AD373" t="s">
        <v>119</v>
      </c>
      <c r="AE373" t="s">
        <v>120</v>
      </c>
      <c r="AF373" s="8">
        <v>96950</v>
      </c>
      <c r="AG373" t="s">
        <v>121</v>
      </c>
      <c r="AI373" s="10">
        <v>16702853664</v>
      </c>
      <c r="AK373" t="s">
        <v>3232</v>
      </c>
      <c r="BC373" t="str">
        <f>"35-2014.00"</f>
        <v>35-2014.00</v>
      </c>
      <c r="BD373" t="s">
        <v>222</v>
      </c>
      <c r="BE373" t="s">
        <v>3233</v>
      </c>
      <c r="BF373" t="s">
        <v>630</v>
      </c>
      <c r="BG373">
        <v>5</v>
      </c>
      <c r="BI373" s="1">
        <v>45231</v>
      </c>
      <c r="BJ373" s="1">
        <v>45596</v>
      </c>
      <c r="BM373">
        <v>35</v>
      </c>
      <c r="BN373">
        <v>7</v>
      </c>
      <c r="BO373">
        <v>7</v>
      </c>
      <c r="BP373">
        <v>0</v>
      </c>
      <c r="BQ373">
        <v>0</v>
      </c>
      <c r="BR373">
        <v>7</v>
      </c>
      <c r="BS373">
        <v>7</v>
      </c>
      <c r="BT373">
        <v>7</v>
      </c>
      <c r="BU373" t="str">
        <f>"6:00 AM"</f>
        <v>6:00 AM</v>
      </c>
      <c r="BV373" t="str">
        <f>"2:00 PM"</f>
        <v>2:00 PM</v>
      </c>
      <c r="BW373" t="s">
        <v>131</v>
      </c>
      <c r="BX373">
        <v>0</v>
      </c>
      <c r="BY373">
        <v>6</v>
      </c>
      <c r="BZ373" t="s">
        <v>115</v>
      </c>
      <c r="CB373" t="s">
        <v>3234</v>
      </c>
      <c r="CC373" t="s">
        <v>3230</v>
      </c>
      <c r="CE373" t="s">
        <v>119</v>
      </c>
      <c r="CF373" t="s">
        <v>120</v>
      </c>
      <c r="CG373" s="8">
        <v>96950</v>
      </c>
      <c r="CH373" s="2">
        <v>8.5500000000000007</v>
      </c>
      <c r="CI373" s="2">
        <v>8.5500000000000007</v>
      </c>
      <c r="CL373" t="s">
        <v>134</v>
      </c>
      <c r="CN373" t="s">
        <v>135</v>
      </c>
      <c r="CP373" t="s">
        <v>115</v>
      </c>
      <c r="CQ373" t="s">
        <v>114</v>
      </c>
      <c r="CR373" t="s">
        <v>115</v>
      </c>
      <c r="CS373" t="s">
        <v>115</v>
      </c>
      <c r="CT373" t="s">
        <v>136</v>
      </c>
      <c r="CU373" t="s">
        <v>114</v>
      </c>
      <c r="CV373" t="s">
        <v>136</v>
      </c>
      <c r="CW373" t="s">
        <v>169</v>
      </c>
      <c r="CX373" s="10">
        <v>16702853664</v>
      </c>
      <c r="CY373" t="s">
        <v>3232</v>
      </c>
      <c r="CZ373" t="s">
        <v>136</v>
      </c>
      <c r="DA373" t="s">
        <v>114</v>
      </c>
      <c r="DB373" t="s">
        <v>115</v>
      </c>
    </row>
    <row r="374" spans="1:111" ht="14.45" customHeight="1" x14ac:dyDescent="0.25">
      <c r="A374" t="s">
        <v>3338</v>
      </c>
      <c r="B374" t="s">
        <v>285</v>
      </c>
      <c r="C374" s="1">
        <v>45139.839046180554</v>
      </c>
      <c r="D374" s="1">
        <v>45229</v>
      </c>
      <c r="E374" t="s">
        <v>139</v>
      </c>
      <c r="G374" t="s">
        <v>115</v>
      </c>
      <c r="H374" t="s">
        <v>115</v>
      </c>
      <c r="I374" t="s">
        <v>115</v>
      </c>
      <c r="J374" t="s">
        <v>2713</v>
      </c>
      <c r="K374" t="s">
        <v>2714</v>
      </c>
      <c r="L374" t="s">
        <v>2715</v>
      </c>
      <c r="M374" t="s">
        <v>2725</v>
      </c>
      <c r="N374" t="s">
        <v>119</v>
      </c>
      <c r="O374" t="s">
        <v>120</v>
      </c>
      <c r="P374" s="8">
        <v>96950</v>
      </c>
      <c r="Q374" t="s">
        <v>121</v>
      </c>
      <c r="S374" s="10">
        <v>16702872161</v>
      </c>
      <c r="U374">
        <v>561612</v>
      </c>
      <c r="V374" t="s">
        <v>122</v>
      </c>
      <c r="X374" t="s">
        <v>2717</v>
      </c>
      <c r="Y374" t="s">
        <v>2718</v>
      </c>
      <c r="AA374" t="s">
        <v>2719</v>
      </c>
      <c r="AB374" t="s">
        <v>2715</v>
      </c>
      <c r="AC374" t="s">
        <v>2720</v>
      </c>
      <c r="AD374" t="s">
        <v>119</v>
      </c>
      <c r="AE374" t="s">
        <v>120</v>
      </c>
      <c r="AF374" s="8">
        <v>96950</v>
      </c>
      <c r="AG374" t="s">
        <v>121</v>
      </c>
      <c r="AI374" s="10">
        <v>16702872161</v>
      </c>
      <c r="AK374" t="s">
        <v>2721</v>
      </c>
      <c r="BC374" t="str">
        <f>"33-9032.00"</f>
        <v>33-9032.00</v>
      </c>
      <c r="BD374" t="s">
        <v>1544</v>
      </c>
      <c r="BE374" t="s">
        <v>3339</v>
      </c>
      <c r="BF374" t="s">
        <v>2723</v>
      </c>
      <c r="BG374">
        <v>10</v>
      </c>
      <c r="BI374" s="1">
        <v>45199</v>
      </c>
      <c r="BJ374" s="1">
        <v>45566</v>
      </c>
      <c r="BM374">
        <v>35</v>
      </c>
      <c r="BN374">
        <v>0</v>
      </c>
      <c r="BO374">
        <v>7</v>
      </c>
      <c r="BP374">
        <v>7</v>
      </c>
      <c r="BQ374">
        <v>7</v>
      </c>
      <c r="BR374">
        <v>7</v>
      </c>
      <c r="BS374">
        <v>7</v>
      </c>
      <c r="BT374">
        <v>0</v>
      </c>
      <c r="BU374" t="str">
        <f>"8:00 AM"</f>
        <v>8:00 AM</v>
      </c>
      <c r="BV374" t="str">
        <f>"4:00 PM"</f>
        <v>4:00 PM</v>
      </c>
      <c r="BW374" t="s">
        <v>131</v>
      </c>
      <c r="BX374">
        <v>0</v>
      </c>
      <c r="BY374">
        <v>12</v>
      </c>
      <c r="BZ374" t="s">
        <v>115</v>
      </c>
      <c r="CB374" t="s">
        <v>2724</v>
      </c>
      <c r="CC374" t="s">
        <v>2715</v>
      </c>
      <c r="CD374" t="s">
        <v>2725</v>
      </c>
      <c r="CE374" t="s">
        <v>119</v>
      </c>
      <c r="CF374" t="s">
        <v>120</v>
      </c>
      <c r="CG374" s="8">
        <v>96950</v>
      </c>
      <c r="CH374" s="2">
        <v>8.64</v>
      </c>
      <c r="CI374" s="2">
        <v>8.64</v>
      </c>
      <c r="CJ374" s="2">
        <v>12.96</v>
      </c>
      <c r="CK374" s="2">
        <v>12.96</v>
      </c>
      <c r="CL374" t="s">
        <v>134</v>
      </c>
      <c r="CM374" t="s">
        <v>423</v>
      </c>
      <c r="CN374" t="s">
        <v>135</v>
      </c>
      <c r="CP374" t="s">
        <v>115</v>
      </c>
      <c r="CQ374" t="s">
        <v>114</v>
      </c>
      <c r="CR374" t="s">
        <v>115</v>
      </c>
      <c r="CS374" t="s">
        <v>114</v>
      </c>
      <c r="CT374" t="s">
        <v>136</v>
      </c>
      <c r="CU374" t="s">
        <v>114</v>
      </c>
      <c r="CV374" t="s">
        <v>136</v>
      </c>
      <c r="CW374" t="s">
        <v>2726</v>
      </c>
      <c r="CX374" s="10">
        <v>16702872161</v>
      </c>
      <c r="CY374" t="s">
        <v>2721</v>
      </c>
      <c r="CZ374" t="s">
        <v>136</v>
      </c>
      <c r="DA374" t="s">
        <v>114</v>
      </c>
      <c r="DB374" t="s">
        <v>115</v>
      </c>
      <c r="DC374" t="s">
        <v>2717</v>
      </c>
      <c r="DD374" t="s">
        <v>2718</v>
      </c>
      <c r="DF374" t="s">
        <v>2714</v>
      </c>
      <c r="DG374" t="s">
        <v>2721</v>
      </c>
    </row>
    <row r="375" spans="1:111" ht="14.45" customHeight="1" x14ac:dyDescent="0.25">
      <c r="A375" t="s">
        <v>3346</v>
      </c>
      <c r="B375" t="s">
        <v>285</v>
      </c>
      <c r="C375" s="1">
        <v>45139.843513425927</v>
      </c>
      <c r="D375" s="1">
        <v>45229</v>
      </c>
      <c r="E375" t="s">
        <v>113</v>
      </c>
      <c r="F375" s="1">
        <v>45198.833333333336</v>
      </c>
      <c r="G375" t="s">
        <v>114</v>
      </c>
      <c r="H375" t="s">
        <v>115</v>
      </c>
      <c r="I375" t="s">
        <v>115</v>
      </c>
      <c r="J375" t="s">
        <v>2713</v>
      </c>
      <c r="K375" t="s">
        <v>2714</v>
      </c>
      <c r="L375" t="s">
        <v>2715</v>
      </c>
      <c r="M375" t="s">
        <v>2716</v>
      </c>
      <c r="N375" t="s">
        <v>119</v>
      </c>
      <c r="O375" t="s">
        <v>120</v>
      </c>
      <c r="P375" s="8">
        <v>96950</v>
      </c>
      <c r="Q375" t="s">
        <v>121</v>
      </c>
      <c r="S375" s="10">
        <v>16702872161</v>
      </c>
      <c r="U375">
        <v>561612</v>
      </c>
      <c r="V375" t="s">
        <v>122</v>
      </c>
      <c r="X375" t="s">
        <v>2717</v>
      </c>
      <c r="Y375" t="s">
        <v>2718</v>
      </c>
      <c r="AA375" t="s">
        <v>2719</v>
      </c>
      <c r="AB375" t="s">
        <v>2715</v>
      </c>
      <c r="AC375" t="s">
        <v>2720</v>
      </c>
      <c r="AD375" t="s">
        <v>119</v>
      </c>
      <c r="AE375" t="s">
        <v>120</v>
      </c>
      <c r="AF375" s="8">
        <v>96950</v>
      </c>
      <c r="AG375" t="s">
        <v>121</v>
      </c>
      <c r="AI375" s="10">
        <v>16702872161</v>
      </c>
      <c r="AK375" t="s">
        <v>2721</v>
      </c>
      <c r="BC375" t="str">
        <f>"33-9032.00"</f>
        <v>33-9032.00</v>
      </c>
      <c r="BD375" t="s">
        <v>1544</v>
      </c>
      <c r="BE375" t="s">
        <v>2722</v>
      </c>
      <c r="BF375" t="s">
        <v>2723</v>
      </c>
      <c r="BG375">
        <v>3</v>
      </c>
      <c r="BI375" s="1">
        <v>45199</v>
      </c>
      <c r="BJ375" s="1">
        <v>46296</v>
      </c>
      <c r="BM375">
        <v>42</v>
      </c>
      <c r="BN375">
        <v>0</v>
      </c>
      <c r="BO375">
        <v>7</v>
      </c>
      <c r="BP375">
        <v>7</v>
      </c>
      <c r="BQ375">
        <v>7</v>
      </c>
      <c r="BR375">
        <v>7</v>
      </c>
      <c r="BS375">
        <v>7</v>
      </c>
      <c r="BT375">
        <v>7</v>
      </c>
      <c r="BU375" t="str">
        <f>"8:00 AM"</f>
        <v>8:00 AM</v>
      </c>
      <c r="BV375" t="str">
        <f>"4:00 PM"</f>
        <v>4:00 PM</v>
      </c>
      <c r="BW375" t="s">
        <v>131</v>
      </c>
      <c r="BX375">
        <v>0</v>
      </c>
      <c r="BY375">
        <v>12</v>
      </c>
      <c r="BZ375" t="s">
        <v>115</v>
      </c>
      <c r="CB375" t="s">
        <v>3347</v>
      </c>
      <c r="CC375" t="s">
        <v>2715</v>
      </c>
      <c r="CD375" t="s">
        <v>2725</v>
      </c>
      <c r="CE375" t="s">
        <v>119</v>
      </c>
      <c r="CF375" t="s">
        <v>120</v>
      </c>
      <c r="CG375" s="8">
        <v>96950</v>
      </c>
      <c r="CH375" s="2">
        <v>8.64</v>
      </c>
      <c r="CI375" s="2">
        <v>8.64</v>
      </c>
      <c r="CJ375" s="2">
        <v>12.96</v>
      </c>
      <c r="CK375" s="2">
        <v>12.96</v>
      </c>
      <c r="CL375" t="s">
        <v>134</v>
      </c>
      <c r="CM375" t="s">
        <v>764</v>
      </c>
      <c r="CN375" t="s">
        <v>135</v>
      </c>
      <c r="CP375" t="s">
        <v>115</v>
      </c>
      <c r="CQ375" t="s">
        <v>114</v>
      </c>
      <c r="CR375" t="s">
        <v>115</v>
      </c>
      <c r="CS375" t="s">
        <v>114</v>
      </c>
      <c r="CT375" t="s">
        <v>136</v>
      </c>
      <c r="CU375" t="s">
        <v>114</v>
      </c>
      <c r="CV375" t="s">
        <v>136</v>
      </c>
      <c r="CW375" t="s">
        <v>2726</v>
      </c>
      <c r="CX375" s="10">
        <v>16702872161</v>
      </c>
      <c r="CY375" t="s">
        <v>2721</v>
      </c>
      <c r="CZ375" t="s">
        <v>136</v>
      </c>
      <c r="DA375" t="s">
        <v>114</v>
      </c>
      <c r="DB375" t="s">
        <v>115</v>
      </c>
      <c r="DC375" t="s">
        <v>2717</v>
      </c>
      <c r="DD375" t="s">
        <v>2718</v>
      </c>
      <c r="DF375" t="s">
        <v>2714</v>
      </c>
      <c r="DG375" t="s">
        <v>2721</v>
      </c>
    </row>
    <row r="376" spans="1:111" ht="14.45" customHeight="1" x14ac:dyDescent="0.25">
      <c r="A376" t="s">
        <v>3348</v>
      </c>
      <c r="B376" t="s">
        <v>285</v>
      </c>
      <c r="C376" s="1">
        <v>45130.927640972222</v>
      </c>
      <c r="D376" s="1">
        <v>45229</v>
      </c>
      <c r="E376" t="s">
        <v>139</v>
      </c>
      <c r="G376" t="s">
        <v>114</v>
      </c>
      <c r="H376" t="s">
        <v>115</v>
      </c>
      <c r="I376" t="s">
        <v>115</v>
      </c>
      <c r="J376" t="s">
        <v>2036</v>
      </c>
      <c r="L376" t="s">
        <v>2037</v>
      </c>
      <c r="M376" t="s">
        <v>2038</v>
      </c>
      <c r="N376" t="s">
        <v>119</v>
      </c>
      <c r="O376" t="s">
        <v>120</v>
      </c>
      <c r="P376" s="8">
        <v>96950</v>
      </c>
      <c r="Q376" t="s">
        <v>121</v>
      </c>
      <c r="S376" s="10">
        <v>16702347243</v>
      </c>
      <c r="U376">
        <v>424410</v>
      </c>
      <c r="V376" t="s">
        <v>122</v>
      </c>
      <c r="X376" t="s">
        <v>2039</v>
      </c>
      <c r="Y376" t="s">
        <v>2040</v>
      </c>
      <c r="AA376" t="s">
        <v>533</v>
      </c>
      <c r="AB376" t="s">
        <v>2037</v>
      </c>
      <c r="AC376" t="s">
        <v>2041</v>
      </c>
      <c r="AD376" t="s">
        <v>119</v>
      </c>
      <c r="AE376" t="s">
        <v>120</v>
      </c>
      <c r="AF376" s="8">
        <v>96950</v>
      </c>
      <c r="AG376" t="s">
        <v>121</v>
      </c>
      <c r="AI376" s="10">
        <v>16702347243</v>
      </c>
      <c r="AK376" t="s">
        <v>2042</v>
      </c>
      <c r="BC376" t="str">
        <f>"53-7062.00"</f>
        <v>53-7062.00</v>
      </c>
      <c r="BD376" t="s">
        <v>2832</v>
      </c>
      <c r="BE376" t="s">
        <v>3349</v>
      </c>
      <c r="BF376" t="s">
        <v>3350</v>
      </c>
      <c r="BG376">
        <v>2</v>
      </c>
      <c r="BI376" s="1">
        <v>45199</v>
      </c>
      <c r="BJ376" s="1">
        <v>45564</v>
      </c>
      <c r="BM376">
        <v>36</v>
      </c>
      <c r="BN376">
        <v>0</v>
      </c>
      <c r="BO376">
        <v>6</v>
      </c>
      <c r="BP376">
        <v>6</v>
      </c>
      <c r="BQ376">
        <v>6</v>
      </c>
      <c r="BR376">
        <v>6</v>
      </c>
      <c r="BS376">
        <v>6</v>
      </c>
      <c r="BT376">
        <v>6</v>
      </c>
      <c r="BU376" t="str">
        <f>"8:00 AM"</f>
        <v>8:00 AM</v>
      </c>
      <c r="BV376" t="str">
        <f>"3:00 PM"</f>
        <v>3:00 PM</v>
      </c>
      <c r="BW376" t="s">
        <v>131</v>
      </c>
      <c r="BX376">
        <v>0</v>
      </c>
      <c r="BY376">
        <v>12</v>
      </c>
      <c r="BZ376" t="s">
        <v>115</v>
      </c>
      <c r="CB376" s="3" t="s">
        <v>3351</v>
      </c>
      <c r="CC376" t="s">
        <v>2037</v>
      </c>
      <c r="CD376" t="s">
        <v>2041</v>
      </c>
      <c r="CE376" t="s">
        <v>119</v>
      </c>
      <c r="CF376" t="s">
        <v>120</v>
      </c>
      <c r="CG376" s="8">
        <v>96950</v>
      </c>
      <c r="CH376" s="2">
        <v>8.31</v>
      </c>
      <c r="CI376" s="2">
        <v>8.4</v>
      </c>
      <c r="CJ376" s="2">
        <v>12.47</v>
      </c>
      <c r="CK376" s="2">
        <v>12.6</v>
      </c>
      <c r="CL376" t="s">
        <v>134</v>
      </c>
      <c r="CN376" t="s">
        <v>135</v>
      </c>
      <c r="CP376" t="s">
        <v>115</v>
      </c>
      <c r="CQ376" t="s">
        <v>114</v>
      </c>
      <c r="CR376" t="s">
        <v>115</v>
      </c>
      <c r="CS376" t="s">
        <v>114</v>
      </c>
      <c r="CT376" t="s">
        <v>136</v>
      </c>
      <c r="CU376" t="s">
        <v>114</v>
      </c>
      <c r="CV376" t="s">
        <v>136</v>
      </c>
      <c r="CW376" t="s">
        <v>3352</v>
      </c>
      <c r="CX376" s="10">
        <v>16702347243</v>
      </c>
      <c r="CY376" t="s">
        <v>2042</v>
      </c>
      <c r="CZ376" t="s">
        <v>136</v>
      </c>
      <c r="DA376" t="s">
        <v>114</v>
      </c>
      <c r="DB376" t="s">
        <v>115</v>
      </c>
    </row>
    <row r="377" spans="1:111" ht="14.45" customHeight="1" x14ac:dyDescent="0.25">
      <c r="A377" t="s">
        <v>3359</v>
      </c>
      <c r="B377" t="s">
        <v>285</v>
      </c>
      <c r="C377" s="1">
        <v>45127.462249421296</v>
      </c>
      <c r="D377" s="1">
        <v>45229</v>
      </c>
      <c r="E377" t="s">
        <v>139</v>
      </c>
      <c r="G377" t="s">
        <v>115</v>
      </c>
      <c r="H377" t="s">
        <v>115</v>
      </c>
      <c r="I377" t="s">
        <v>115</v>
      </c>
      <c r="J377" t="s">
        <v>1730</v>
      </c>
      <c r="K377" t="s">
        <v>1731</v>
      </c>
      <c r="L377" t="s">
        <v>1732</v>
      </c>
      <c r="M377" t="s">
        <v>1733</v>
      </c>
      <c r="N377" t="s">
        <v>119</v>
      </c>
      <c r="O377" t="s">
        <v>120</v>
      </c>
      <c r="P377" s="8">
        <v>96950</v>
      </c>
      <c r="Q377" t="s">
        <v>121</v>
      </c>
      <c r="S377" s="10">
        <v>16702854805</v>
      </c>
      <c r="U377">
        <v>238910</v>
      </c>
      <c r="V377" t="s">
        <v>122</v>
      </c>
      <c r="X377" t="s">
        <v>947</v>
      </c>
      <c r="Y377" t="s">
        <v>1734</v>
      </c>
      <c r="AA377" t="s">
        <v>126</v>
      </c>
      <c r="AB377" t="s">
        <v>3360</v>
      </c>
      <c r="AC377" t="s">
        <v>1732</v>
      </c>
      <c r="AD377" t="s">
        <v>119</v>
      </c>
      <c r="AE377" t="s">
        <v>120</v>
      </c>
      <c r="AF377" s="8">
        <v>96950</v>
      </c>
      <c r="AG377" t="s">
        <v>121</v>
      </c>
      <c r="AI377" s="10">
        <v>16707837461</v>
      </c>
      <c r="AK377" t="s">
        <v>3361</v>
      </c>
      <c r="BC377" t="str">
        <f>"47-2073.00"</f>
        <v>47-2073.00</v>
      </c>
      <c r="BD377" t="s">
        <v>2474</v>
      </c>
      <c r="BE377" t="s">
        <v>2475</v>
      </c>
      <c r="BF377" t="s">
        <v>130</v>
      </c>
      <c r="BG377">
        <v>6</v>
      </c>
      <c r="BI377" s="1">
        <v>45200</v>
      </c>
      <c r="BJ377" s="1">
        <v>45565</v>
      </c>
      <c r="BM377">
        <v>40</v>
      </c>
      <c r="BN377">
        <v>0</v>
      </c>
      <c r="BO377">
        <v>8</v>
      </c>
      <c r="BP377">
        <v>8</v>
      </c>
      <c r="BQ377">
        <v>8</v>
      </c>
      <c r="BR377">
        <v>8</v>
      </c>
      <c r="BS377">
        <v>8</v>
      </c>
      <c r="BT377">
        <v>0</v>
      </c>
      <c r="BU377" t="str">
        <f>"8:00 AM"</f>
        <v>8:00 AM</v>
      </c>
      <c r="BV377" t="str">
        <f>"5:00 PM"</f>
        <v>5:00 PM</v>
      </c>
      <c r="BW377" t="s">
        <v>131</v>
      </c>
      <c r="BX377">
        <v>0</v>
      </c>
      <c r="BY377">
        <v>12</v>
      </c>
      <c r="BZ377" t="s">
        <v>115</v>
      </c>
      <c r="CB377" t="s">
        <v>2476</v>
      </c>
      <c r="CC377" t="s">
        <v>1732</v>
      </c>
      <c r="CD377" t="s">
        <v>1733</v>
      </c>
      <c r="CE377" t="s">
        <v>119</v>
      </c>
      <c r="CF377" t="s">
        <v>120</v>
      </c>
      <c r="CG377" s="8">
        <v>96950</v>
      </c>
      <c r="CH377" s="2">
        <v>10.23</v>
      </c>
      <c r="CI377" s="2">
        <v>10.23</v>
      </c>
      <c r="CJ377" s="2">
        <v>15.34</v>
      </c>
      <c r="CK377" s="2">
        <v>15.34</v>
      </c>
      <c r="CL377" t="s">
        <v>134</v>
      </c>
      <c r="CM377" t="s">
        <v>789</v>
      </c>
      <c r="CN377" t="s">
        <v>135</v>
      </c>
      <c r="CP377" t="s">
        <v>115</v>
      </c>
      <c r="CQ377" t="s">
        <v>114</v>
      </c>
      <c r="CR377" t="s">
        <v>114</v>
      </c>
      <c r="CS377" t="s">
        <v>114</v>
      </c>
      <c r="CT377" t="s">
        <v>136</v>
      </c>
      <c r="CU377" t="s">
        <v>114</v>
      </c>
      <c r="CV377" t="s">
        <v>136</v>
      </c>
      <c r="CW377" t="s">
        <v>3362</v>
      </c>
      <c r="CX377" s="10">
        <v>16707837461</v>
      </c>
      <c r="CY377" t="s">
        <v>782</v>
      </c>
      <c r="CZ377" t="s">
        <v>3363</v>
      </c>
      <c r="DA377" t="s">
        <v>114</v>
      </c>
      <c r="DB377" t="s">
        <v>115</v>
      </c>
    </row>
    <row r="378" spans="1:111" ht="14.45" customHeight="1" x14ac:dyDescent="0.25">
      <c r="A378" t="s">
        <v>3365</v>
      </c>
      <c r="B378" t="s">
        <v>285</v>
      </c>
      <c r="C378" s="1">
        <v>45125.365096296293</v>
      </c>
      <c r="D378" s="1">
        <v>45229</v>
      </c>
      <c r="E378" t="s">
        <v>113</v>
      </c>
      <c r="F378" s="1">
        <v>45198.833333333336</v>
      </c>
      <c r="G378" t="s">
        <v>114</v>
      </c>
      <c r="H378" t="s">
        <v>115</v>
      </c>
      <c r="I378" t="s">
        <v>115</v>
      </c>
      <c r="J378" t="s">
        <v>3366</v>
      </c>
      <c r="K378" t="s">
        <v>3366</v>
      </c>
      <c r="L378" t="s">
        <v>3367</v>
      </c>
      <c r="M378" t="s">
        <v>3368</v>
      </c>
      <c r="N378" t="s">
        <v>119</v>
      </c>
      <c r="O378" t="s">
        <v>120</v>
      </c>
      <c r="P378" s="8">
        <v>96950</v>
      </c>
      <c r="Q378" t="s">
        <v>121</v>
      </c>
      <c r="S378" s="10">
        <v>16702347415</v>
      </c>
      <c r="U378">
        <v>424420</v>
      </c>
      <c r="V378" t="s">
        <v>122</v>
      </c>
      <c r="X378" t="s">
        <v>2789</v>
      </c>
      <c r="Y378" t="s">
        <v>3369</v>
      </c>
      <c r="AA378" t="s">
        <v>126</v>
      </c>
      <c r="AB378" t="s">
        <v>3368</v>
      </c>
      <c r="AD378" t="s">
        <v>119</v>
      </c>
      <c r="AE378" t="s">
        <v>120</v>
      </c>
      <c r="AF378" s="8">
        <v>96950</v>
      </c>
      <c r="AG378" t="s">
        <v>121</v>
      </c>
      <c r="AI378" s="10">
        <v>16702347415</v>
      </c>
      <c r="AK378" t="s">
        <v>3370</v>
      </c>
      <c r="BC378" t="str">
        <f>"41-4012.00"</f>
        <v>41-4012.00</v>
      </c>
      <c r="BD378" t="s">
        <v>1758</v>
      </c>
      <c r="BE378" t="s">
        <v>3371</v>
      </c>
      <c r="BF378" t="s">
        <v>3372</v>
      </c>
      <c r="BG378">
        <v>1</v>
      </c>
      <c r="BI378" s="1">
        <v>45200</v>
      </c>
      <c r="BJ378" s="1">
        <v>46295</v>
      </c>
      <c r="BM378">
        <v>40</v>
      </c>
      <c r="BN378">
        <v>0</v>
      </c>
      <c r="BO378">
        <v>8</v>
      </c>
      <c r="BP378">
        <v>8</v>
      </c>
      <c r="BQ378">
        <v>8</v>
      </c>
      <c r="BR378">
        <v>8</v>
      </c>
      <c r="BS378">
        <v>8</v>
      </c>
      <c r="BT378">
        <v>0</v>
      </c>
      <c r="BU378" t="str">
        <f>"8:00 AM"</f>
        <v>8:00 AM</v>
      </c>
      <c r="BV378" t="str">
        <f>"5:00 PM"</f>
        <v>5:00 PM</v>
      </c>
      <c r="BW378" t="s">
        <v>131</v>
      </c>
      <c r="BX378">
        <v>0</v>
      </c>
      <c r="BY378">
        <v>24</v>
      </c>
      <c r="BZ378" t="s">
        <v>115</v>
      </c>
      <c r="CB378" s="3" t="s">
        <v>3373</v>
      </c>
      <c r="CC378" t="s">
        <v>3374</v>
      </c>
      <c r="CE378" t="s">
        <v>214</v>
      </c>
      <c r="CF378" t="s">
        <v>120</v>
      </c>
      <c r="CG378" s="8">
        <v>96950</v>
      </c>
      <c r="CH378" s="2">
        <v>9.2899999999999991</v>
      </c>
      <c r="CI378" s="2">
        <v>9.2899999999999991</v>
      </c>
      <c r="CJ378" s="2">
        <v>13.94</v>
      </c>
      <c r="CK378" s="2">
        <v>13.94</v>
      </c>
      <c r="CL378" t="s">
        <v>134</v>
      </c>
      <c r="CM378" t="s">
        <v>136</v>
      </c>
      <c r="CN378" t="s">
        <v>135</v>
      </c>
      <c r="CP378" t="s">
        <v>115</v>
      </c>
      <c r="CQ378" t="s">
        <v>114</v>
      </c>
      <c r="CR378" t="s">
        <v>115</v>
      </c>
      <c r="CS378" t="s">
        <v>114</v>
      </c>
      <c r="CT378" t="s">
        <v>136</v>
      </c>
      <c r="CU378" t="s">
        <v>114</v>
      </c>
      <c r="CV378" t="s">
        <v>136</v>
      </c>
      <c r="CW378" t="s">
        <v>3375</v>
      </c>
      <c r="CX378" s="10">
        <v>16702347415</v>
      </c>
      <c r="CY378" t="s">
        <v>3370</v>
      </c>
      <c r="CZ378" t="s">
        <v>136</v>
      </c>
      <c r="DA378" t="s">
        <v>114</v>
      </c>
      <c r="DB378" t="s">
        <v>115</v>
      </c>
    </row>
    <row r="379" spans="1:111" ht="14.45" customHeight="1" x14ac:dyDescent="0.25">
      <c r="A379" t="s">
        <v>3395</v>
      </c>
      <c r="B379" t="s">
        <v>285</v>
      </c>
      <c r="C379" s="1">
        <v>45139.847498842595</v>
      </c>
      <c r="D379" s="1">
        <v>45229</v>
      </c>
      <c r="E379" t="s">
        <v>139</v>
      </c>
      <c r="G379" t="s">
        <v>114</v>
      </c>
      <c r="H379" t="s">
        <v>115</v>
      </c>
      <c r="I379" t="s">
        <v>115</v>
      </c>
      <c r="J379" t="s">
        <v>2713</v>
      </c>
      <c r="K379" t="s">
        <v>2714</v>
      </c>
      <c r="L379" t="s">
        <v>2715</v>
      </c>
      <c r="M379" t="s">
        <v>2725</v>
      </c>
      <c r="N379" t="s">
        <v>119</v>
      </c>
      <c r="O379" t="s">
        <v>120</v>
      </c>
      <c r="P379" s="8">
        <v>96950</v>
      </c>
      <c r="Q379" t="s">
        <v>121</v>
      </c>
      <c r="S379" s="10">
        <v>16702872161</v>
      </c>
      <c r="U379">
        <v>561612</v>
      </c>
      <c r="V379" t="s">
        <v>122</v>
      </c>
      <c r="X379" t="s">
        <v>2717</v>
      </c>
      <c r="Y379" t="s">
        <v>3396</v>
      </c>
      <c r="AA379" t="s">
        <v>2719</v>
      </c>
      <c r="AB379" t="s">
        <v>2715</v>
      </c>
      <c r="AC379" t="s">
        <v>2720</v>
      </c>
      <c r="AD379" t="s">
        <v>119</v>
      </c>
      <c r="AE379" t="s">
        <v>120</v>
      </c>
      <c r="AF379" s="8">
        <v>96950</v>
      </c>
      <c r="AG379" t="s">
        <v>121</v>
      </c>
      <c r="AI379" s="10">
        <v>16702872161</v>
      </c>
      <c r="AK379" t="s">
        <v>2721</v>
      </c>
      <c r="BC379" t="str">
        <f>"33-9032.00"</f>
        <v>33-9032.00</v>
      </c>
      <c r="BD379" t="s">
        <v>1544</v>
      </c>
      <c r="BE379" t="s">
        <v>3339</v>
      </c>
      <c r="BF379" t="s">
        <v>2723</v>
      </c>
      <c r="BG379">
        <v>10</v>
      </c>
      <c r="BI379" s="1">
        <v>45199</v>
      </c>
      <c r="BJ379" s="1">
        <v>46296</v>
      </c>
      <c r="BM379">
        <v>35</v>
      </c>
      <c r="BN379">
        <v>0</v>
      </c>
      <c r="BO379">
        <v>7</v>
      </c>
      <c r="BP379">
        <v>7</v>
      </c>
      <c r="BQ379">
        <v>7</v>
      </c>
      <c r="BR379">
        <v>7</v>
      </c>
      <c r="BS379">
        <v>7</v>
      </c>
      <c r="BT379">
        <v>0</v>
      </c>
      <c r="BU379" t="str">
        <f>"9:00 AM"</f>
        <v>9:00 AM</v>
      </c>
      <c r="BV379" t="str">
        <f>"5:00 PM"</f>
        <v>5:00 PM</v>
      </c>
      <c r="BW379" t="s">
        <v>131</v>
      </c>
      <c r="BX379">
        <v>0</v>
      </c>
      <c r="BY379">
        <v>12</v>
      </c>
      <c r="BZ379" t="s">
        <v>115</v>
      </c>
      <c r="CB379" t="s">
        <v>3397</v>
      </c>
      <c r="CC379" t="s">
        <v>2715</v>
      </c>
      <c r="CD379" t="s">
        <v>2725</v>
      </c>
      <c r="CE379" t="s">
        <v>119</v>
      </c>
      <c r="CF379" t="s">
        <v>120</v>
      </c>
      <c r="CG379" s="8">
        <v>96950</v>
      </c>
      <c r="CH379" s="2">
        <v>8.64</v>
      </c>
      <c r="CI379" s="2">
        <v>8.64</v>
      </c>
      <c r="CJ379" s="2">
        <v>12.96</v>
      </c>
      <c r="CK379" s="2">
        <v>12.96</v>
      </c>
      <c r="CL379" t="s">
        <v>134</v>
      </c>
      <c r="CM379" t="s">
        <v>136</v>
      </c>
      <c r="CN379" t="s">
        <v>135</v>
      </c>
      <c r="CP379" t="s">
        <v>115</v>
      </c>
      <c r="CQ379" t="s">
        <v>114</v>
      </c>
      <c r="CR379" t="s">
        <v>115</v>
      </c>
      <c r="CS379" t="s">
        <v>114</v>
      </c>
      <c r="CT379" t="s">
        <v>136</v>
      </c>
      <c r="CU379" t="s">
        <v>114</v>
      </c>
      <c r="CV379" t="s">
        <v>136</v>
      </c>
      <c r="CW379" t="s">
        <v>2726</v>
      </c>
      <c r="CX379" s="10">
        <v>16702872161</v>
      </c>
      <c r="CY379" t="s">
        <v>2721</v>
      </c>
      <c r="CZ379" t="s">
        <v>136</v>
      </c>
      <c r="DA379" t="s">
        <v>114</v>
      </c>
      <c r="DB379" t="s">
        <v>115</v>
      </c>
      <c r="DC379" t="s">
        <v>2717</v>
      </c>
      <c r="DD379" t="s">
        <v>2718</v>
      </c>
      <c r="DF379" t="s">
        <v>2714</v>
      </c>
      <c r="DG379" t="s">
        <v>2721</v>
      </c>
    </row>
    <row r="380" spans="1:111" ht="14.45" customHeight="1" x14ac:dyDescent="0.25">
      <c r="A380" t="s">
        <v>3398</v>
      </c>
      <c r="B380" t="s">
        <v>285</v>
      </c>
      <c r="C380" s="1">
        <v>45140.469301620367</v>
      </c>
      <c r="D380" s="1">
        <v>45229</v>
      </c>
      <c r="E380" t="s">
        <v>139</v>
      </c>
      <c r="G380" t="s">
        <v>115</v>
      </c>
      <c r="H380" t="s">
        <v>115</v>
      </c>
      <c r="I380" t="s">
        <v>115</v>
      </c>
      <c r="J380" t="s">
        <v>3228</v>
      </c>
      <c r="K380" t="s">
        <v>3229</v>
      </c>
      <c r="L380" t="s">
        <v>3230</v>
      </c>
      <c r="N380" t="s">
        <v>119</v>
      </c>
      <c r="O380" t="s">
        <v>120</v>
      </c>
      <c r="P380" s="8">
        <v>96950</v>
      </c>
      <c r="Q380" t="s">
        <v>121</v>
      </c>
      <c r="S380" s="10">
        <v>16702853664</v>
      </c>
      <c r="U380">
        <v>56132</v>
      </c>
      <c r="V380" t="s">
        <v>122</v>
      </c>
      <c r="X380" t="s">
        <v>1541</v>
      </c>
      <c r="Y380" t="s">
        <v>3231</v>
      </c>
      <c r="AA380" t="s">
        <v>485</v>
      </c>
      <c r="AB380" t="s">
        <v>3230</v>
      </c>
      <c r="AD380" t="s">
        <v>119</v>
      </c>
      <c r="AE380" t="s">
        <v>120</v>
      </c>
      <c r="AF380" s="8">
        <v>96950</v>
      </c>
      <c r="AG380" t="s">
        <v>121</v>
      </c>
      <c r="AI380" s="10">
        <v>16702853664</v>
      </c>
      <c r="AK380" t="s">
        <v>3232</v>
      </c>
      <c r="BC380" t="str">
        <f>"35-2014.00"</f>
        <v>35-2014.00</v>
      </c>
      <c r="BD380" t="s">
        <v>222</v>
      </c>
      <c r="BE380" t="s">
        <v>3233</v>
      </c>
      <c r="BF380" t="s">
        <v>630</v>
      </c>
      <c r="BG380">
        <v>10</v>
      </c>
      <c r="BI380" s="1">
        <v>45231</v>
      </c>
      <c r="BJ380" s="1">
        <v>45596</v>
      </c>
      <c r="BM380">
        <v>35</v>
      </c>
      <c r="BN380">
        <v>7</v>
      </c>
      <c r="BO380">
        <v>7</v>
      </c>
      <c r="BP380">
        <v>7</v>
      </c>
      <c r="BQ380">
        <v>7</v>
      </c>
      <c r="BR380">
        <v>0</v>
      </c>
      <c r="BS380">
        <v>0</v>
      </c>
      <c r="BT380">
        <v>7</v>
      </c>
      <c r="BU380" t="str">
        <f>"2:00 PM"</f>
        <v>2:00 PM</v>
      </c>
      <c r="BV380" t="str">
        <f>"10:00 PM"</f>
        <v>10:00 PM</v>
      </c>
      <c r="BW380" t="s">
        <v>131</v>
      </c>
      <c r="BX380">
        <v>0</v>
      </c>
      <c r="BY380">
        <v>6</v>
      </c>
      <c r="BZ380" t="s">
        <v>115</v>
      </c>
      <c r="CB380" t="s">
        <v>3234</v>
      </c>
      <c r="CC380" t="s">
        <v>3230</v>
      </c>
      <c r="CE380" t="s">
        <v>119</v>
      </c>
      <c r="CF380" t="s">
        <v>120</v>
      </c>
      <c r="CG380" s="8">
        <v>96950</v>
      </c>
      <c r="CH380" s="2">
        <v>8.5500000000000007</v>
      </c>
      <c r="CI380" s="2">
        <v>8.5500000000000007</v>
      </c>
      <c r="CL380" t="s">
        <v>134</v>
      </c>
      <c r="CN380" t="s">
        <v>135</v>
      </c>
      <c r="CP380" t="s">
        <v>115</v>
      </c>
      <c r="CQ380" t="s">
        <v>114</v>
      </c>
      <c r="CR380" t="s">
        <v>115</v>
      </c>
      <c r="CS380" t="s">
        <v>115</v>
      </c>
      <c r="CT380" t="s">
        <v>136</v>
      </c>
      <c r="CU380" t="s">
        <v>114</v>
      </c>
      <c r="CV380" t="s">
        <v>136</v>
      </c>
      <c r="CW380" t="s">
        <v>137</v>
      </c>
      <c r="CX380" s="10">
        <v>16702853664</v>
      </c>
      <c r="CY380" t="s">
        <v>3232</v>
      </c>
      <c r="CZ380" t="s">
        <v>136</v>
      </c>
      <c r="DA380" t="s">
        <v>114</v>
      </c>
      <c r="DB380" t="s">
        <v>115</v>
      </c>
    </row>
    <row r="381" spans="1:111" ht="14.45" customHeight="1" x14ac:dyDescent="0.25">
      <c r="A381" t="s">
        <v>3340</v>
      </c>
      <c r="B381" t="s">
        <v>700</v>
      </c>
      <c r="C381" s="1">
        <v>45165.197976388888</v>
      </c>
      <c r="D381" s="1">
        <v>45229</v>
      </c>
      <c r="E381" t="s">
        <v>113</v>
      </c>
      <c r="F381" s="1">
        <v>45198.833333333336</v>
      </c>
      <c r="G381" t="s">
        <v>114</v>
      </c>
      <c r="H381" t="s">
        <v>115</v>
      </c>
      <c r="I381" t="s">
        <v>115</v>
      </c>
      <c r="J381" t="s">
        <v>1699</v>
      </c>
      <c r="K381" t="s">
        <v>1368</v>
      </c>
      <c r="L381" t="s">
        <v>288</v>
      </c>
      <c r="M381" t="s">
        <v>289</v>
      </c>
      <c r="N381" t="s">
        <v>119</v>
      </c>
      <c r="O381" t="s">
        <v>120</v>
      </c>
      <c r="P381" s="8">
        <v>96950</v>
      </c>
      <c r="Q381" t="s">
        <v>121</v>
      </c>
      <c r="R381" t="s">
        <v>215</v>
      </c>
      <c r="S381" s="10">
        <v>16702353481</v>
      </c>
      <c r="U381">
        <v>811111</v>
      </c>
      <c r="V381" t="s">
        <v>122</v>
      </c>
      <c r="X381" t="s">
        <v>290</v>
      </c>
      <c r="Y381" t="s">
        <v>291</v>
      </c>
      <c r="Z381" t="s">
        <v>292</v>
      </c>
      <c r="AA381" t="s">
        <v>293</v>
      </c>
      <c r="AB381" t="s">
        <v>288</v>
      </c>
      <c r="AC381" t="s">
        <v>289</v>
      </c>
      <c r="AD381" t="s">
        <v>119</v>
      </c>
      <c r="AE381" t="s">
        <v>120</v>
      </c>
      <c r="AF381" s="8">
        <v>96950</v>
      </c>
      <c r="AG381" t="s">
        <v>121</v>
      </c>
      <c r="AH381">
        <v>96950</v>
      </c>
      <c r="AI381" s="10">
        <v>16702353481</v>
      </c>
      <c r="AK381" t="s">
        <v>294</v>
      </c>
      <c r="BC381" t="str">
        <f>"13-2011.00"</f>
        <v>13-2011.00</v>
      </c>
      <c r="BD381" t="s">
        <v>1694</v>
      </c>
      <c r="BE381" t="s">
        <v>1700</v>
      </c>
      <c r="BF381" t="s">
        <v>197</v>
      </c>
      <c r="BG381">
        <v>2</v>
      </c>
      <c r="BH381">
        <v>2</v>
      </c>
      <c r="BI381" s="1">
        <v>45200</v>
      </c>
      <c r="BJ381" s="1">
        <v>46295</v>
      </c>
      <c r="BK381" s="1">
        <v>45229</v>
      </c>
      <c r="BL381" s="1">
        <v>45565</v>
      </c>
      <c r="BM381">
        <v>35</v>
      </c>
      <c r="BN381">
        <v>0</v>
      </c>
      <c r="BO381">
        <v>7</v>
      </c>
      <c r="BP381">
        <v>7</v>
      </c>
      <c r="BQ381">
        <v>7</v>
      </c>
      <c r="BR381">
        <v>7</v>
      </c>
      <c r="BS381">
        <v>7</v>
      </c>
      <c r="BT381">
        <v>0</v>
      </c>
      <c r="BU381" t="str">
        <f>"8:00 AM"</f>
        <v>8:00 AM</v>
      </c>
      <c r="BV381" t="str">
        <f>"4:00 PM"</f>
        <v>4:00 PM</v>
      </c>
      <c r="BW381" t="s">
        <v>683</v>
      </c>
      <c r="BX381">
        <v>0</v>
      </c>
      <c r="BY381">
        <v>24</v>
      </c>
      <c r="BZ381" t="s">
        <v>115</v>
      </c>
      <c r="CB381" t="s">
        <v>3341</v>
      </c>
      <c r="CC381" t="s">
        <v>288</v>
      </c>
      <c r="CD381" t="s">
        <v>289</v>
      </c>
      <c r="CE381" t="s">
        <v>119</v>
      </c>
      <c r="CF381" t="s">
        <v>120</v>
      </c>
      <c r="CG381" s="8">
        <v>96950</v>
      </c>
      <c r="CH381" s="2">
        <v>16.98</v>
      </c>
      <c r="CI381" s="2">
        <v>16.98</v>
      </c>
      <c r="CJ381" s="2">
        <v>25.47</v>
      </c>
      <c r="CK381" s="2">
        <v>25.47</v>
      </c>
      <c r="CL381" t="s">
        <v>134</v>
      </c>
      <c r="CM381" t="s">
        <v>136</v>
      </c>
      <c r="CN381" t="s">
        <v>135</v>
      </c>
      <c r="CP381" t="s">
        <v>115</v>
      </c>
      <c r="CQ381" t="s">
        <v>114</v>
      </c>
      <c r="CR381" t="s">
        <v>115</v>
      </c>
      <c r="CS381" t="s">
        <v>114</v>
      </c>
      <c r="CT381" t="s">
        <v>136</v>
      </c>
      <c r="CU381" t="s">
        <v>114</v>
      </c>
      <c r="CV381" t="s">
        <v>114</v>
      </c>
      <c r="CW381" t="s">
        <v>299</v>
      </c>
      <c r="CX381" s="10">
        <v>16702353481</v>
      </c>
      <c r="CY381" t="s">
        <v>294</v>
      </c>
      <c r="CZ381" t="s">
        <v>136</v>
      </c>
      <c r="DA381" t="s">
        <v>114</v>
      </c>
      <c r="DB381" t="s">
        <v>115</v>
      </c>
      <c r="DC381" t="s">
        <v>300</v>
      </c>
      <c r="DD381" t="s">
        <v>301</v>
      </c>
      <c r="DE381" t="s">
        <v>302</v>
      </c>
      <c r="DF381" t="s">
        <v>286</v>
      </c>
      <c r="DG381" t="s">
        <v>294</v>
      </c>
    </row>
    <row r="382" spans="1:111" ht="14.45" customHeight="1" x14ac:dyDescent="0.25">
      <c r="A382" t="s">
        <v>3392</v>
      </c>
      <c r="B382" t="s">
        <v>112</v>
      </c>
      <c r="C382" s="1">
        <v>45147.048815972223</v>
      </c>
      <c r="D382" s="1">
        <v>45229</v>
      </c>
      <c r="E382" t="s">
        <v>113</v>
      </c>
      <c r="F382" s="1">
        <v>45290.791666666664</v>
      </c>
      <c r="G382" t="s">
        <v>115</v>
      </c>
      <c r="H382" t="s">
        <v>115</v>
      </c>
      <c r="I382" t="s">
        <v>115</v>
      </c>
      <c r="J382" t="s">
        <v>1926</v>
      </c>
      <c r="K382" t="s">
        <v>2436</v>
      </c>
      <c r="L382" t="s">
        <v>1927</v>
      </c>
      <c r="M382" t="s">
        <v>1928</v>
      </c>
      <c r="N382" t="s">
        <v>119</v>
      </c>
      <c r="O382" t="s">
        <v>120</v>
      </c>
      <c r="P382" s="8">
        <v>96950</v>
      </c>
      <c r="Q382" t="s">
        <v>121</v>
      </c>
      <c r="R382" t="s">
        <v>120</v>
      </c>
      <c r="S382" s="10">
        <v>16702355379</v>
      </c>
      <c r="U382">
        <v>722511</v>
      </c>
      <c r="V382" t="s">
        <v>122</v>
      </c>
      <c r="X382" t="s">
        <v>1929</v>
      </c>
      <c r="Y382" t="s">
        <v>1930</v>
      </c>
      <c r="Z382" t="s">
        <v>1541</v>
      </c>
      <c r="AA382" t="s">
        <v>533</v>
      </c>
      <c r="AB382" t="s">
        <v>1931</v>
      </c>
      <c r="AC382" t="s">
        <v>1928</v>
      </c>
      <c r="AD382" t="s">
        <v>119</v>
      </c>
      <c r="AE382" t="s">
        <v>120</v>
      </c>
      <c r="AF382" s="8">
        <v>96950</v>
      </c>
      <c r="AG382" t="s">
        <v>121</v>
      </c>
      <c r="AI382" s="10">
        <v>16702355379</v>
      </c>
      <c r="AK382" t="s">
        <v>1932</v>
      </c>
      <c r="BC382" t="str">
        <f>"35-2014.00"</f>
        <v>35-2014.00</v>
      </c>
      <c r="BD382" t="s">
        <v>222</v>
      </c>
      <c r="BE382" t="s">
        <v>3393</v>
      </c>
      <c r="BF382" t="s">
        <v>224</v>
      </c>
      <c r="BG382">
        <v>10</v>
      </c>
      <c r="BI382" s="1">
        <v>45292</v>
      </c>
      <c r="BJ382" s="1">
        <v>45657</v>
      </c>
      <c r="BM382">
        <v>35</v>
      </c>
      <c r="BN382">
        <v>7</v>
      </c>
      <c r="BO382">
        <v>0</v>
      </c>
      <c r="BP382">
        <v>0</v>
      </c>
      <c r="BQ382">
        <v>7</v>
      </c>
      <c r="BR382">
        <v>7</v>
      </c>
      <c r="BS382">
        <v>7</v>
      </c>
      <c r="BT382">
        <v>7</v>
      </c>
      <c r="BU382" t="str">
        <f>"7:00 AM"</f>
        <v>7:00 AM</v>
      </c>
      <c r="BV382" t="str">
        <f>"2:00 PM"</f>
        <v>2:00 PM</v>
      </c>
      <c r="BW382" t="s">
        <v>131</v>
      </c>
      <c r="BX382">
        <v>0</v>
      </c>
      <c r="BY382">
        <v>12</v>
      </c>
      <c r="BZ382" t="s">
        <v>115</v>
      </c>
      <c r="CB382" t="s">
        <v>3394</v>
      </c>
      <c r="CC382" t="s">
        <v>1936</v>
      </c>
      <c r="CD382" t="s">
        <v>1928</v>
      </c>
      <c r="CE382" t="s">
        <v>119</v>
      </c>
      <c r="CF382" t="s">
        <v>120</v>
      </c>
      <c r="CG382" s="8">
        <v>96950</v>
      </c>
      <c r="CH382" s="2">
        <v>8.5500000000000007</v>
      </c>
      <c r="CI382" s="2">
        <v>8.6999999999999993</v>
      </c>
      <c r="CJ382" s="2">
        <v>12.83</v>
      </c>
      <c r="CK382" s="2">
        <v>13.05</v>
      </c>
      <c r="CL382" t="s">
        <v>134</v>
      </c>
      <c r="CM382" t="s">
        <v>423</v>
      </c>
      <c r="CN382" t="s">
        <v>135</v>
      </c>
      <c r="CP382" t="s">
        <v>115</v>
      </c>
      <c r="CQ382" t="s">
        <v>114</v>
      </c>
      <c r="CR382" t="s">
        <v>115</v>
      </c>
      <c r="CS382" t="s">
        <v>114</v>
      </c>
      <c r="CT382" t="s">
        <v>114</v>
      </c>
      <c r="CU382" t="s">
        <v>114</v>
      </c>
      <c r="CV382" t="s">
        <v>136</v>
      </c>
      <c r="CW382" t="s">
        <v>1937</v>
      </c>
      <c r="CX382" s="10">
        <v>16702355379</v>
      </c>
      <c r="CY382" t="s">
        <v>1932</v>
      </c>
      <c r="CZ382" t="s">
        <v>1938</v>
      </c>
      <c r="DA382" t="s">
        <v>114</v>
      </c>
      <c r="DB382" t="s">
        <v>115</v>
      </c>
    </row>
    <row r="383" spans="1:111" ht="14.45" customHeight="1" x14ac:dyDescent="0.25">
      <c r="A383" t="s">
        <v>3453</v>
      </c>
      <c r="B383" t="s">
        <v>209</v>
      </c>
      <c r="C383" s="1">
        <v>45167.939946296297</v>
      </c>
      <c r="D383" s="1">
        <v>45230</v>
      </c>
      <c r="E383" t="s">
        <v>139</v>
      </c>
      <c r="G383" t="s">
        <v>114</v>
      </c>
      <c r="H383" t="s">
        <v>115</v>
      </c>
      <c r="I383" t="s">
        <v>115</v>
      </c>
      <c r="J383" t="s">
        <v>3454</v>
      </c>
      <c r="L383" t="s">
        <v>3455</v>
      </c>
      <c r="N383" t="s">
        <v>214</v>
      </c>
      <c r="O383" t="s">
        <v>120</v>
      </c>
      <c r="P383" s="8">
        <v>96950</v>
      </c>
      <c r="Q383" t="s">
        <v>121</v>
      </c>
      <c r="S383" s="10">
        <v>16702345091</v>
      </c>
      <c r="U383">
        <v>524126</v>
      </c>
      <c r="V383" t="s">
        <v>122</v>
      </c>
      <c r="X383" t="s">
        <v>3456</v>
      </c>
      <c r="Y383" t="s">
        <v>3457</v>
      </c>
      <c r="Z383" t="s">
        <v>745</v>
      </c>
      <c r="AA383" t="s">
        <v>356</v>
      </c>
      <c r="AB383" t="s">
        <v>3455</v>
      </c>
      <c r="AD383" t="s">
        <v>214</v>
      </c>
      <c r="AE383" t="s">
        <v>120</v>
      </c>
      <c r="AF383" s="8">
        <v>96950</v>
      </c>
      <c r="AG383" t="s">
        <v>121</v>
      </c>
      <c r="AI383" s="10">
        <v>16702345091</v>
      </c>
      <c r="AK383" t="s">
        <v>3458</v>
      </c>
      <c r="AL383" t="s">
        <v>488</v>
      </c>
      <c r="AM383" t="s">
        <v>3459</v>
      </c>
      <c r="AN383" t="s">
        <v>3460</v>
      </c>
      <c r="AO383" t="s">
        <v>3461</v>
      </c>
      <c r="AP383" t="s">
        <v>3462</v>
      </c>
      <c r="AR383" t="s">
        <v>214</v>
      </c>
      <c r="AS383" t="s">
        <v>120</v>
      </c>
      <c r="AT383">
        <v>96950</v>
      </c>
      <c r="AU383" t="s">
        <v>121</v>
      </c>
      <c r="AW383" s="10">
        <v>16702347455</v>
      </c>
      <c r="AY383" t="s">
        <v>3463</v>
      </c>
      <c r="AZ383" t="s">
        <v>3464</v>
      </c>
      <c r="BA383" t="s">
        <v>120</v>
      </c>
      <c r="BB383" t="s">
        <v>3465</v>
      </c>
      <c r="BC383" t="str">
        <f>"13-2011.00"</f>
        <v>13-2011.00</v>
      </c>
      <c r="BD383" t="s">
        <v>1694</v>
      </c>
      <c r="BE383" t="s">
        <v>3466</v>
      </c>
      <c r="BF383" t="s">
        <v>1994</v>
      </c>
      <c r="BG383">
        <v>1</v>
      </c>
      <c r="BH383">
        <v>1</v>
      </c>
      <c r="BI383" s="1">
        <v>45231</v>
      </c>
      <c r="BJ383" s="1">
        <v>45596</v>
      </c>
      <c r="BK383" s="1">
        <v>45231</v>
      </c>
      <c r="BL383" s="1">
        <v>45596</v>
      </c>
      <c r="BM383">
        <v>35</v>
      </c>
      <c r="BN383">
        <v>0</v>
      </c>
      <c r="BO383">
        <v>7</v>
      </c>
      <c r="BP383">
        <v>7</v>
      </c>
      <c r="BQ383">
        <v>7</v>
      </c>
      <c r="BR383">
        <v>7</v>
      </c>
      <c r="BS383">
        <v>7</v>
      </c>
      <c r="BT383">
        <v>0</v>
      </c>
      <c r="BU383" t="str">
        <f>"9:00 AM"</f>
        <v>9:00 AM</v>
      </c>
      <c r="BV383" t="str">
        <f>"5:00 PM"</f>
        <v>5:00 PM</v>
      </c>
      <c r="BW383" t="s">
        <v>683</v>
      </c>
      <c r="BX383">
        <v>0</v>
      </c>
      <c r="BY383">
        <v>48</v>
      </c>
      <c r="BZ383" t="s">
        <v>115</v>
      </c>
      <c r="CB383" s="3" t="s">
        <v>3467</v>
      </c>
      <c r="CC383" t="s">
        <v>3455</v>
      </c>
      <c r="CE383" t="s">
        <v>214</v>
      </c>
      <c r="CF383" t="s">
        <v>120</v>
      </c>
      <c r="CG383" s="8">
        <v>96950</v>
      </c>
      <c r="CH383" s="2">
        <v>16.98</v>
      </c>
      <c r="CI383" s="2">
        <v>30</v>
      </c>
      <c r="CJ383" s="2">
        <v>25.47</v>
      </c>
      <c r="CK383" s="2">
        <v>45</v>
      </c>
      <c r="CL383" t="s">
        <v>134</v>
      </c>
      <c r="CN383" t="s">
        <v>135</v>
      </c>
      <c r="CP383" t="s">
        <v>115</v>
      </c>
      <c r="CQ383" t="s">
        <v>114</v>
      </c>
      <c r="CR383" t="s">
        <v>115</v>
      </c>
      <c r="CS383" t="s">
        <v>115</v>
      </c>
      <c r="CT383" t="s">
        <v>136</v>
      </c>
      <c r="CU383" t="s">
        <v>114</v>
      </c>
      <c r="CV383" t="s">
        <v>136</v>
      </c>
      <c r="CW383" t="s">
        <v>3468</v>
      </c>
      <c r="CX383" s="10">
        <v>16702345091</v>
      </c>
      <c r="CY383" t="s">
        <v>3458</v>
      </c>
      <c r="CZ383" t="s">
        <v>136</v>
      </c>
      <c r="DA383" t="s">
        <v>114</v>
      </c>
      <c r="DB383" t="s">
        <v>115</v>
      </c>
    </row>
    <row r="384" spans="1:111" ht="14.45" customHeight="1" x14ac:dyDescent="0.25">
      <c r="A384" t="s">
        <v>3469</v>
      </c>
      <c r="B384" t="s">
        <v>209</v>
      </c>
      <c r="C384" s="1">
        <v>45161.104179861111</v>
      </c>
      <c r="D384" s="1">
        <v>45230</v>
      </c>
      <c r="E384" t="s">
        <v>113</v>
      </c>
      <c r="F384" s="1">
        <v>45290.791666666664</v>
      </c>
      <c r="G384" t="s">
        <v>115</v>
      </c>
      <c r="H384" t="s">
        <v>115</v>
      </c>
      <c r="I384" t="s">
        <v>115</v>
      </c>
      <c r="J384" t="s">
        <v>1717</v>
      </c>
      <c r="L384" t="s">
        <v>1718</v>
      </c>
      <c r="N384" t="s">
        <v>1719</v>
      </c>
      <c r="O384" t="s">
        <v>120</v>
      </c>
      <c r="P384" s="8">
        <v>96952</v>
      </c>
      <c r="Q384" t="s">
        <v>121</v>
      </c>
      <c r="S384" s="10">
        <v>16704330422</v>
      </c>
      <c r="U384">
        <v>212312</v>
      </c>
      <c r="V384" t="s">
        <v>122</v>
      </c>
      <c r="X384" t="s">
        <v>1720</v>
      </c>
      <c r="Y384" t="s">
        <v>1721</v>
      </c>
      <c r="Z384" t="s">
        <v>1516</v>
      </c>
      <c r="AA384" t="s">
        <v>259</v>
      </c>
      <c r="AB384" t="s">
        <v>1718</v>
      </c>
      <c r="AD384" t="s">
        <v>1719</v>
      </c>
      <c r="AE384" t="s">
        <v>120</v>
      </c>
      <c r="AF384" s="8">
        <v>96952</v>
      </c>
      <c r="AG384" t="s">
        <v>121</v>
      </c>
      <c r="AI384" s="10">
        <v>16704330422</v>
      </c>
      <c r="AK384" t="s">
        <v>1722</v>
      </c>
      <c r="BC384" t="str">
        <f>"49-3042.00"</f>
        <v>49-3042.00</v>
      </c>
      <c r="BD384" t="s">
        <v>909</v>
      </c>
      <c r="BE384" t="s">
        <v>3470</v>
      </c>
      <c r="BF384" t="s">
        <v>3471</v>
      </c>
      <c r="BG384">
        <v>5</v>
      </c>
      <c r="BH384">
        <v>5</v>
      </c>
      <c r="BI384" s="1">
        <v>45292</v>
      </c>
      <c r="BJ384" s="1">
        <v>45657</v>
      </c>
      <c r="BK384" s="1">
        <v>45292</v>
      </c>
      <c r="BL384" s="1">
        <v>45657</v>
      </c>
      <c r="BM384">
        <v>40</v>
      </c>
      <c r="BN384">
        <v>0</v>
      </c>
      <c r="BO384">
        <v>8</v>
      </c>
      <c r="BP384">
        <v>8</v>
      </c>
      <c r="BQ384">
        <v>8</v>
      </c>
      <c r="BR384">
        <v>8</v>
      </c>
      <c r="BS384">
        <v>8</v>
      </c>
      <c r="BT384">
        <v>0</v>
      </c>
      <c r="BU384" t="str">
        <f>"7:30 AM"</f>
        <v>7:30 AM</v>
      </c>
      <c r="BV384" t="str">
        <f>"4:30 PM"</f>
        <v>4:30 PM</v>
      </c>
      <c r="BW384" t="s">
        <v>184</v>
      </c>
      <c r="BX384">
        <v>0</v>
      </c>
      <c r="BY384">
        <v>24</v>
      </c>
      <c r="BZ384" t="s">
        <v>115</v>
      </c>
      <c r="CB384" t="s">
        <v>3472</v>
      </c>
      <c r="CC384" t="s">
        <v>1726</v>
      </c>
      <c r="CE384" t="s">
        <v>1719</v>
      </c>
      <c r="CF384" t="s">
        <v>120</v>
      </c>
      <c r="CG384" s="8">
        <v>96952</v>
      </c>
      <c r="CH384" s="2">
        <v>11.25</v>
      </c>
      <c r="CI384" s="2">
        <v>13</v>
      </c>
      <c r="CJ384" s="2">
        <v>16.88</v>
      </c>
      <c r="CK384" s="2">
        <v>19.5</v>
      </c>
      <c r="CL384" t="s">
        <v>134</v>
      </c>
      <c r="CM384" t="s">
        <v>1727</v>
      </c>
      <c r="CN384" t="s">
        <v>187</v>
      </c>
      <c r="CP384" t="s">
        <v>115</v>
      </c>
      <c r="CQ384" t="s">
        <v>114</v>
      </c>
      <c r="CR384" t="s">
        <v>114</v>
      </c>
      <c r="CS384" t="s">
        <v>114</v>
      </c>
      <c r="CT384" t="s">
        <v>136</v>
      </c>
      <c r="CU384" t="s">
        <v>114</v>
      </c>
      <c r="CV384" t="s">
        <v>114</v>
      </c>
      <c r="CW384" t="s">
        <v>1728</v>
      </c>
      <c r="CX384" s="10">
        <v>16704330422</v>
      </c>
      <c r="CY384" t="s">
        <v>1722</v>
      </c>
      <c r="CZ384" t="s">
        <v>136</v>
      </c>
      <c r="DA384" t="s">
        <v>114</v>
      </c>
      <c r="DB384" t="s">
        <v>115</v>
      </c>
    </row>
    <row r="385" spans="1:111" ht="14.45" customHeight="1" x14ac:dyDescent="0.25">
      <c r="A385" t="s">
        <v>3504</v>
      </c>
      <c r="B385" t="s">
        <v>209</v>
      </c>
      <c r="C385" s="1">
        <v>45183.004075810182</v>
      </c>
      <c r="D385" s="1">
        <v>45230</v>
      </c>
      <c r="E385" t="s">
        <v>139</v>
      </c>
      <c r="G385" t="s">
        <v>115</v>
      </c>
      <c r="H385" t="s">
        <v>115</v>
      </c>
      <c r="I385" t="s">
        <v>115</v>
      </c>
      <c r="J385" t="s">
        <v>1560</v>
      </c>
      <c r="K385" t="s">
        <v>3422</v>
      </c>
      <c r="L385" t="s">
        <v>3416</v>
      </c>
      <c r="N385" t="s">
        <v>119</v>
      </c>
      <c r="O385" t="s">
        <v>120</v>
      </c>
      <c r="P385" s="8">
        <v>96950</v>
      </c>
      <c r="Q385" t="s">
        <v>121</v>
      </c>
      <c r="S385" s="10">
        <v>16702850138</v>
      </c>
      <c r="U385">
        <v>72251</v>
      </c>
      <c r="V385" t="s">
        <v>122</v>
      </c>
      <c r="X385" t="s">
        <v>1563</v>
      </c>
      <c r="Y385" t="s">
        <v>1564</v>
      </c>
      <c r="Z385" t="s">
        <v>1565</v>
      </c>
      <c r="AA385" t="s">
        <v>126</v>
      </c>
      <c r="AB385" t="s">
        <v>3416</v>
      </c>
      <c r="AD385" t="s">
        <v>119</v>
      </c>
      <c r="AE385" t="s">
        <v>120</v>
      </c>
      <c r="AF385" s="8">
        <v>96950</v>
      </c>
      <c r="AG385" t="s">
        <v>121</v>
      </c>
      <c r="AI385" s="10">
        <v>16702850138</v>
      </c>
      <c r="AK385" t="s">
        <v>1567</v>
      </c>
      <c r="BC385" t="str">
        <f>"35-2014.00"</f>
        <v>35-2014.00</v>
      </c>
      <c r="BD385" t="s">
        <v>222</v>
      </c>
      <c r="BE385" t="s">
        <v>3423</v>
      </c>
      <c r="BF385" t="s">
        <v>630</v>
      </c>
      <c r="BG385">
        <v>2</v>
      </c>
      <c r="BH385">
        <v>2</v>
      </c>
      <c r="BI385" s="1">
        <v>45200</v>
      </c>
      <c r="BJ385" s="1">
        <v>45565</v>
      </c>
      <c r="BK385" s="1">
        <v>45230</v>
      </c>
      <c r="BL385" s="1">
        <v>45565</v>
      </c>
      <c r="BM385">
        <v>35</v>
      </c>
      <c r="BN385">
        <v>0</v>
      </c>
      <c r="BO385">
        <v>0</v>
      </c>
      <c r="BP385">
        <v>7</v>
      </c>
      <c r="BQ385">
        <v>7</v>
      </c>
      <c r="BR385">
        <v>7</v>
      </c>
      <c r="BS385">
        <v>7</v>
      </c>
      <c r="BT385">
        <v>7</v>
      </c>
      <c r="BU385" t="str">
        <f>"7:00 AM"</f>
        <v>7:00 AM</v>
      </c>
      <c r="BV385" t="str">
        <f>"9:00 PM"</f>
        <v>9:00 PM</v>
      </c>
      <c r="BW385" t="s">
        <v>131</v>
      </c>
      <c r="BX385">
        <v>0</v>
      </c>
      <c r="BY385">
        <v>12</v>
      </c>
      <c r="BZ385" t="s">
        <v>115</v>
      </c>
      <c r="CB385" s="3" t="s">
        <v>3424</v>
      </c>
      <c r="CC385" t="s">
        <v>3425</v>
      </c>
      <c r="CE385" t="s">
        <v>119</v>
      </c>
      <c r="CF385" t="s">
        <v>120</v>
      </c>
      <c r="CG385" s="8">
        <v>96950</v>
      </c>
      <c r="CH385" s="2">
        <v>8.6999999999999993</v>
      </c>
      <c r="CI385" s="2">
        <v>8.6999999999999993</v>
      </c>
      <c r="CJ385" s="2">
        <v>13.05</v>
      </c>
      <c r="CK385" s="2">
        <v>13.05</v>
      </c>
      <c r="CL385" t="s">
        <v>134</v>
      </c>
      <c r="CN385" t="s">
        <v>135</v>
      </c>
      <c r="CP385" t="s">
        <v>115</v>
      </c>
      <c r="CQ385" t="s">
        <v>114</v>
      </c>
      <c r="CR385" t="s">
        <v>115</v>
      </c>
      <c r="CS385" t="s">
        <v>114</v>
      </c>
      <c r="CT385" t="s">
        <v>136</v>
      </c>
      <c r="CU385" t="s">
        <v>114</v>
      </c>
      <c r="CV385" t="s">
        <v>136</v>
      </c>
      <c r="CW385" t="s">
        <v>3426</v>
      </c>
      <c r="CX385" s="10">
        <v>16702850138</v>
      </c>
      <c r="CY385" t="s">
        <v>1567</v>
      </c>
      <c r="CZ385" t="s">
        <v>136</v>
      </c>
      <c r="DA385" t="s">
        <v>114</v>
      </c>
      <c r="DB385" t="s">
        <v>115</v>
      </c>
    </row>
    <row r="386" spans="1:111" ht="14.45" customHeight="1" x14ac:dyDescent="0.25">
      <c r="A386" t="s">
        <v>3505</v>
      </c>
      <c r="B386" t="s">
        <v>209</v>
      </c>
      <c r="C386" s="1">
        <v>45153.878709027776</v>
      </c>
      <c r="D386" s="1">
        <v>45230</v>
      </c>
      <c r="E386" t="s">
        <v>139</v>
      </c>
      <c r="G386" t="s">
        <v>115</v>
      </c>
      <c r="H386" t="s">
        <v>115</v>
      </c>
      <c r="I386" t="s">
        <v>115</v>
      </c>
      <c r="J386" t="s">
        <v>3506</v>
      </c>
      <c r="K386" t="s">
        <v>3506</v>
      </c>
      <c r="L386" t="s">
        <v>3507</v>
      </c>
      <c r="M386" t="s">
        <v>3508</v>
      </c>
      <c r="N386" t="s">
        <v>214</v>
      </c>
      <c r="O386" t="s">
        <v>120</v>
      </c>
      <c r="P386" s="8">
        <v>96950</v>
      </c>
      <c r="Q386" t="s">
        <v>121</v>
      </c>
      <c r="S386" s="10">
        <v>16702343201</v>
      </c>
      <c r="U386">
        <v>238210</v>
      </c>
      <c r="V386" t="s">
        <v>122</v>
      </c>
      <c r="X386" t="s">
        <v>3509</v>
      </c>
      <c r="Y386" t="s">
        <v>3510</v>
      </c>
      <c r="Z386" t="s">
        <v>3511</v>
      </c>
      <c r="AA386" t="s">
        <v>1994</v>
      </c>
      <c r="AB386" t="s">
        <v>3507</v>
      </c>
      <c r="AC386" t="s">
        <v>3508</v>
      </c>
      <c r="AD386" t="s">
        <v>214</v>
      </c>
      <c r="AE386" t="s">
        <v>120</v>
      </c>
      <c r="AF386" s="8">
        <v>96950</v>
      </c>
      <c r="AG386" t="s">
        <v>121</v>
      </c>
      <c r="AI386" s="10">
        <v>16702343201</v>
      </c>
      <c r="AK386" t="s">
        <v>3512</v>
      </c>
      <c r="BC386" t="str">
        <f>"49-9071.00"</f>
        <v>49-9071.00</v>
      </c>
      <c r="BD386" t="s">
        <v>200</v>
      </c>
      <c r="BE386" t="s">
        <v>3513</v>
      </c>
      <c r="BF386" t="s">
        <v>200</v>
      </c>
      <c r="BG386">
        <v>6</v>
      </c>
      <c r="BH386">
        <v>6</v>
      </c>
      <c r="BI386" s="1">
        <v>45200</v>
      </c>
      <c r="BJ386" s="1">
        <v>45565</v>
      </c>
      <c r="BK386" s="1">
        <v>45230</v>
      </c>
      <c r="BL386" s="1">
        <v>45565</v>
      </c>
      <c r="BM386">
        <v>40</v>
      </c>
      <c r="BN386">
        <v>0</v>
      </c>
      <c r="BO386">
        <v>8</v>
      </c>
      <c r="BP386">
        <v>8</v>
      </c>
      <c r="BQ386">
        <v>8</v>
      </c>
      <c r="BR386">
        <v>8</v>
      </c>
      <c r="BS386">
        <v>8</v>
      </c>
      <c r="BT386">
        <v>0</v>
      </c>
      <c r="BU386" t="str">
        <f>"8:00 AM"</f>
        <v>8:00 AM</v>
      </c>
      <c r="BV386" t="str">
        <f>"5:00 PM"</f>
        <v>5:00 PM</v>
      </c>
      <c r="BW386" t="s">
        <v>184</v>
      </c>
      <c r="BX386">
        <v>0</v>
      </c>
      <c r="BY386">
        <v>6</v>
      </c>
      <c r="BZ386" t="s">
        <v>115</v>
      </c>
      <c r="CB386" t="s">
        <v>3514</v>
      </c>
      <c r="CC386" t="s">
        <v>3515</v>
      </c>
      <c r="CE386" t="s">
        <v>214</v>
      </c>
      <c r="CF386" t="s">
        <v>120</v>
      </c>
      <c r="CG386" s="8">
        <v>96950</v>
      </c>
      <c r="CH386" s="2">
        <v>9.5399999999999991</v>
      </c>
      <c r="CI386" s="2">
        <v>9.5399999999999991</v>
      </c>
      <c r="CJ386" s="2">
        <v>14.31</v>
      </c>
      <c r="CK386" s="2">
        <v>14.31</v>
      </c>
      <c r="CL386" t="s">
        <v>134</v>
      </c>
      <c r="CM386" t="s">
        <v>136</v>
      </c>
      <c r="CN386" t="s">
        <v>135</v>
      </c>
      <c r="CP386" t="s">
        <v>115</v>
      </c>
      <c r="CQ386" t="s">
        <v>114</v>
      </c>
      <c r="CR386" t="s">
        <v>114</v>
      </c>
      <c r="CS386" t="s">
        <v>114</v>
      </c>
      <c r="CT386" t="s">
        <v>136</v>
      </c>
      <c r="CU386" t="s">
        <v>114</v>
      </c>
      <c r="CV386" t="s">
        <v>136</v>
      </c>
      <c r="CW386" t="s">
        <v>423</v>
      </c>
      <c r="CX386" s="10">
        <v>16702343201</v>
      </c>
      <c r="CY386" t="s">
        <v>3512</v>
      </c>
      <c r="CZ386" t="s">
        <v>136</v>
      </c>
      <c r="DA386" t="s">
        <v>114</v>
      </c>
      <c r="DB386" t="s">
        <v>115</v>
      </c>
      <c r="DC386" t="s">
        <v>3516</v>
      </c>
      <c r="DD386" t="s">
        <v>3517</v>
      </c>
      <c r="DE386" t="s">
        <v>2754</v>
      </c>
      <c r="DF386" t="s">
        <v>3518</v>
      </c>
      <c r="DG386" t="s">
        <v>3512</v>
      </c>
    </row>
    <row r="387" spans="1:111" ht="14.45" customHeight="1" x14ac:dyDescent="0.25">
      <c r="A387" t="s">
        <v>3407</v>
      </c>
      <c r="B387" t="s">
        <v>285</v>
      </c>
      <c r="C387" s="1">
        <v>45148.987382523148</v>
      </c>
      <c r="D387" s="1">
        <v>45230</v>
      </c>
      <c r="E387" t="s">
        <v>139</v>
      </c>
      <c r="F387" s="1">
        <v>45198.833333333336</v>
      </c>
      <c r="G387" t="s">
        <v>114</v>
      </c>
      <c r="H387" t="s">
        <v>115</v>
      </c>
      <c r="I387" t="s">
        <v>115</v>
      </c>
      <c r="J387" t="s">
        <v>2761</v>
      </c>
      <c r="K387" t="s">
        <v>136</v>
      </c>
      <c r="L387" t="s">
        <v>2756</v>
      </c>
      <c r="M387" t="s">
        <v>3408</v>
      </c>
      <c r="N387" t="s">
        <v>214</v>
      </c>
      <c r="O387" t="s">
        <v>120</v>
      </c>
      <c r="P387" s="8">
        <v>96950</v>
      </c>
      <c r="Q387" t="s">
        <v>121</v>
      </c>
      <c r="R387" t="s">
        <v>136</v>
      </c>
      <c r="S387" s="10">
        <v>16702334646</v>
      </c>
      <c r="T387">
        <v>113</v>
      </c>
      <c r="U387">
        <v>62161</v>
      </c>
      <c r="V387" t="s">
        <v>122</v>
      </c>
      <c r="X387" t="s">
        <v>1672</v>
      </c>
      <c r="Y387" t="s">
        <v>2591</v>
      </c>
      <c r="Z387" t="s">
        <v>2208</v>
      </c>
      <c r="AA387" t="s">
        <v>2592</v>
      </c>
      <c r="AB387" t="s">
        <v>2756</v>
      </c>
      <c r="AC387" t="s">
        <v>2590</v>
      </c>
      <c r="AD387" t="s">
        <v>214</v>
      </c>
      <c r="AE387" t="s">
        <v>120</v>
      </c>
      <c r="AF387" s="8">
        <v>96950</v>
      </c>
      <c r="AG387" t="s">
        <v>121</v>
      </c>
      <c r="AI387" s="10">
        <v>16702334646</v>
      </c>
      <c r="AJ387">
        <v>113</v>
      </c>
      <c r="AK387" t="s">
        <v>2594</v>
      </c>
      <c r="BC387" t="str">
        <f>"31-9011.00"</f>
        <v>31-9011.00</v>
      </c>
      <c r="BD387" t="s">
        <v>1789</v>
      </c>
      <c r="BE387" t="s">
        <v>3409</v>
      </c>
      <c r="BF387" t="s">
        <v>3410</v>
      </c>
      <c r="BG387">
        <v>2</v>
      </c>
      <c r="BI387" s="1">
        <v>45200</v>
      </c>
      <c r="BJ387" s="1">
        <v>45565</v>
      </c>
      <c r="BM387">
        <v>40</v>
      </c>
      <c r="BN387">
        <v>0</v>
      </c>
      <c r="BO387">
        <v>8</v>
      </c>
      <c r="BP387">
        <v>8</v>
      </c>
      <c r="BQ387">
        <v>8</v>
      </c>
      <c r="BR387">
        <v>8</v>
      </c>
      <c r="BS387">
        <v>8</v>
      </c>
      <c r="BT387">
        <v>0</v>
      </c>
      <c r="BU387" t="str">
        <f>"8:00 AM"</f>
        <v>8:00 AM</v>
      </c>
      <c r="BV387" t="str">
        <f>"5:00 PM"</f>
        <v>5:00 PM</v>
      </c>
      <c r="BW387" t="s">
        <v>131</v>
      </c>
      <c r="BX387">
        <v>6</v>
      </c>
      <c r="BY387">
        <v>24</v>
      </c>
      <c r="BZ387" t="s">
        <v>115</v>
      </c>
      <c r="CB387" s="3" t="s">
        <v>3411</v>
      </c>
      <c r="CC387" t="s">
        <v>2756</v>
      </c>
      <c r="CD387" t="s">
        <v>2590</v>
      </c>
      <c r="CE387" t="s">
        <v>214</v>
      </c>
      <c r="CF387" t="s">
        <v>120</v>
      </c>
      <c r="CG387" s="8">
        <v>96950</v>
      </c>
      <c r="CH387" s="2">
        <v>12.26</v>
      </c>
      <c r="CI387" s="2">
        <v>12.26</v>
      </c>
      <c r="CJ387" s="2">
        <v>0</v>
      </c>
      <c r="CK387" s="2">
        <v>0</v>
      </c>
      <c r="CL387" t="s">
        <v>134</v>
      </c>
      <c r="CN387" t="s">
        <v>135</v>
      </c>
      <c r="CP387" t="s">
        <v>115</v>
      </c>
      <c r="CQ387" t="s">
        <v>114</v>
      </c>
      <c r="CR387" t="s">
        <v>115</v>
      </c>
      <c r="CS387" t="s">
        <v>115</v>
      </c>
      <c r="CT387" t="s">
        <v>136</v>
      </c>
      <c r="CU387" t="s">
        <v>114</v>
      </c>
      <c r="CV387" t="s">
        <v>136</v>
      </c>
      <c r="CW387" t="s">
        <v>3412</v>
      </c>
      <c r="CX387" s="10">
        <v>16702334646</v>
      </c>
      <c r="CY387" t="s">
        <v>2594</v>
      </c>
      <c r="CZ387" t="s">
        <v>2601</v>
      </c>
      <c r="DA387" t="s">
        <v>114</v>
      </c>
      <c r="DB387" t="s">
        <v>115</v>
      </c>
      <c r="DC387" t="s">
        <v>1672</v>
      </c>
      <c r="DD387" t="s">
        <v>2591</v>
      </c>
      <c r="DE387" t="s">
        <v>2760</v>
      </c>
      <c r="DF387" t="s">
        <v>3413</v>
      </c>
      <c r="DG387" t="s">
        <v>2594</v>
      </c>
    </row>
    <row r="388" spans="1:111" ht="14.45" customHeight="1" x14ac:dyDescent="0.25">
      <c r="A388" t="s">
        <v>3414</v>
      </c>
      <c r="B388" t="s">
        <v>285</v>
      </c>
      <c r="C388" s="1">
        <v>45185.086404282411</v>
      </c>
      <c r="D388" s="1">
        <v>45230</v>
      </c>
      <c r="E388" t="s">
        <v>139</v>
      </c>
      <c r="G388" t="s">
        <v>115</v>
      </c>
      <c r="H388" t="s">
        <v>115</v>
      </c>
      <c r="I388" t="s">
        <v>115</v>
      </c>
      <c r="J388" t="s">
        <v>1560</v>
      </c>
      <c r="K388" t="s">
        <v>3415</v>
      </c>
      <c r="L388" t="s">
        <v>3416</v>
      </c>
      <c r="N388" t="s">
        <v>119</v>
      </c>
      <c r="O388" t="s">
        <v>120</v>
      </c>
      <c r="P388" s="8">
        <v>96950</v>
      </c>
      <c r="Q388" t="s">
        <v>121</v>
      </c>
      <c r="S388" s="10">
        <v>16702850138</v>
      </c>
      <c r="U388">
        <v>72251</v>
      </c>
      <c r="V388" t="s">
        <v>122</v>
      </c>
      <c r="X388" t="s">
        <v>1563</v>
      </c>
      <c r="Y388" t="s">
        <v>1564</v>
      </c>
      <c r="Z388" t="s">
        <v>1565</v>
      </c>
      <c r="AA388" t="s">
        <v>126</v>
      </c>
      <c r="AB388" t="s">
        <v>3416</v>
      </c>
      <c r="AD388" t="s">
        <v>119</v>
      </c>
      <c r="AE388" t="s">
        <v>120</v>
      </c>
      <c r="AF388" s="8">
        <v>96950</v>
      </c>
      <c r="AG388" t="s">
        <v>121</v>
      </c>
      <c r="AI388" s="10">
        <v>16702850138</v>
      </c>
      <c r="AK388" t="s">
        <v>1567</v>
      </c>
      <c r="BC388" t="str">
        <f>"49-9071.00"</f>
        <v>49-9071.00</v>
      </c>
      <c r="BD388" t="s">
        <v>200</v>
      </c>
      <c r="BE388" t="s">
        <v>3417</v>
      </c>
      <c r="BF388" t="s">
        <v>1286</v>
      </c>
      <c r="BG388">
        <v>3</v>
      </c>
      <c r="BI388" s="1">
        <v>45200</v>
      </c>
      <c r="BJ388" s="1">
        <v>45565</v>
      </c>
      <c r="BM388">
        <v>35</v>
      </c>
      <c r="BN388">
        <v>0</v>
      </c>
      <c r="BO388">
        <v>7</v>
      </c>
      <c r="BP388">
        <v>7</v>
      </c>
      <c r="BQ388">
        <v>7</v>
      </c>
      <c r="BR388">
        <v>7</v>
      </c>
      <c r="BS388">
        <v>7</v>
      </c>
      <c r="BT388">
        <v>0</v>
      </c>
      <c r="BU388" t="str">
        <f>"7:00 AM"</f>
        <v>7:00 AM</v>
      </c>
      <c r="BV388" t="str">
        <f>"5:00 PM"</f>
        <v>5:00 PM</v>
      </c>
      <c r="BW388" t="s">
        <v>131</v>
      </c>
      <c r="BX388">
        <v>0</v>
      </c>
      <c r="BY388">
        <v>24</v>
      </c>
      <c r="BZ388" t="s">
        <v>115</v>
      </c>
      <c r="CB388" t="s">
        <v>3418</v>
      </c>
      <c r="CC388" t="s">
        <v>3419</v>
      </c>
      <c r="CE388" t="s">
        <v>214</v>
      </c>
      <c r="CF388" t="s">
        <v>120</v>
      </c>
      <c r="CG388" s="8">
        <v>96950</v>
      </c>
      <c r="CH388" s="2">
        <v>9.6</v>
      </c>
      <c r="CI388" s="2">
        <v>9.6</v>
      </c>
      <c r="CJ388" s="2">
        <v>14.4</v>
      </c>
      <c r="CK388" s="2">
        <v>14.4</v>
      </c>
      <c r="CL388" t="s">
        <v>134</v>
      </c>
      <c r="CN388" t="s">
        <v>135</v>
      </c>
      <c r="CP388" t="s">
        <v>115</v>
      </c>
      <c r="CQ388" t="s">
        <v>114</v>
      </c>
      <c r="CR388" t="s">
        <v>115</v>
      </c>
      <c r="CS388" t="s">
        <v>114</v>
      </c>
      <c r="CT388" t="s">
        <v>136</v>
      </c>
      <c r="CU388" t="s">
        <v>114</v>
      </c>
      <c r="CV388" t="s">
        <v>136</v>
      </c>
      <c r="CW388" t="s">
        <v>3420</v>
      </c>
      <c r="CX388" s="10">
        <v>16702850138</v>
      </c>
      <c r="CY388" t="s">
        <v>1567</v>
      </c>
      <c r="CZ388" t="s">
        <v>136</v>
      </c>
      <c r="DA388" t="s">
        <v>114</v>
      </c>
      <c r="DB388" t="s">
        <v>115</v>
      </c>
    </row>
    <row r="389" spans="1:111" ht="14.45" customHeight="1" x14ac:dyDescent="0.25">
      <c r="A389" t="s">
        <v>3421</v>
      </c>
      <c r="B389" t="s">
        <v>285</v>
      </c>
      <c r="C389" s="1">
        <v>45183.000259953704</v>
      </c>
      <c r="D389" s="1">
        <v>45230</v>
      </c>
      <c r="E389" t="s">
        <v>139</v>
      </c>
      <c r="G389" t="s">
        <v>115</v>
      </c>
      <c r="H389" t="s">
        <v>115</v>
      </c>
      <c r="I389" t="s">
        <v>115</v>
      </c>
      <c r="J389" t="s">
        <v>1560</v>
      </c>
      <c r="K389" t="s">
        <v>3422</v>
      </c>
      <c r="L389" t="s">
        <v>3416</v>
      </c>
      <c r="N389" t="s">
        <v>119</v>
      </c>
      <c r="O389" t="s">
        <v>120</v>
      </c>
      <c r="P389" s="8">
        <v>96950</v>
      </c>
      <c r="Q389" t="s">
        <v>121</v>
      </c>
      <c r="S389" s="10">
        <v>16702850138</v>
      </c>
      <c r="U389">
        <v>72251</v>
      </c>
      <c r="V389" t="s">
        <v>122</v>
      </c>
      <c r="X389" t="s">
        <v>1563</v>
      </c>
      <c r="Y389" t="s">
        <v>1564</v>
      </c>
      <c r="Z389" t="s">
        <v>1565</v>
      </c>
      <c r="AA389" t="s">
        <v>126</v>
      </c>
      <c r="AB389" t="s">
        <v>3416</v>
      </c>
      <c r="AD389" t="s">
        <v>119</v>
      </c>
      <c r="AE389" t="s">
        <v>120</v>
      </c>
      <c r="AF389" s="8">
        <v>96950</v>
      </c>
      <c r="AG389" t="s">
        <v>121</v>
      </c>
      <c r="AI389" s="10">
        <v>16702850138</v>
      </c>
      <c r="AK389" t="s">
        <v>1567</v>
      </c>
      <c r="BC389" t="str">
        <f>"35-2014.00"</f>
        <v>35-2014.00</v>
      </c>
      <c r="BD389" t="s">
        <v>222</v>
      </c>
      <c r="BE389" t="s">
        <v>3423</v>
      </c>
      <c r="BF389" t="s">
        <v>630</v>
      </c>
      <c r="BG389">
        <v>3</v>
      </c>
      <c r="BI389" s="1">
        <v>45200</v>
      </c>
      <c r="BJ389" s="1">
        <v>45565</v>
      </c>
      <c r="BM389">
        <v>35</v>
      </c>
      <c r="BN389">
        <v>0</v>
      </c>
      <c r="BO389">
        <v>7</v>
      </c>
      <c r="BP389">
        <v>7</v>
      </c>
      <c r="BQ389">
        <v>7</v>
      </c>
      <c r="BR389">
        <v>7</v>
      </c>
      <c r="BS389">
        <v>7</v>
      </c>
      <c r="BT389">
        <v>0</v>
      </c>
      <c r="BU389" t="str">
        <f>"7:00 AM"</f>
        <v>7:00 AM</v>
      </c>
      <c r="BV389" t="str">
        <f>"2:00 PM"</f>
        <v>2:00 PM</v>
      </c>
      <c r="BW389" t="s">
        <v>131</v>
      </c>
      <c r="BX389">
        <v>12</v>
      </c>
      <c r="BY389">
        <v>12</v>
      </c>
      <c r="BZ389" t="s">
        <v>115</v>
      </c>
      <c r="CB389" s="3" t="s">
        <v>3424</v>
      </c>
      <c r="CC389" t="s">
        <v>3425</v>
      </c>
      <c r="CE389" t="s">
        <v>119</v>
      </c>
      <c r="CF389" t="s">
        <v>120</v>
      </c>
      <c r="CG389" s="8">
        <v>96950</v>
      </c>
      <c r="CH389" s="2">
        <v>8.6999999999999993</v>
      </c>
      <c r="CI389" s="2">
        <v>8.6999999999999993</v>
      </c>
      <c r="CJ389" s="2">
        <v>13.05</v>
      </c>
      <c r="CK389" s="2">
        <v>13.05</v>
      </c>
      <c r="CL389" t="s">
        <v>134</v>
      </c>
      <c r="CN389" t="s">
        <v>135</v>
      </c>
      <c r="CP389" t="s">
        <v>115</v>
      </c>
      <c r="CQ389" t="s">
        <v>114</v>
      </c>
      <c r="CR389" t="s">
        <v>115</v>
      </c>
      <c r="CS389" t="s">
        <v>114</v>
      </c>
      <c r="CT389" t="s">
        <v>136</v>
      </c>
      <c r="CU389" t="s">
        <v>114</v>
      </c>
      <c r="CV389" t="s">
        <v>136</v>
      </c>
      <c r="CW389" t="s">
        <v>3426</v>
      </c>
      <c r="CX389" s="10">
        <v>16702850138</v>
      </c>
      <c r="CY389" t="s">
        <v>1567</v>
      </c>
      <c r="CZ389" t="s">
        <v>136</v>
      </c>
      <c r="DA389" t="s">
        <v>114</v>
      </c>
      <c r="DB389" t="s">
        <v>115</v>
      </c>
    </row>
    <row r="390" spans="1:111" ht="14.45" customHeight="1" x14ac:dyDescent="0.25">
      <c r="A390" t="s">
        <v>3427</v>
      </c>
      <c r="B390" t="s">
        <v>285</v>
      </c>
      <c r="C390" s="1">
        <v>45175.836478240744</v>
      </c>
      <c r="D390" s="1">
        <v>45230</v>
      </c>
      <c r="E390" t="s">
        <v>139</v>
      </c>
      <c r="G390" t="s">
        <v>115</v>
      </c>
      <c r="H390" t="s">
        <v>115</v>
      </c>
      <c r="I390" t="s">
        <v>115</v>
      </c>
      <c r="J390" t="s">
        <v>687</v>
      </c>
      <c r="K390" t="s">
        <v>688</v>
      </c>
      <c r="L390" t="s">
        <v>689</v>
      </c>
      <c r="M390" t="s">
        <v>214</v>
      </c>
      <c r="N390" t="s">
        <v>612</v>
      </c>
      <c r="O390" t="s">
        <v>120</v>
      </c>
      <c r="P390" s="8">
        <v>96950</v>
      </c>
      <c r="Q390" t="s">
        <v>121</v>
      </c>
      <c r="S390" s="10">
        <v>16702331530</v>
      </c>
      <c r="U390">
        <v>31181</v>
      </c>
      <c r="V390" t="s">
        <v>122</v>
      </c>
      <c r="X390" t="s">
        <v>690</v>
      </c>
      <c r="Y390" t="s">
        <v>691</v>
      </c>
      <c r="Z390" t="s">
        <v>206</v>
      </c>
      <c r="AA390" t="s">
        <v>3428</v>
      </c>
      <c r="AB390" t="s">
        <v>689</v>
      </c>
      <c r="AC390" t="s">
        <v>214</v>
      </c>
      <c r="AD390" t="s">
        <v>612</v>
      </c>
      <c r="AE390" t="s">
        <v>120</v>
      </c>
      <c r="AF390" s="8">
        <v>96950</v>
      </c>
      <c r="AG390" t="s">
        <v>121</v>
      </c>
      <c r="AI390" s="10">
        <v>16702331530</v>
      </c>
      <c r="AK390" t="s">
        <v>692</v>
      </c>
      <c r="BC390" t="str">
        <f>"11-1021.00"</f>
        <v>11-1021.00</v>
      </c>
      <c r="BD390" t="s">
        <v>1584</v>
      </c>
      <c r="BE390" t="s">
        <v>3429</v>
      </c>
      <c r="BF390" t="s">
        <v>3430</v>
      </c>
      <c r="BG390">
        <v>1</v>
      </c>
      <c r="BI390" s="1">
        <v>45200</v>
      </c>
      <c r="BJ390" s="1">
        <v>45565</v>
      </c>
      <c r="BM390">
        <v>35</v>
      </c>
      <c r="BN390">
        <v>0</v>
      </c>
      <c r="BO390">
        <v>6</v>
      </c>
      <c r="BP390">
        <v>5</v>
      </c>
      <c r="BQ390">
        <v>6</v>
      </c>
      <c r="BR390">
        <v>6</v>
      </c>
      <c r="BS390">
        <v>6</v>
      </c>
      <c r="BT390">
        <v>6</v>
      </c>
      <c r="BU390" t="str">
        <f>"8:00 AM"</f>
        <v>8:00 AM</v>
      </c>
      <c r="BV390" t="str">
        <f>"4:00 PM"</f>
        <v>4:00 PM</v>
      </c>
      <c r="BW390" t="s">
        <v>683</v>
      </c>
      <c r="BX390">
        <v>0</v>
      </c>
      <c r="BY390">
        <v>48</v>
      </c>
      <c r="BZ390" t="s">
        <v>114</v>
      </c>
      <c r="CA390">
        <v>30</v>
      </c>
      <c r="CB390" t="s">
        <v>3431</v>
      </c>
      <c r="CC390" t="s">
        <v>689</v>
      </c>
      <c r="CD390" t="s">
        <v>612</v>
      </c>
      <c r="CE390" t="s">
        <v>214</v>
      </c>
      <c r="CF390" t="s">
        <v>120</v>
      </c>
      <c r="CG390" s="8">
        <v>96950</v>
      </c>
      <c r="CH390" s="2">
        <v>22.1</v>
      </c>
      <c r="CI390" s="2">
        <v>22.1</v>
      </c>
      <c r="CJ390" s="2">
        <v>33.15</v>
      </c>
      <c r="CK390" s="2">
        <v>33.15</v>
      </c>
      <c r="CL390" t="s">
        <v>134</v>
      </c>
      <c r="CM390" t="s">
        <v>206</v>
      </c>
      <c r="CN390" t="s">
        <v>135</v>
      </c>
      <c r="CP390" t="s">
        <v>115</v>
      </c>
      <c r="CQ390" t="s">
        <v>114</v>
      </c>
      <c r="CR390" t="s">
        <v>115</v>
      </c>
      <c r="CS390" t="s">
        <v>114</v>
      </c>
      <c r="CT390" t="s">
        <v>136</v>
      </c>
      <c r="CU390" t="s">
        <v>114</v>
      </c>
      <c r="CV390" t="s">
        <v>136</v>
      </c>
      <c r="CW390" t="s">
        <v>1293</v>
      </c>
      <c r="CX390" s="10">
        <v>16702331530</v>
      </c>
      <c r="CY390" t="s">
        <v>692</v>
      </c>
      <c r="CZ390" t="s">
        <v>697</v>
      </c>
      <c r="DA390" t="s">
        <v>114</v>
      </c>
      <c r="DB390" t="s">
        <v>115</v>
      </c>
      <c r="DC390" t="s">
        <v>690</v>
      </c>
      <c r="DD390" t="s">
        <v>691</v>
      </c>
      <c r="DE390" t="s">
        <v>206</v>
      </c>
      <c r="DF390" t="s">
        <v>687</v>
      </c>
      <c r="DG390" t="s">
        <v>692</v>
      </c>
    </row>
    <row r="391" spans="1:111" ht="14.45" customHeight="1" x14ac:dyDescent="0.25">
      <c r="A391" t="s">
        <v>3432</v>
      </c>
      <c r="B391" t="s">
        <v>285</v>
      </c>
      <c r="C391" s="1">
        <v>45148.281153240743</v>
      </c>
      <c r="D391" s="1">
        <v>45230</v>
      </c>
      <c r="E391" t="s">
        <v>113</v>
      </c>
      <c r="F391" s="1">
        <v>45198.833333333336</v>
      </c>
      <c r="G391" t="s">
        <v>114</v>
      </c>
      <c r="H391" t="s">
        <v>115</v>
      </c>
      <c r="I391" t="s">
        <v>115</v>
      </c>
      <c r="J391" t="s">
        <v>863</v>
      </c>
      <c r="L391" t="s">
        <v>870</v>
      </c>
      <c r="M391" t="s">
        <v>871</v>
      </c>
      <c r="N391" t="s">
        <v>214</v>
      </c>
      <c r="O391" t="s">
        <v>120</v>
      </c>
      <c r="P391" s="8">
        <v>96950</v>
      </c>
      <c r="Q391" t="s">
        <v>121</v>
      </c>
      <c r="S391" s="10">
        <v>16702341726</v>
      </c>
      <c r="U391">
        <v>311812</v>
      </c>
      <c r="V391" t="s">
        <v>122</v>
      </c>
      <c r="X391" t="s">
        <v>3433</v>
      </c>
      <c r="Y391" t="s">
        <v>3434</v>
      </c>
      <c r="Z391" t="s">
        <v>1817</v>
      </c>
      <c r="AA391" t="s">
        <v>3435</v>
      </c>
      <c r="AB391" t="s">
        <v>870</v>
      </c>
      <c r="AC391" t="s">
        <v>871</v>
      </c>
      <c r="AD391" t="s">
        <v>214</v>
      </c>
      <c r="AE391" t="s">
        <v>120</v>
      </c>
      <c r="AF391" s="8">
        <v>96950</v>
      </c>
      <c r="AG391" t="s">
        <v>121</v>
      </c>
      <c r="AI391" s="10">
        <v>16702341726</v>
      </c>
      <c r="AK391" t="s">
        <v>872</v>
      </c>
      <c r="BC391" t="str">
        <f>"53-3033.00"</f>
        <v>53-3033.00</v>
      </c>
      <c r="BD391" t="s">
        <v>902</v>
      </c>
      <c r="BE391" t="s">
        <v>3436</v>
      </c>
      <c r="BF391" t="s">
        <v>3437</v>
      </c>
      <c r="BG391">
        <v>5</v>
      </c>
      <c r="BI391" s="1">
        <v>45200</v>
      </c>
      <c r="BJ391" s="1">
        <v>46295</v>
      </c>
      <c r="BM391">
        <v>40</v>
      </c>
      <c r="BN391">
        <v>0</v>
      </c>
      <c r="BO391">
        <v>7</v>
      </c>
      <c r="BP391">
        <v>7</v>
      </c>
      <c r="BQ391">
        <v>7</v>
      </c>
      <c r="BR391">
        <v>7</v>
      </c>
      <c r="BS391">
        <v>7</v>
      </c>
      <c r="BT391">
        <v>5</v>
      </c>
      <c r="BU391" t="str">
        <f>"7:00 AM"</f>
        <v>7:00 AM</v>
      </c>
      <c r="BV391" t="str">
        <f>"6:00 PM"</f>
        <v>6:00 PM</v>
      </c>
      <c r="BW391" t="s">
        <v>131</v>
      </c>
      <c r="BX391">
        <v>0</v>
      </c>
      <c r="BY391">
        <v>12</v>
      </c>
      <c r="BZ391" t="s">
        <v>115</v>
      </c>
      <c r="CB391" t="s">
        <v>3438</v>
      </c>
      <c r="CC391" t="s">
        <v>870</v>
      </c>
      <c r="CD391" t="s">
        <v>871</v>
      </c>
      <c r="CE391" t="s">
        <v>214</v>
      </c>
      <c r="CF391" t="s">
        <v>120</v>
      </c>
      <c r="CG391" s="8">
        <v>96950</v>
      </c>
      <c r="CH391" s="2">
        <v>8.9499999999999993</v>
      </c>
      <c r="CI391" s="2">
        <v>8.9499999999999993</v>
      </c>
      <c r="CJ391" s="2">
        <v>13.43</v>
      </c>
      <c r="CK391" s="2">
        <v>13.43</v>
      </c>
      <c r="CL391" t="s">
        <v>134</v>
      </c>
      <c r="CM391" t="s">
        <v>1948</v>
      </c>
      <c r="CN391" t="s">
        <v>135</v>
      </c>
      <c r="CP391" t="s">
        <v>115</v>
      </c>
      <c r="CQ391" t="s">
        <v>114</v>
      </c>
      <c r="CR391" t="s">
        <v>115</v>
      </c>
      <c r="CS391" t="s">
        <v>114</v>
      </c>
      <c r="CT391" t="s">
        <v>136</v>
      </c>
      <c r="CU391" t="s">
        <v>114</v>
      </c>
      <c r="CV391" t="s">
        <v>136</v>
      </c>
      <c r="CW391" s="3" t="s">
        <v>3439</v>
      </c>
      <c r="CX391" s="10">
        <v>16702341726</v>
      </c>
      <c r="CY391" t="s">
        <v>877</v>
      </c>
      <c r="CZ391" t="s">
        <v>136</v>
      </c>
      <c r="DA391" t="s">
        <v>114</v>
      </c>
      <c r="DB391" t="s">
        <v>115</v>
      </c>
    </row>
    <row r="392" spans="1:111" ht="14.45" customHeight="1" x14ac:dyDescent="0.25">
      <c r="A392" t="s">
        <v>3473</v>
      </c>
      <c r="B392" t="s">
        <v>285</v>
      </c>
      <c r="C392" s="1">
        <v>45143.311682638887</v>
      </c>
      <c r="D392" s="1">
        <v>45230</v>
      </c>
      <c r="E392" t="s">
        <v>113</v>
      </c>
      <c r="F392" s="1">
        <v>45198.833333333336</v>
      </c>
      <c r="G392" t="s">
        <v>115</v>
      </c>
      <c r="H392" t="s">
        <v>115</v>
      </c>
      <c r="I392" t="s">
        <v>115</v>
      </c>
      <c r="J392" t="s">
        <v>397</v>
      </c>
      <c r="K392" t="s">
        <v>398</v>
      </c>
      <c r="L392" t="s">
        <v>399</v>
      </c>
      <c r="M392" t="s">
        <v>400</v>
      </c>
      <c r="N392" t="s">
        <v>214</v>
      </c>
      <c r="O392" t="s">
        <v>120</v>
      </c>
      <c r="P392" s="8">
        <v>96950</v>
      </c>
      <c r="Q392" t="s">
        <v>121</v>
      </c>
      <c r="S392" s="10">
        <v>16702352360</v>
      </c>
      <c r="U392">
        <v>23822</v>
      </c>
      <c r="V392" t="s">
        <v>122</v>
      </c>
      <c r="X392" t="s">
        <v>401</v>
      </c>
      <c r="Y392" t="s">
        <v>402</v>
      </c>
      <c r="Z392" t="s">
        <v>403</v>
      </c>
      <c r="AA392">
        <v>6702352360</v>
      </c>
      <c r="AB392" t="s">
        <v>405</v>
      </c>
      <c r="AC392" t="s">
        <v>400</v>
      </c>
      <c r="AD392" t="s">
        <v>214</v>
      </c>
      <c r="AE392" t="s">
        <v>120</v>
      </c>
      <c r="AF392" s="8">
        <v>96950</v>
      </c>
      <c r="AG392" t="s">
        <v>121</v>
      </c>
      <c r="AI392" s="10">
        <v>16702352360</v>
      </c>
      <c r="AK392" t="s">
        <v>406</v>
      </c>
      <c r="BC392" t="str">
        <f>"49-9021.00"</f>
        <v>49-9021.00</v>
      </c>
      <c r="BD392" t="s">
        <v>372</v>
      </c>
      <c r="BE392" t="s">
        <v>407</v>
      </c>
      <c r="BF392" t="s">
        <v>408</v>
      </c>
      <c r="BG392">
        <v>3</v>
      </c>
      <c r="BI392" s="1">
        <v>45200</v>
      </c>
      <c r="BJ392" s="1">
        <v>45565</v>
      </c>
      <c r="BM392">
        <v>40</v>
      </c>
      <c r="BN392">
        <v>0</v>
      </c>
      <c r="BO392">
        <v>8</v>
      </c>
      <c r="BP392">
        <v>8</v>
      </c>
      <c r="BQ392">
        <v>8</v>
      </c>
      <c r="BR392">
        <v>8</v>
      </c>
      <c r="BS392">
        <v>8</v>
      </c>
      <c r="BT392">
        <v>0</v>
      </c>
      <c r="BU392" t="str">
        <f>"8:00 AM"</f>
        <v>8:00 AM</v>
      </c>
      <c r="BV392" t="str">
        <f>"5:00 PM"</f>
        <v>5:00 PM</v>
      </c>
      <c r="BW392" t="s">
        <v>131</v>
      </c>
      <c r="BX392">
        <v>0</v>
      </c>
      <c r="BY392">
        <v>24</v>
      </c>
      <c r="BZ392" t="s">
        <v>115</v>
      </c>
      <c r="CB392" t="s">
        <v>409</v>
      </c>
      <c r="CC392" t="s">
        <v>400</v>
      </c>
      <c r="CD392" t="s">
        <v>404</v>
      </c>
      <c r="CE392" t="s">
        <v>214</v>
      </c>
      <c r="CF392" t="s">
        <v>120</v>
      </c>
      <c r="CG392" s="8">
        <v>96950</v>
      </c>
      <c r="CH392" s="2">
        <v>9.6999999999999993</v>
      </c>
      <c r="CI392" s="2">
        <v>9.6999999999999993</v>
      </c>
      <c r="CJ392" s="2">
        <v>14.55</v>
      </c>
      <c r="CK392" s="2">
        <v>14.55</v>
      </c>
      <c r="CL392" t="s">
        <v>134</v>
      </c>
      <c r="CM392" t="s">
        <v>184</v>
      </c>
      <c r="CN392" t="s">
        <v>135</v>
      </c>
      <c r="CP392" t="s">
        <v>115</v>
      </c>
      <c r="CQ392" t="s">
        <v>114</v>
      </c>
      <c r="CR392" t="s">
        <v>115</v>
      </c>
      <c r="CS392" t="s">
        <v>114</v>
      </c>
      <c r="CT392" t="s">
        <v>136</v>
      </c>
      <c r="CU392" t="s">
        <v>114</v>
      </c>
      <c r="CV392" t="s">
        <v>136</v>
      </c>
      <c r="CW392" t="s">
        <v>3474</v>
      </c>
      <c r="CX392" s="10">
        <v>16702352360</v>
      </c>
      <c r="CY392" t="s">
        <v>406</v>
      </c>
      <c r="CZ392" t="s">
        <v>136</v>
      </c>
      <c r="DA392" t="s">
        <v>114</v>
      </c>
      <c r="DB392" t="s">
        <v>115</v>
      </c>
      <c r="DC392" t="s">
        <v>3475</v>
      </c>
      <c r="DD392" t="s">
        <v>3476</v>
      </c>
      <c r="DE392" t="s">
        <v>719</v>
      </c>
      <c r="DF392" t="s">
        <v>3477</v>
      </c>
      <c r="DG392" t="s">
        <v>406</v>
      </c>
    </row>
    <row r="393" spans="1:111" ht="14.45" customHeight="1" x14ac:dyDescent="0.25">
      <c r="A393" t="s">
        <v>3478</v>
      </c>
      <c r="B393" t="s">
        <v>285</v>
      </c>
      <c r="C393" s="1">
        <v>45183.008393402779</v>
      </c>
      <c r="D393" s="1">
        <v>45230</v>
      </c>
      <c r="E393" t="s">
        <v>139</v>
      </c>
      <c r="G393" t="s">
        <v>115</v>
      </c>
      <c r="H393" t="s">
        <v>115</v>
      </c>
      <c r="I393" t="s">
        <v>115</v>
      </c>
      <c r="J393" t="s">
        <v>1560</v>
      </c>
      <c r="K393" t="s">
        <v>3415</v>
      </c>
      <c r="L393" t="s">
        <v>3416</v>
      </c>
      <c r="N393" t="s">
        <v>119</v>
      </c>
      <c r="O393" t="s">
        <v>120</v>
      </c>
      <c r="P393" s="8">
        <v>96950</v>
      </c>
      <c r="Q393" t="s">
        <v>121</v>
      </c>
      <c r="S393" s="10">
        <v>16702850138</v>
      </c>
      <c r="U393">
        <v>72251</v>
      </c>
      <c r="V393" t="s">
        <v>122</v>
      </c>
      <c r="X393" t="s">
        <v>1563</v>
      </c>
      <c r="Y393" t="s">
        <v>1564</v>
      </c>
      <c r="Z393" t="s">
        <v>1565</v>
      </c>
      <c r="AA393" t="s">
        <v>126</v>
      </c>
      <c r="AB393" t="s">
        <v>3416</v>
      </c>
      <c r="AD393" t="s">
        <v>119</v>
      </c>
      <c r="AE393" t="s">
        <v>120</v>
      </c>
      <c r="AF393" s="8">
        <v>96950</v>
      </c>
      <c r="AG393" t="s">
        <v>121</v>
      </c>
      <c r="AI393" s="10">
        <v>16702850138</v>
      </c>
      <c r="AK393" t="s">
        <v>1567</v>
      </c>
      <c r="BC393" t="str">
        <f>"51-3011.00"</f>
        <v>51-3011.00</v>
      </c>
      <c r="BD393" t="s">
        <v>574</v>
      </c>
      <c r="BE393" t="s">
        <v>3479</v>
      </c>
      <c r="BF393" t="s">
        <v>1228</v>
      </c>
      <c r="BG393">
        <v>4</v>
      </c>
      <c r="BI393" s="1">
        <v>45231</v>
      </c>
      <c r="BJ393" s="1">
        <v>45596</v>
      </c>
      <c r="BM393">
        <v>35</v>
      </c>
      <c r="BN393">
        <v>0</v>
      </c>
      <c r="BO393">
        <v>7</v>
      </c>
      <c r="BP393">
        <v>7</v>
      </c>
      <c r="BQ393">
        <v>7</v>
      </c>
      <c r="BR393">
        <v>7</v>
      </c>
      <c r="BS393">
        <v>7</v>
      </c>
      <c r="BT393">
        <v>0</v>
      </c>
      <c r="BU393" t="str">
        <f>"7:00 AM"</f>
        <v>7:00 AM</v>
      </c>
      <c r="BV393" t="str">
        <f>"9:00 PM"</f>
        <v>9:00 PM</v>
      </c>
      <c r="BW393" t="s">
        <v>131</v>
      </c>
      <c r="BX393">
        <v>0</v>
      </c>
      <c r="BY393">
        <v>12</v>
      </c>
      <c r="BZ393" t="s">
        <v>115</v>
      </c>
      <c r="CB393" s="3" t="s">
        <v>3480</v>
      </c>
      <c r="CC393" t="s">
        <v>3425</v>
      </c>
      <c r="CE393" t="s">
        <v>119</v>
      </c>
      <c r="CF393" t="s">
        <v>120</v>
      </c>
      <c r="CG393" s="8">
        <v>96950</v>
      </c>
      <c r="CH393" s="2">
        <v>8.36</v>
      </c>
      <c r="CI393" s="2">
        <v>8.36</v>
      </c>
      <c r="CJ393" s="2">
        <v>12.54</v>
      </c>
      <c r="CK393" s="2">
        <v>12.54</v>
      </c>
      <c r="CL393" t="s">
        <v>134</v>
      </c>
      <c r="CN393" t="s">
        <v>135</v>
      </c>
      <c r="CP393" t="s">
        <v>115</v>
      </c>
      <c r="CQ393" t="s">
        <v>114</v>
      </c>
      <c r="CR393" t="s">
        <v>115</v>
      </c>
      <c r="CS393" t="s">
        <v>114</v>
      </c>
      <c r="CT393" t="s">
        <v>136</v>
      </c>
      <c r="CU393" t="s">
        <v>114</v>
      </c>
      <c r="CV393" t="s">
        <v>136</v>
      </c>
      <c r="CW393" t="s">
        <v>3481</v>
      </c>
      <c r="CX393" s="10">
        <v>16702850138</v>
      </c>
      <c r="CY393" t="s">
        <v>1567</v>
      </c>
      <c r="CZ393" t="s">
        <v>136</v>
      </c>
      <c r="DA393" t="s">
        <v>114</v>
      </c>
      <c r="DB393" t="s">
        <v>115</v>
      </c>
    </row>
    <row r="394" spans="1:111" ht="14.45" customHeight="1" x14ac:dyDescent="0.25">
      <c r="A394" t="s">
        <v>3482</v>
      </c>
      <c r="B394" t="s">
        <v>285</v>
      </c>
      <c r="C394" s="1">
        <v>45147.130055092595</v>
      </c>
      <c r="D394" s="1">
        <v>45230</v>
      </c>
      <c r="E394" t="s">
        <v>113</v>
      </c>
      <c r="F394" s="1">
        <v>44833.833333333336</v>
      </c>
      <c r="G394" t="s">
        <v>115</v>
      </c>
      <c r="H394" t="s">
        <v>115</v>
      </c>
      <c r="I394" t="s">
        <v>115</v>
      </c>
      <c r="J394" t="s">
        <v>3483</v>
      </c>
      <c r="K394" t="s">
        <v>3483</v>
      </c>
      <c r="L394" t="s">
        <v>3484</v>
      </c>
      <c r="N394" t="s">
        <v>214</v>
      </c>
      <c r="O394" t="s">
        <v>120</v>
      </c>
      <c r="P394" s="8">
        <v>96950</v>
      </c>
      <c r="Q394" t="s">
        <v>121</v>
      </c>
      <c r="S394" s="10">
        <v>16702334772</v>
      </c>
      <c r="U394">
        <v>81211</v>
      </c>
      <c r="V394" t="s">
        <v>122</v>
      </c>
      <c r="X394" t="s">
        <v>3485</v>
      </c>
      <c r="Y394" t="s">
        <v>3486</v>
      </c>
      <c r="Z394" t="s">
        <v>2577</v>
      </c>
      <c r="AA394" t="s">
        <v>1959</v>
      </c>
      <c r="AB394" t="s">
        <v>3484</v>
      </c>
      <c r="AD394" t="s">
        <v>214</v>
      </c>
      <c r="AE394" t="s">
        <v>120</v>
      </c>
      <c r="AF394" s="8">
        <v>96950</v>
      </c>
      <c r="AG394" t="s">
        <v>121</v>
      </c>
      <c r="AI394" s="10">
        <v>16702334772</v>
      </c>
      <c r="AK394" t="s">
        <v>3487</v>
      </c>
      <c r="BC394" t="str">
        <f>"39-5092.00"</f>
        <v>39-5092.00</v>
      </c>
      <c r="BD394" t="s">
        <v>3067</v>
      </c>
      <c r="BE394" t="s">
        <v>3488</v>
      </c>
      <c r="BF394" t="s">
        <v>3489</v>
      </c>
      <c r="BG394">
        <v>5</v>
      </c>
      <c r="BI394" s="1">
        <v>45200</v>
      </c>
      <c r="BJ394" s="1">
        <v>45565</v>
      </c>
      <c r="BM394">
        <v>36</v>
      </c>
      <c r="BN394">
        <v>0</v>
      </c>
      <c r="BO394">
        <v>6</v>
      </c>
      <c r="BP394">
        <v>6</v>
      </c>
      <c r="BQ394">
        <v>6</v>
      </c>
      <c r="BR394">
        <v>6</v>
      </c>
      <c r="BS394">
        <v>6</v>
      </c>
      <c r="BT394">
        <v>6</v>
      </c>
      <c r="BU394" t="str">
        <f>"11:00 AM"</f>
        <v>11:00 AM</v>
      </c>
      <c r="BV394" t="str">
        <f>"6:00 PM"</f>
        <v>6:00 PM</v>
      </c>
      <c r="BW394" t="s">
        <v>131</v>
      </c>
      <c r="BX394">
        <v>0</v>
      </c>
      <c r="BY394">
        <v>12</v>
      </c>
      <c r="BZ394" t="s">
        <v>115</v>
      </c>
      <c r="CB394" s="3" t="s">
        <v>3490</v>
      </c>
      <c r="CC394" t="s">
        <v>3491</v>
      </c>
      <c r="CE394" t="s">
        <v>214</v>
      </c>
      <c r="CF394" t="s">
        <v>120</v>
      </c>
      <c r="CG394" s="8">
        <v>96950</v>
      </c>
      <c r="CH394" s="2">
        <v>9.5399999999999991</v>
      </c>
      <c r="CI394" s="2">
        <v>9.5399999999999991</v>
      </c>
      <c r="CJ394" s="2">
        <v>14.31</v>
      </c>
      <c r="CK394" s="2">
        <v>14.31</v>
      </c>
      <c r="CL394" t="s">
        <v>134</v>
      </c>
      <c r="CM394" t="s">
        <v>423</v>
      </c>
      <c r="CN394" t="s">
        <v>135</v>
      </c>
      <c r="CP394" t="s">
        <v>115</v>
      </c>
      <c r="CQ394" t="s">
        <v>114</v>
      </c>
      <c r="CR394" t="s">
        <v>115</v>
      </c>
      <c r="CS394" t="s">
        <v>114</v>
      </c>
      <c r="CT394" t="s">
        <v>136</v>
      </c>
      <c r="CU394" t="s">
        <v>114</v>
      </c>
      <c r="CV394" t="s">
        <v>136</v>
      </c>
      <c r="CW394" t="s">
        <v>1659</v>
      </c>
      <c r="CX394" s="10">
        <v>16702334772</v>
      </c>
      <c r="CY394" t="s">
        <v>3487</v>
      </c>
      <c r="CZ394" t="s">
        <v>136</v>
      </c>
      <c r="DA394" t="s">
        <v>114</v>
      </c>
      <c r="DB394" t="s">
        <v>115</v>
      </c>
    </row>
    <row r="395" spans="1:111" ht="14.45" customHeight="1" x14ac:dyDescent="0.25">
      <c r="A395" t="s">
        <v>3492</v>
      </c>
      <c r="B395" t="s">
        <v>285</v>
      </c>
      <c r="C395" s="1">
        <v>45199.314372685185</v>
      </c>
      <c r="D395" s="1">
        <v>45230</v>
      </c>
      <c r="E395" t="s">
        <v>139</v>
      </c>
      <c r="G395" t="s">
        <v>115</v>
      </c>
      <c r="H395" t="s">
        <v>115</v>
      </c>
      <c r="I395" t="s">
        <v>115</v>
      </c>
      <c r="J395" t="s">
        <v>3493</v>
      </c>
      <c r="K395" t="s">
        <v>3494</v>
      </c>
      <c r="L395" t="s">
        <v>3495</v>
      </c>
      <c r="N395" t="s">
        <v>214</v>
      </c>
      <c r="O395" t="s">
        <v>120</v>
      </c>
      <c r="P395" s="8">
        <v>96950</v>
      </c>
      <c r="Q395" t="s">
        <v>121</v>
      </c>
      <c r="S395" s="10">
        <v>16702344000</v>
      </c>
      <c r="U395">
        <v>561320</v>
      </c>
      <c r="V395" t="s">
        <v>122</v>
      </c>
      <c r="X395" t="s">
        <v>1632</v>
      </c>
      <c r="Y395" t="s">
        <v>3496</v>
      </c>
      <c r="Z395" t="s">
        <v>3497</v>
      </c>
      <c r="AA395" t="s">
        <v>126</v>
      </c>
      <c r="AB395" t="s">
        <v>3495</v>
      </c>
      <c r="AD395" t="s">
        <v>119</v>
      </c>
      <c r="AE395" t="s">
        <v>120</v>
      </c>
      <c r="AF395" s="8">
        <v>96950</v>
      </c>
      <c r="AG395" t="s">
        <v>121</v>
      </c>
      <c r="AI395" s="10">
        <v>16702344000</v>
      </c>
      <c r="AK395" t="s">
        <v>3498</v>
      </c>
      <c r="BC395" t="str">
        <f>"49-9071.00"</f>
        <v>49-9071.00</v>
      </c>
      <c r="BD395" t="s">
        <v>200</v>
      </c>
      <c r="BE395" t="s">
        <v>3499</v>
      </c>
      <c r="BF395" t="s">
        <v>2365</v>
      </c>
      <c r="BG395">
        <v>15</v>
      </c>
      <c r="BI395" s="1">
        <v>45200</v>
      </c>
      <c r="BJ395" s="1">
        <v>45565</v>
      </c>
      <c r="BM395">
        <v>40</v>
      </c>
      <c r="BN395">
        <v>0</v>
      </c>
      <c r="BO395">
        <v>8</v>
      </c>
      <c r="BP395">
        <v>8</v>
      </c>
      <c r="BQ395">
        <v>8</v>
      </c>
      <c r="BR395">
        <v>8</v>
      </c>
      <c r="BS395">
        <v>8</v>
      </c>
      <c r="BT395">
        <v>0</v>
      </c>
      <c r="BU395" t="str">
        <f>"8:00 AM"</f>
        <v>8:00 AM</v>
      </c>
      <c r="BV395" t="str">
        <f>"5:00 PM"</f>
        <v>5:00 PM</v>
      </c>
      <c r="BW395" t="s">
        <v>131</v>
      </c>
      <c r="BX395">
        <v>0</v>
      </c>
      <c r="BY395">
        <v>12</v>
      </c>
      <c r="BZ395" t="s">
        <v>115</v>
      </c>
      <c r="CB395" s="3" t="s">
        <v>3500</v>
      </c>
      <c r="CC395" t="s">
        <v>3501</v>
      </c>
      <c r="CE395" t="s">
        <v>214</v>
      </c>
      <c r="CF395" t="s">
        <v>120</v>
      </c>
      <c r="CG395" s="8">
        <v>96950</v>
      </c>
      <c r="CH395" s="2">
        <v>9.5399999999999991</v>
      </c>
      <c r="CI395" s="2">
        <v>9.5399999999999991</v>
      </c>
      <c r="CJ395" s="2">
        <v>14.31</v>
      </c>
      <c r="CK395" s="2">
        <v>14.31</v>
      </c>
      <c r="CL395" t="s">
        <v>134</v>
      </c>
      <c r="CM395" t="s">
        <v>764</v>
      </c>
      <c r="CN395" t="s">
        <v>135</v>
      </c>
      <c r="CP395" t="s">
        <v>115</v>
      </c>
      <c r="CQ395" t="s">
        <v>114</v>
      </c>
      <c r="CR395" t="s">
        <v>115</v>
      </c>
      <c r="CS395" t="s">
        <v>114</v>
      </c>
      <c r="CT395" t="s">
        <v>136</v>
      </c>
      <c r="CU395" t="s">
        <v>114</v>
      </c>
      <c r="CV395" t="s">
        <v>136</v>
      </c>
      <c r="CW395" t="s">
        <v>3502</v>
      </c>
      <c r="CX395" s="10">
        <v>16702344000</v>
      </c>
      <c r="CY395" t="s">
        <v>3503</v>
      </c>
      <c r="CZ395" t="s">
        <v>136</v>
      </c>
      <c r="DA395" t="s">
        <v>114</v>
      </c>
      <c r="DB395" t="s">
        <v>115</v>
      </c>
    </row>
    <row r="396" spans="1:111" ht="14.45" customHeight="1" x14ac:dyDescent="0.25">
      <c r="A396" t="s">
        <v>3440</v>
      </c>
      <c r="B396" t="s">
        <v>112</v>
      </c>
      <c r="C396" s="1">
        <v>45210.884576504628</v>
      </c>
      <c r="D396" s="1">
        <v>45230</v>
      </c>
      <c r="E396" t="s">
        <v>113</v>
      </c>
      <c r="F396" s="1">
        <v>45564.833333333336</v>
      </c>
      <c r="G396" t="s">
        <v>114</v>
      </c>
      <c r="H396" t="s">
        <v>115</v>
      </c>
      <c r="I396" t="s">
        <v>115</v>
      </c>
      <c r="J396" t="s">
        <v>3441</v>
      </c>
      <c r="K396" t="s">
        <v>3442</v>
      </c>
      <c r="L396" t="s">
        <v>3443</v>
      </c>
      <c r="M396" t="s">
        <v>3444</v>
      </c>
      <c r="N396" t="s">
        <v>214</v>
      </c>
      <c r="O396" t="s">
        <v>120</v>
      </c>
      <c r="P396" s="8">
        <v>96950</v>
      </c>
      <c r="Q396" t="s">
        <v>121</v>
      </c>
      <c r="S396" s="10">
        <v>16703226130</v>
      </c>
      <c r="U396">
        <v>312112</v>
      </c>
      <c r="V396" t="s">
        <v>122</v>
      </c>
      <c r="X396" t="s">
        <v>3445</v>
      </c>
      <c r="Y396" t="s">
        <v>3446</v>
      </c>
      <c r="Z396" t="s">
        <v>3447</v>
      </c>
      <c r="AA396" t="s">
        <v>3448</v>
      </c>
      <c r="AB396" t="s">
        <v>3443</v>
      </c>
      <c r="AC396" t="s">
        <v>3444</v>
      </c>
      <c r="AD396" t="s">
        <v>214</v>
      </c>
      <c r="AE396" t="s">
        <v>120</v>
      </c>
      <c r="AF396" s="8">
        <v>96950</v>
      </c>
      <c r="AG396" t="s">
        <v>121</v>
      </c>
      <c r="AI396" s="10">
        <v>16704831056</v>
      </c>
      <c r="AK396" t="s">
        <v>3449</v>
      </c>
      <c r="BC396" t="str">
        <f>"49-3023.00"</f>
        <v>49-3023.00</v>
      </c>
      <c r="BD396" t="s">
        <v>164</v>
      </c>
      <c r="BE396" t="s">
        <v>3450</v>
      </c>
      <c r="BF396" t="s">
        <v>832</v>
      </c>
      <c r="BG396">
        <v>1</v>
      </c>
      <c r="BI396" s="1">
        <v>45566</v>
      </c>
      <c r="BJ396" s="1">
        <v>46660</v>
      </c>
      <c r="BM396">
        <v>40</v>
      </c>
      <c r="BN396">
        <v>0</v>
      </c>
      <c r="BO396">
        <v>8</v>
      </c>
      <c r="BP396">
        <v>8</v>
      </c>
      <c r="BQ396">
        <v>8</v>
      </c>
      <c r="BR396">
        <v>8</v>
      </c>
      <c r="BS396">
        <v>8</v>
      </c>
      <c r="BT396">
        <v>0</v>
      </c>
      <c r="BU396" t="str">
        <f>"8:00 AM"</f>
        <v>8:00 AM</v>
      </c>
      <c r="BV396" t="str">
        <f>"5:00 PM"</f>
        <v>5:00 PM</v>
      </c>
      <c r="BW396" t="s">
        <v>131</v>
      </c>
      <c r="BX396">
        <v>6</v>
      </c>
      <c r="BY396">
        <v>12</v>
      </c>
      <c r="BZ396" t="s">
        <v>115</v>
      </c>
      <c r="CB396" t="s">
        <v>3451</v>
      </c>
      <c r="CC396" t="s">
        <v>3443</v>
      </c>
      <c r="CD396" t="s">
        <v>3444</v>
      </c>
      <c r="CE396" t="s">
        <v>214</v>
      </c>
      <c r="CF396" t="s">
        <v>120</v>
      </c>
      <c r="CG396" s="8">
        <v>96950</v>
      </c>
      <c r="CH396" s="2">
        <v>10.07</v>
      </c>
      <c r="CI396" s="2">
        <v>10.07</v>
      </c>
      <c r="CJ396" s="2">
        <v>15.1</v>
      </c>
      <c r="CK396" s="2">
        <v>15.1</v>
      </c>
      <c r="CL396" t="s">
        <v>134</v>
      </c>
      <c r="CM396" t="s">
        <v>206</v>
      </c>
      <c r="CN396" t="s">
        <v>135</v>
      </c>
      <c r="CP396" t="s">
        <v>115</v>
      </c>
      <c r="CQ396" t="s">
        <v>114</v>
      </c>
      <c r="CR396" t="s">
        <v>115</v>
      </c>
      <c r="CS396" t="s">
        <v>114</v>
      </c>
      <c r="CT396" t="s">
        <v>114</v>
      </c>
      <c r="CU396" t="s">
        <v>114</v>
      </c>
      <c r="CV396" t="s">
        <v>136</v>
      </c>
      <c r="CW396" t="s">
        <v>3452</v>
      </c>
      <c r="CX396" s="10">
        <v>16704831056</v>
      </c>
      <c r="CY396" t="s">
        <v>3449</v>
      </c>
      <c r="CZ396" t="s">
        <v>473</v>
      </c>
      <c r="DA396" t="s">
        <v>114</v>
      </c>
      <c r="DB396" t="s">
        <v>115</v>
      </c>
    </row>
    <row r="397" spans="1:111" ht="14.45" customHeight="1" x14ac:dyDescent="0.25">
      <c r="A397" t="s">
        <v>3568</v>
      </c>
      <c r="B397" t="s">
        <v>209</v>
      </c>
      <c r="C397" s="1">
        <v>45170.225558564816</v>
      </c>
      <c r="D397" s="1">
        <v>45231</v>
      </c>
      <c r="E397" t="s">
        <v>139</v>
      </c>
      <c r="G397" t="s">
        <v>115</v>
      </c>
      <c r="H397" t="s">
        <v>115</v>
      </c>
      <c r="I397" t="s">
        <v>115</v>
      </c>
      <c r="J397" t="s">
        <v>3569</v>
      </c>
      <c r="K397" t="s">
        <v>136</v>
      </c>
      <c r="L397" t="s">
        <v>3144</v>
      </c>
      <c r="M397" t="s">
        <v>3570</v>
      </c>
      <c r="N397" t="s">
        <v>119</v>
      </c>
      <c r="O397" t="s">
        <v>120</v>
      </c>
      <c r="P397" s="8">
        <v>96950</v>
      </c>
      <c r="Q397" t="s">
        <v>121</v>
      </c>
      <c r="R397" t="s">
        <v>136</v>
      </c>
      <c r="S397" s="10">
        <v>16702330349</v>
      </c>
      <c r="U397">
        <v>56132</v>
      </c>
      <c r="V397" t="s">
        <v>448</v>
      </c>
      <c r="W397" t="s">
        <v>114</v>
      </c>
      <c r="X397" t="s">
        <v>3571</v>
      </c>
      <c r="Y397" t="s">
        <v>3572</v>
      </c>
      <c r="Z397" t="s">
        <v>729</v>
      </c>
      <c r="AA397" t="s">
        <v>650</v>
      </c>
      <c r="AB397" t="s">
        <v>3144</v>
      </c>
      <c r="AC397" t="s">
        <v>3570</v>
      </c>
      <c r="AD397" t="s">
        <v>119</v>
      </c>
      <c r="AE397" t="s">
        <v>120</v>
      </c>
      <c r="AF397" s="8">
        <v>96950</v>
      </c>
      <c r="AG397" t="s">
        <v>121</v>
      </c>
      <c r="AI397" s="10">
        <v>16702330349</v>
      </c>
      <c r="AK397" t="s">
        <v>3573</v>
      </c>
      <c r="BC397" t="str">
        <f>"37-2012.00"</f>
        <v>37-2012.00</v>
      </c>
      <c r="BD397" t="s">
        <v>263</v>
      </c>
      <c r="BE397" t="s">
        <v>3574</v>
      </c>
      <c r="BF397" t="s">
        <v>3575</v>
      </c>
      <c r="BG397">
        <v>1</v>
      </c>
      <c r="BH397">
        <v>1</v>
      </c>
      <c r="BI397" s="1">
        <v>45235</v>
      </c>
      <c r="BJ397" s="1">
        <v>45600</v>
      </c>
      <c r="BK397" s="1">
        <v>45235</v>
      </c>
      <c r="BL397" s="1">
        <v>45600</v>
      </c>
      <c r="BM397">
        <v>35</v>
      </c>
      <c r="BN397">
        <v>0</v>
      </c>
      <c r="BO397">
        <v>7</v>
      </c>
      <c r="BP397">
        <v>7</v>
      </c>
      <c r="BQ397">
        <v>7</v>
      </c>
      <c r="BR397">
        <v>7</v>
      </c>
      <c r="BS397">
        <v>7</v>
      </c>
      <c r="BT397">
        <v>0</v>
      </c>
      <c r="BU397" t="str">
        <f>"8:00 AM"</f>
        <v>8:00 AM</v>
      </c>
      <c r="BV397" t="str">
        <f>"4:00 PM"</f>
        <v>4:00 PM</v>
      </c>
      <c r="BW397" t="s">
        <v>131</v>
      </c>
      <c r="BX397">
        <v>0</v>
      </c>
      <c r="BY397">
        <v>3</v>
      </c>
      <c r="BZ397" t="s">
        <v>115</v>
      </c>
      <c r="CB397" s="3" t="s">
        <v>3576</v>
      </c>
      <c r="CC397" t="s">
        <v>3577</v>
      </c>
      <c r="CE397" t="s">
        <v>119</v>
      </c>
      <c r="CF397" t="s">
        <v>120</v>
      </c>
      <c r="CG397" s="8">
        <v>96950</v>
      </c>
      <c r="CH397" s="2">
        <v>7.64</v>
      </c>
      <c r="CI397" s="2">
        <v>7.64</v>
      </c>
      <c r="CJ397" s="2">
        <v>0</v>
      </c>
      <c r="CK397" s="2">
        <v>0</v>
      </c>
      <c r="CL397" t="s">
        <v>134</v>
      </c>
      <c r="CM397" t="s">
        <v>136</v>
      </c>
      <c r="CN397" t="s">
        <v>135</v>
      </c>
      <c r="CP397" t="s">
        <v>115</v>
      </c>
      <c r="CQ397" t="s">
        <v>114</v>
      </c>
      <c r="CR397" t="s">
        <v>115</v>
      </c>
      <c r="CS397" t="s">
        <v>115</v>
      </c>
      <c r="CT397" t="s">
        <v>136</v>
      </c>
      <c r="CU397" t="s">
        <v>114</v>
      </c>
      <c r="CV397" t="s">
        <v>136</v>
      </c>
      <c r="CW397" t="s">
        <v>423</v>
      </c>
      <c r="CX397" s="10">
        <v>16702330349</v>
      </c>
      <c r="CY397" t="s">
        <v>3573</v>
      </c>
      <c r="CZ397" t="s">
        <v>136</v>
      </c>
      <c r="DA397" t="s">
        <v>114</v>
      </c>
      <c r="DB397" t="s">
        <v>114</v>
      </c>
    </row>
    <row r="398" spans="1:111" ht="14.45" customHeight="1" x14ac:dyDescent="0.25">
      <c r="A398" t="s">
        <v>3578</v>
      </c>
      <c r="B398" t="s">
        <v>209</v>
      </c>
      <c r="C398" s="1">
        <v>45198.02672037037</v>
      </c>
      <c r="D398" s="1">
        <v>45231</v>
      </c>
      <c r="E398" t="s">
        <v>139</v>
      </c>
      <c r="G398" t="s">
        <v>115</v>
      </c>
      <c r="H398" t="s">
        <v>115</v>
      </c>
      <c r="I398" t="s">
        <v>115</v>
      </c>
      <c r="J398" t="s">
        <v>3579</v>
      </c>
      <c r="L398" t="s">
        <v>3580</v>
      </c>
      <c r="M398" t="s">
        <v>3581</v>
      </c>
      <c r="N398" t="s">
        <v>214</v>
      </c>
      <c r="O398" t="s">
        <v>120</v>
      </c>
      <c r="P398" s="8">
        <v>96950</v>
      </c>
      <c r="Q398" t="s">
        <v>121</v>
      </c>
      <c r="S398" s="10">
        <v>16702341795</v>
      </c>
      <c r="U398">
        <v>45399</v>
      </c>
      <c r="V398" t="s">
        <v>122</v>
      </c>
      <c r="X398" t="s">
        <v>3582</v>
      </c>
      <c r="Y398" t="s">
        <v>3583</v>
      </c>
      <c r="Z398" t="s">
        <v>3584</v>
      </c>
      <c r="AA398" t="s">
        <v>3585</v>
      </c>
      <c r="AB398" t="s">
        <v>3580</v>
      </c>
      <c r="AC398" t="s">
        <v>3581</v>
      </c>
      <c r="AD398" t="s">
        <v>214</v>
      </c>
      <c r="AE398" t="s">
        <v>120</v>
      </c>
      <c r="AF398" s="8">
        <v>96950</v>
      </c>
      <c r="AG398" t="s">
        <v>121</v>
      </c>
      <c r="AI398" s="10">
        <v>16702341795</v>
      </c>
      <c r="AK398" t="s">
        <v>3586</v>
      </c>
      <c r="BC398" t="str">
        <f>"51-3021.00"</f>
        <v>51-3021.00</v>
      </c>
      <c r="BD398" t="s">
        <v>1198</v>
      </c>
      <c r="BE398" t="s">
        <v>3587</v>
      </c>
      <c r="BF398" t="s">
        <v>3588</v>
      </c>
      <c r="BG398">
        <v>1</v>
      </c>
      <c r="BH398">
        <v>1</v>
      </c>
      <c r="BI398" s="1">
        <v>45204</v>
      </c>
      <c r="BJ398" s="1">
        <v>45569</v>
      </c>
      <c r="BK398" s="1">
        <v>45231</v>
      </c>
      <c r="BL398" s="1">
        <v>45569</v>
      </c>
      <c r="BM398">
        <v>35</v>
      </c>
      <c r="BN398">
        <v>0</v>
      </c>
      <c r="BO398">
        <v>6</v>
      </c>
      <c r="BP398">
        <v>6</v>
      </c>
      <c r="BQ398">
        <v>6</v>
      </c>
      <c r="BR398">
        <v>5</v>
      </c>
      <c r="BS398">
        <v>6</v>
      </c>
      <c r="BT398">
        <v>6</v>
      </c>
      <c r="BU398" t="str">
        <f>"8:00 AM"</f>
        <v>8:00 AM</v>
      </c>
      <c r="BV398" t="str">
        <f>"3:00 PM"</f>
        <v>3:00 PM</v>
      </c>
      <c r="BW398" t="s">
        <v>131</v>
      </c>
      <c r="BX398">
        <v>0</v>
      </c>
      <c r="BY398">
        <v>3</v>
      </c>
      <c r="BZ398" t="s">
        <v>115</v>
      </c>
      <c r="CB398" s="3" t="s">
        <v>3589</v>
      </c>
      <c r="CC398" t="s">
        <v>3590</v>
      </c>
      <c r="CE398" t="s">
        <v>214</v>
      </c>
      <c r="CF398" t="s">
        <v>120</v>
      </c>
      <c r="CG398" s="8">
        <v>96950</v>
      </c>
      <c r="CH398" s="2">
        <v>8.3800000000000008</v>
      </c>
      <c r="CI398" s="2">
        <v>10</v>
      </c>
      <c r="CJ398" s="2">
        <v>12.57</v>
      </c>
      <c r="CK398" s="2">
        <v>15</v>
      </c>
      <c r="CL398" t="s">
        <v>134</v>
      </c>
      <c r="CM398" t="s">
        <v>184</v>
      </c>
      <c r="CN398" t="s">
        <v>135</v>
      </c>
      <c r="CP398" t="s">
        <v>115</v>
      </c>
      <c r="CQ398" t="s">
        <v>114</v>
      </c>
      <c r="CR398" t="s">
        <v>114</v>
      </c>
      <c r="CS398" t="s">
        <v>114</v>
      </c>
      <c r="CT398" t="s">
        <v>136</v>
      </c>
      <c r="CU398" t="s">
        <v>114</v>
      </c>
      <c r="CV398" t="s">
        <v>114</v>
      </c>
      <c r="CW398" t="s">
        <v>3591</v>
      </c>
      <c r="CX398" s="10">
        <v>16702341795</v>
      </c>
      <c r="CY398" t="s">
        <v>3586</v>
      </c>
      <c r="CZ398" t="s">
        <v>3592</v>
      </c>
      <c r="DA398" t="s">
        <v>114</v>
      </c>
      <c r="DB398" t="s">
        <v>115</v>
      </c>
    </row>
    <row r="399" spans="1:111" ht="14.45" customHeight="1" x14ac:dyDescent="0.25">
      <c r="A399" t="s">
        <v>3519</v>
      </c>
      <c r="B399" t="s">
        <v>285</v>
      </c>
      <c r="C399" s="1">
        <v>45146.061995023148</v>
      </c>
      <c r="D399" s="1">
        <v>45231</v>
      </c>
      <c r="E399" t="s">
        <v>139</v>
      </c>
      <c r="G399" t="s">
        <v>115</v>
      </c>
      <c r="H399" t="s">
        <v>115</v>
      </c>
      <c r="I399" t="s">
        <v>115</v>
      </c>
      <c r="J399" t="s">
        <v>1909</v>
      </c>
      <c r="K399" t="s">
        <v>1910</v>
      </c>
      <c r="L399" t="s">
        <v>1911</v>
      </c>
      <c r="M399" t="s">
        <v>1912</v>
      </c>
      <c r="N399" t="s">
        <v>119</v>
      </c>
      <c r="O399" t="s">
        <v>120</v>
      </c>
      <c r="P399" s="8">
        <v>96950</v>
      </c>
      <c r="Q399" t="s">
        <v>121</v>
      </c>
      <c r="R399" t="s">
        <v>136</v>
      </c>
      <c r="S399" s="10">
        <v>16703236877</v>
      </c>
      <c r="U399">
        <v>621610</v>
      </c>
      <c r="V399" t="s">
        <v>122</v>
      </c>
      <c r="X399" t="s">
        <v>1913</v>
      </c>
      <c r="Y399" t="s">
        <v>1914</v>
      </c>
      <c r="Z399" t="s">
        <v>1915</v>
      </c>
      <c r="AA399" t="s">
        <v>126</v>
      </c>
      <c r="AB399" t="s">
        <v>1916</v>
      </c>
      <c r="AD399" t="s">
        <v>1917</v>
      </c>
      <c r="AE399" t="s">
        <v>516</v>
      </c>
      <c r="AF399" s="8">
        <v>96931</v>
      </c>
      <c r="AG399" t="s">
        <v>121</v>
      </c>
      <c r="AH399" t="s">
        <v>1918</v>
      </c>
      <c r="AI399" s="10">
        <v>16716498746</v>
      </c>
      <c r="AJ399">
        <v>203</v>
      </c>
      <c r="AK399" t="s">
        <v>1919</v>
      </c>
      <c r="BC399" t="str">
        <f>"13-1071.00"</f>
        <v>13-1071.00</v>
      </c>
      <c r="BD399" t="s">
        <v>1920</v>
      </c>
      <c r="BE399" t="s">
        <v>1921</v>
      </c>
      <c r="BF399" t="s">
        <v>1922</v>
      </c>
      <c r="BG399">
        <v>1</v>
      </c>
      <c r="BI399" s="1">
        <v>45292</v>
      </c>
      <c r="BJ399" s="1">
        <v>45657</v>
      </c>
      <c r="BM399">
        <v>40</v>
      </c>
      <c r="BN399">
        <v>0</v>
      </c>
      <c r="BO399">
        <v>8</v>
      </c>
      <c r="BP399">
        <v>8</v>
      </c>
      <c r="BQ399">
        <v>8</v>
      </c>
      <c r="BR399">
        <v>8</v>
      </c>
      <c r="BS399">
        <v>5</v>
      </c>
      <c r="BT399">
        <v>3</v>
      </c>
      <c r="BU399" t="str">
        <f>"8:30 AM"</f>
        <v>8:30 AM</v>
      </c>
      <c r="BV399" t="str">
        <f>"5:30 PM"</f>
        <v>5:30 PM</v>
      </c>
      <c r="BW399" t="s">
        <v>683</v>
      </c>
      <c r="BX399">
        <v>0</v>
      </c>
      <c r="BY399">
        <v>12</v>
      </c>
      <c r="BZ399" t="s">
        <v>114</v>
      </c>
      <c r="CA399">
        <v>2</v>
      </c>
      <c r="CB399" t="s">
        <v>3520</v>
      </c>
      <c r="CC399" t="s">
        <v>1911</v>
      </c>
      <c r="CD399" t="s">
        <v>1912</v>
      </c>
      <c r="CE399" t="s">
        <v>119</v>
      </c>
      <c r="CF399" t="s">
        <v>120</v>
      </c>
      <c r="CG399" s="8">
        <v>96950</v>
      </c>
      <c r="CH399" s="2">
        <v>17.09</v>
      </c>
      <c r="CI399" s="2">
        <v>17.09</v>
      </c>
      <c r="CL399" t="s">
        <v>134</v>
      </c>
      <c r="CN399" t="s">
        <v>135</v>
      </c>
      <c r="CP399" t="s">
        <v>115</v>
      </c>
      <c r="CQ399" t="s">
        <v>114</v>
      </c>
      <c r="CR399" t="s">
        <v>115</v>
      </c>
      <c r="CS399" t="s">
        <v>115</v>
      </c>
      <c r="CT399" t="s">
        <v>136</v>
      </c>
      <c r="CU399" t="s">
        <v>114</v>
      </c>
      <c r="CV399" t="s">
        <v>136</v>
      </c>
      <c r="CW399" t="s">
        <v>136</v>
      </c>
      <c r="CX399" s="10">
        <v>16703236877</v>
      </c>
      <c r="CY399" t="s">
        <v>1924</v>
      </c>
      <c r="CZ399" t="s">
        <v>136</v>
      </c>
      <c r="DA399" t="s">
        <v>114</v>
      </c>
      <c r="DB399" t="s">
        <v>115</v>
      </c>
    </row>
    <row r="400" spans="1:111" ht="14.45" customHeight="1" x14ac:dyDescent="0.25">
      <c r="A400" t="s">
        <v>3542</v>
      </c>
      <c r="B400" t="s">
        <v>285</v>
      </c>
      <c r="C400" s="1">
        <v>45118.140878819446</v>
      </c>
      <c r="D400" s="1">
        <v>45231</v>
      </c>
      <c r="E400" t="s">
        <v>113</v>
      </c>
      <c r="F400" s="1">
        <v>45198.833333333336</v>
      </c>
      <c r="G400" t="s">
        <v>114</v>
      </c>
      <c r="H400" t="s">
        <v>115</v>
      </c>
      <c r="I400" t="s">
        <v>115</v>
      </c>
      <c r="J400" t="s">
        <v>3543</v>
      </c>
      <c r="K400" t="s">
        <v>3544</v>
      </c>
      <c r="L400" t="s">
        <v>3545</v>
      </c>
      <c r="M400" t="s">
        <v>3546</v>
      </c>
      <c r="N400" t="s">
        <v>214</v>
      </c>
      <c r="O400" t="s">
        <v>120</v>
      </c>
      <c r="P400" s="8">
        <v>96950</v>
      </c>
      <c r="Q400" t="s">
        <v>121</v>
      </c>
      <c r="S400" s="10">
        <v>16702349272</v>
      </c>
      <c r="U400">
        <v>51111</v>
      </c>
      <c r="V400" t="s">
        <v>122</v>
      </c>
      <c r="X400" t="s">
        <v>3547</v>
      </c>
      <c r="Y400" t="s">
        <v>3548</v>
      </c>
      <c r="Z400" t="s">
        <v>3549</v>
      </c>
      <c r="AA400" t="s">
        <v>126</v>
      </c>
      <c r="AB400" t="s">
        <v>3550</v>
      </c>
      <c r="AC400" t="s">
        <v>3551</v>
      </c>
      <c r="AD400" t="s">
        <v>214</v>
      </c>
      <c r="AE400" t="s">
        <v>120</v>
      </c>
      <c r="AF400" s="8">
        <v>96950</v>
      </c>
      <c r="AG400" t="s">
        <v>121</v>
      </c>
      <c r="AI400" s="10">
        <v>16702349272</v>
      </c>
      <c r="AJ400">
        <v>126</v>
      </c>
      <c r="AK400" t="s">
        <v>3552</v>
      </c>
      <c r="BC400" t="str">
        <f>"47-2111.00"</f>
        <v>47-2111.00</v>
      </c>
      <c r="BD400" t="s">
        <v>3553</v>
      </c>
      <c r="BE400" t="s">
        <v>3554</v>
      </c>
      <c r="BF400" t="s">
        <v>3555</v>
      </c>
      <c r="BG400">
        <v>2</v>
      </c>
      <c r="BI400" s="1">
        <v>45200</v>
      </c>
      <c r="BJ400" s="1">
        <v>46295</v>
      </c>
      <c r="BM400">
        <v>35</v>
      </c>
      <c r="BN400">
        <v>0</v>
      </c>
      <c r="BO400">
        <v>8</v>
      </c>
      <c r="BP400">
        <v>8</v>
      </c>
      <c r="BQ400">
        <v>8</v>
      </c>
      <c r="BR400">
        <v>8</v>
      </c>
      <c r="BS400">
        <v>3</v>
      </c>
      <c r="BT400">
        <v>0</v>
      </c>
      <c r="BU400" t="str">
        <f>"8:00 AM"</f>
        <v>8:00 AM</v>
      </c>
      <c r="BV400" t="str">
        <f>"5:00 PM"</f>
        <v>5:00 PM</v>
      </c>
      <c r="BW400" t="s">
        <v>160</v>
      </c>
      <c r="BX400">
        <v>0</v>
      </c>
      <c r="BY400">
        <v>24</v>
      </c>
      <c r="BZ400" t="s">
        <v>115</v>
      </c>
      <c r="CB400" s="3" t="s">
        <v>3556</v>
      </c>
      <c r="CC400" t="s">
        <v>3545</v>
      </c>
      <c r="CD400" t="s">
        <v>3546</v>
      </c>
      <c r="CE400" t="s">
        <v>214</v>
      </c>
      <c r="CF400" t="s">
        <v>120</v>
      </c>
      <c r="CG400" s="8">
        <v>96950</v>
      </c>
      <c r="CH400" s="2">
        <v>11.67</v>
      </c>
      <c r="CI400" s="2">
        <v>11.67</v>
      </c>
      <c r="CJ400" s="2">
        <v>17.5</v>
      </c>
      <c r="CK400" s="2">
        <v>17.5</v>
      </c>
      <c r="CL400" t="s">
        <v>134</v>
      </c>
      <c r="CN400" t="s">
        <v>135</v>
      </c>
      <c r="CP400" t="s">
        <v>115</v>
      </c>
      <c r="CQ400" t="s">
        <v>114</v>
      </c>
      <c r="CR400" t="s">
        <v>115</v>
      </c>
      <c r="CS400" t="s">
        <v>114</v>
      </c>
      <c r="CT400" t="s">
        <v>136</v>
      </c>
      <c r="CU400" t="s">
        <v>114</v>
      </c>
      <c r="CV400" t="s">
        <v>136</v>
      </c>
      <c r="CW400" t="s">
        <v>3557</v>
      </c>
      <c r="CX400" s="10">
        <v>16702349272</v>
      </c>
      <c r="CY400" t="s">
        <v>3558</v>
      </c>
      <c r="CZ400" t="s">
        <v>3559</v>
      </c>
      <c r="DA400" t="s">
        <v>114</v>
      </c>
      <c r="DB400" t="s">
        <v>115</v>
      </c>
      <c r="DC400" t="s">
        <v>1634</v>
      </c>
      <c r="DD400" t="s">
        <v>3560</v>
      </c>
      <c r="DE400" t="s">
        <v>3497</v>
      </c>
      <c r="DF400" t="s">
        <v>3561</v>
      </c>
      <c r="DG400" t="s">
        <v>3552</v>
      </c>
    </row>
    <row r="401" spans="1:111" ht="14.45" customHeight="1" x14ac:dyDescent="0.25">
      <c r="A401" t="s">
        <v>3562</v>
      </c>
      <c r="B401" t="s">
        <v>285</v>
      </c>
      <c r="C401" s="1">
        <v>45148.841869675925</v>
      </c>
      <c r="D401" s="1">
        <v>45231</v>
      </c>
      <c r="E401" t="s">
        <v>113</v>
      </c>
      <c r="F401" s="1">
        <v>45198.833333333336</v>
      </c>
      <c r="G401" t="s">
        <v>114</v>
      </c>
      <c r="H401" t="s">
        <v>115</v>
      </c>
      <c r="I401" t="s">
        <v>115</v>
      </c>
      <c r="J401" t="s">
        <v>3413</v>
      </c>
      <c r="K401" t="s">
        <v>136</v>
      </c>
      <c r="L401" t="s">
        <v>2590</v>
      </c>
      <c r="M401" t="s">
        <v>2593</v>
      </c>
      <c r="N401" t="s">
        <v>214</v>
      </c>
      <c r="O401" t="s">
        <v>120</v>
      </c>
      <c r="P401" s="8">
        <v>96950</v>
      </c>
      <c r="Q401" t="s">
        <v>121</v>
      </c>
      <c r="R401" t="s">
        <v>136</v>
      </c>
      <c r="S401" s="10">
        <v>16702334646</v>
      </c>
      <c r="T401">
        <v>113</v>
      </c>
      <c r="U401">
        <v>62161</v>
      </c>
      <c r="V401" t="s">
        <v>122</v>
      </c>
      <c r="X401" t="s">
        <v>1672</v>
      </c>
      <c r="Y401" t="s">
        <v>2591</v>
      </c>
      <c r="Z401" t="s">
        <v>2208</v>
      </c>
      <c r="AA401" t="s">
        <v>3563</v>
      </c>
      <c r="AB401" t="s">
        <v>2590</v>
      </c>
      <c r="AC401" t="s">
        <v>2593</v>
      </c>
      <c r="AD401" t="s">
        <v>214</v>
      </c>
      <c r="AE401" t="s">
        <v>120</v>
      </c>
      <c r="AF401" s="8">
        <v>96950</v>
      </c>
      <c r="AG401" t="s">
        <v>121</v>
      </c>
      <c r="AI401" s="10">
        <v>16702334646</v>
      </c>
      <c r="AJ401">
        <v>113</v>
      </c>
      <c r="AK401" t="s">
        <v>2594</v>
      </c>
      <c r="BC401" t="str">
        <f>"43-3031.00"</f>
        <v>43-3031.00</v>
      </c>
      <c r="BD401" t="s">
        <v>310</v>
      </c>
      <c r="BE401" t="s">
        <v>3564</v>
      </c>
      <c r="BF401" t="s">
        <v>1994</v>
      </c>
      <c r="BG401">
        <v>1</v>
      </c>
      <c r="BI401" s="1">
        <v>45200</v>
      </c>
      <c r="BJ401" s="1">
        <v>45565</v>
      </c>
      <c r="BM401">
        <v>40</v>
      </c>
      <c r="BN401">
        <v>0</v>
      </c>
      <c r="BO401">
        <v>8</v>
      </c>
      <c r="BP401">
        <v>8</v>
      </c>
      <c r="BQ401">
        <v>8</v>
      </c>
      <c r="BR401">
        <v>8</v>
      </c>
      <c r="BS401">
        <v>8</v>
      </c>
      <c r="BT401">
        <v>0</v>
      </c>
      <c r="BU401" t="str">
        <f>"8:00 AM"</f>
        <v>8:00 AM</v>
      </c>
      <c r="BV401" t="str">
        <f>"5:00 PM"</f>
        <v>5:00 PM</v>
      </c>
      <c r="BW401" t="s">
        <v>683</v>
      </c>
      <c r="BX401">
        <v>6</v>
      </c>
      <c r="BY401">
        <v>36</v>
      </c>
      <c r="BZ401" t="s">
        <v>115</v>
      </c>
      <c r="CB401" t="s">
        <v>3565</v>
      </c>
      <c r="CC401" t="s">
        <v>2756</v>
      </c>
      <c r="CD401" t="s">
        <v>2590</v>
      </c>
      <c r="CE401" t="s">
        <v>540</v>
      </c>
      <c r="CF401" t="s">
        <v>120</v>
      </c>
      <c r="CG401" s="8">
        <v>96950</v>
      </c>
      <c r="CH401" s="2">
        <v>11.43</v>
      </c>
      <c r="CI401" s="2">
        <v>11.43</v>
      </c>
      <c r="CJ401" s="2">
        <v>0</v>
      </c>
      <c r="CK401" s="2">
        <v>0</v>
      </c>
      <c r="CL401" t="s">
        <v>134</v>
      </c>
      <c r="CN401" t="s">
        <v>135</v>
      </c>
      <c r="CP401" t="s">
        <v>115</v>
      </c>
      <c r="CQ401" t="s">
        <v>114</v>
      </c>
      <c r="CR401" t="s">
        <v>115</v>
      </c>
      <c r="CS401" t="s">
        <v>115</v>
      </c>
      <c r="CT401" t="s">
        <v>136</v>
      </c>
      <c r="CU401" t="s">
        <v>114</v>
      </c>
      <c r="CV401" t="s">
        <v>136</v>
      </c>
      <c r="CW401" t="s">
        <v>3566</v>
      </c>
      <c r="CX401" s="10">
        <v>16702334646</v>
      </c>
      <c r="CY401" t="s">
        <v>2594</v>
      </c>
      <c r="CZ401" t="s">
        <v>2601</v>
      </c>
      <c r="DA401" t="s">
        <v>114</v>
      </c>
      <c r="DB401" t="s">
        <v>115</v>
      </c>
      <c r="DC401" t="s">
        <v>1672</v>
      </c>
      <c r="DD401" t="s">
        <v>2591</v>
      </c>
      <c r="DE401" t="s">
        <v>2760</v>
      </c>
      <c r="DF401" t="s">
        <v>3567</v>
      </c>
      <c r="DG401" t="s">
        <v>2594</v>
      </c>
    </row>
    <row r="402" spans="1:111" ht="14.45" customHeight="1" x14ac:dyDescent="0.25">
      <c r="A402" t="s">
        <v>3597</v>
      </c>
      <c r="B402" t="s">
        <v>285</v>
      </c>
      <c r="C402" s="1">
        <v>45160.799148379629</v>
      </c>
      <c r="D402" s="1">
        <v>45231</v>
      </c>
      <c r="E402" t="s">
        <v>139</v>
      </c>
      <c r="G402" t="s">
        <v>115</v>
      </c>
      <c r="H402" t="s">
        <v>115</v>
      </c>
      <c r="I402" t="s">
        <v>115</v>
      </c>
      <c r="J402" t="s">
        <v>3598</v>
      </c>
      <c r="L402" t="s">
        <v>3599</v>
      </c>
      <c r="N402" t="s">
        <v>119</v>
      </c>
      <c r="O402" t="s">
        <v>120</v>
      </c>
      <c r="P402" s="8">
        <v>96950</v>
      </c>
      <c r="Q402" t="s">
        <v>121</v>
      </c>
      <c r="S402" s="10">
        <v>16702342362</v>
      </c>
      <c r="U402">
        <v>541330</v>
      </c>
      <c r="V402" t="s">
        <v>122</v>
      </c>
      <c r="X402" t="s">
        <v>3600</v>
      </c>
      <c r="Y402" t="s">
        <v>3601</v>
      </c>
      <c r="Z402" t="s">
        <v>995</v>
      </c>
      <c r="AA402" t="s">
        <v>506</v>
      </c>
      <c r="AB402" t="s">
        <v>3599</v>
      </c>
      <c r="AD402" t="s">
        <v>214</v>
      </c>
      <c r="AE402" t="s">
        <v>120</v>
      </c>
      <c r="AF402" s="8">
        <v>96950</v>
      </c>
      <c r="AG402" t="s">
        <v>121</v>
      </c>
      <c r="AI402" s="10">
        <v>16702342362</v>
      </c>
      <c r="AK402" t="s">
        <v>3602</v>
      </c>
      <c r="AL402" t="s">
        <v>488</v>
      </c>
      <c r="AM402" t="s">
        <v>508</v>
      </c>
      <c r="AN402" t="s">
        <v>509</v>
      </c>
      <c r="AO402" t="s">
        <v>3603</v>
      </c>
      <c r="AP402" t="s">
        <v>511</v>
      </c>
      <c r="AQ402" t="s">
        <v>512</v>
      </c>
      <c r="AR402" t="s">
        <v>513</v>
      </c>
      <c r="AS402" t="s">
        <v>516</v>
      </c>
      <c r="AT402">
        <v>96910</v>
      </c>
      <c r="AU402" t="s">
        <v>121</v>
      </c>
      <c r="AW402" s="10">
        <v>16714779084</v>
      </c>
      <c r="AY402" t="s">
        <v>514</v>
      </c>
      <c r="AZ402" t="s">
        <v>515</v>
      </c>
      <c r="BA402" t="s">
        <v>516</v>
      </c>
      <c r="BB402" t="s">
        <v>517</v>
      </c>
      <c r="BC402" t="str">
        <f>"17-3022.00"</f>
        <v>17-3022.00</v>
      </c>
      <c r="BD402" t="s">
        <v>1261</v>
      </c>
      <c r="BE402" t="s">
        <v>3604</v>
      </c>
      <c r="BF402" t="s">
        <v>3605</v>
      </c>
      <c r="BG402">
        <v>1</v>
      </c>
      <c r="BI402" s="1">
        <v>45231</v>
      </c>
      <c r="BJ402" s="1">
        <v>45596</v>
      </c>
      <c r="BM402">
        <v>35</v>
      </c>
      <c r="BN402">
        <v>0</v>
      </c>
      <c r="BO402">
        <v>7</v>
      </c>
      <c r="BP402">
        <v>7</v>
      </c>
      <c r="BQ402">
        <v>7</v>
      </c>
      <c r="BR402">
        <v>7</v>
      </c>
      <c r="BS402">
        <v>7</v>
      </c>
      <c r="BT402">
        <v>0</v>
      </c>
      <c r="BU402" t="str">
        <f>"9:00 AM"</f>
        <v>9:00 AM</v>
      </c>
      <c r="BV402" t="str">
        <f>"5:00 PM"</f>
        <v>5:00 PM</v>
      </c>
      <c r="BW402" t="s">
        <v>160</v>
      </c>
      <c r="BX402">
        <v>0</v>
      </c>
      <c r="BY402">
        <v>24</v>
      </c>
      <c r="BZ402" t="s">
        <v>115</v>
      </c>
      <c r="CB402" s="3" t="s">
        <v>3606</v>
      </c>
      <c r="CC402" t="s">
        <v>3607</v>
      </c>
      <c r="CD402" t="s">
        <v>3608</v>
      </c>
      <c r="CE402" t="s">
        <v>119</v>
      </c>
      <c r="CF402" t="s">
        <v>120</v>
      </c>
      <c r="CG402" s="8">
        <v>96950</v>
      </c>
      <c r="CH402" s="2">
        <v>17.760000000000002</v>
      </c>
      <c r="CI402" s="2">
        <v>26</v>
      </c>
      <c r="CJ402" s="2">
        <v>26.64</v>
      </c>
      <c r="CK402" s="2">
        <v>39</v>
      </c>
      <c r="CL402" t="s">
        <v>134</v>
      </c>
      <c r="CM402" t="s">
        <v>136</v>
      </c>
      <c r="CN402" t="s">
        <v>135</v>
      </c>
      <c r="CP402" t="s">
        <v>115</v>
      </c>
      <c r="CQ402" t="s">
        <v>114</v>
      </c>
      <c r="CR402" t="s">
        <v>115</v>
      </c>
      <c r="CS402" t="s">
        <v>114</v>
      </c>
      <c r="CT402" t="s">
        <v>136</v>
      </c>
      <c r="CU402" t="s">
        <v>114</v>
      </c>
      <c r="CV402" t="s">
        <v>136</v>
      </c>
      <c r="CW402" t="s">
        <v>3609</v>
      </c>
      <c r="CX402" s="10">
        <v>16702342362</v>
      </c>
      <c r="CY402" t="s">
        <v>3602</v>
      </c>
      <c r="CZ402" t="s">
        <v>3610</v>
      </c>
      <c r="DA402" t="s">
        <v>114</v>
      </c>
      <c r="DB402" t="s">
        <v>115</v>
      </c>
    </row>
    <row r="403" spans="1:111" ht="14.45" customHeight="1" x14ac:dyDescent="0.25">
      <c r="A403" t="s">
        <v>3593</v>
      </c>
      <c r="B403" t="s">
        <v>700</v>
      </c>
      <c r="C403" s="1">
        <v>45145.802593287037</v>
      </c>
      <c r="D403" s="1">
        <v>45231</v>
      </c>
      <c r="E403" t="s">
        <v>113</v>
      </c>
      <c r="F403" s="1">
        <v>45290.791666666664</v>
      </c>
      <c r="G403" t="s">
        <v>115</v>
      </c>
      <c r="H403" t="s">
        <v>115</v>
      </c>
      <c r="I403" t="s">
        <v>115</v>
      </c>
      <c r="J403" t="s">
        <v>1865</v>
      </c>
      <c r="L403" t="s">
        <v>1856</v>
      </c>
      <c r="N403" t="s">
        <v>214</v>
      </c>
      <c r="O403" t="s">
        <v>120</v>
      </c>
      <c r="P403" s="8">
        <v>96950</v>
      </c>
      <c r="Q403" t="s">
        <v>121</v>
      </c>
      <c r="S403" s="10">
        <v>16707854432</v>
      </c>
      <c r="U403">
        <v>236115</v>
      </c>
      <c r="V403" t="s">
        <v>122</v>
      </c>
      <c r="X403" t="s">
        <v>1857</v>
      </c>
      <c r="Y403" t="s">
        <v>1858</v>
      </c>
      <c r="AA403" t="s">
        <v>1859</v>
      </c>
      <c r="AB403" t="s">
        <v>1856</v>
      </c>
      <c r="AD403" t="s">
        <v>214</v>
      </c>
      <c r="AE403" t="s">
        <v>120</v>
      </c>
      <c r="AF403" s="8">
        <v>96950</v>
      </c>
      <c r="AG403" t="s">
        <v>121</v>
      </c>
      <c r="AI403" s="10">
        <v>16707854432</v>
      </c>
      <c r="AK403" t="s">
        <v>1860</v>
      </c>
      <c r="BC403" t="str">
        <f>"49-9071.00"</f>
        <v>49-9071.00</v>
      </c>
      <c r="BD403" t="s">
        <v>200</v>
      </c>
      <c r="BE403" t="s">
        <v>3594</v>
      </c>
      <c r="BF403" t="s">
        <v>200</v>
      </c>
      <c r="BG403">
        <v>10</v>
      </c>
      <c r="BH403">
        <v>6</v>
      </c>
      <c r="BI403" s="1">
        <v>45292</v>
      </c>
      <c r="BJ403" s="1">
        <v>45657</v>
      </c>
      <c r="BK403" s="1">
        <v>45292</v>
      </c>
      <c r="BL403" s="1">
        <v>45657</v>
      </c>
      <c r="BM403">
        <v>35</v>
      </c>
      <c r="BN403">
        <v>0</v>
      </c>
      <c r="BO403">
        <v>7</v>
      </c>
      <c r="BP403">
        <v>7</v>
      </c>
      <c r="BQ403">
        <v>7</v>
      </c>
      <c r="BR403">
        <v>7</v>
      </c>
      <c r="BS403">
        <v>7</v>
      </c>
      <c r="BT403">
        <v>0</v>
      </c>
      <c r="BU403" t="str">
        <f>"8:00 AM"</f>
        <v>8:00 AM</v>
      </c>
      <c r="BV403" t="str">
        <f>"5:00 PM"</f>
        <v>5:00 PM</v>
      </c>
      <c r="BW403" t="s">
        <v>131</v>
      </c>
      <c r="BX403">
        <v>0</v>
      </c>
      <c r="BY403">
        <v>6</v>
      </c>
      <c r="BZ403" t="s">
        <v>115</v>
      </c>
      <c r="CB403" s="3" t="s">
        <v>3595</v>
      </c>
      <c r="CC403" t="s">
        <v>429</v>
      </c>
      <c r="CE403" t="s">
        <v>214</v>
      </c>
      <c r="CF403" t="s">
        <v>120</v>
      </c>
      <c r="CG403" s="8">
        <v>96950</v>
      </c>
      <c r="CH403" s="2">
        <v>9.5399999999999991</v>
      </c>
      <c r="CI403" s="2">
        <v>9.5399999999999991</v>
      </c>
      <c r="CJ403" s="2">
        <v>14.31</v>
      </c>
      <c r="CK403" s="2">
        <v>14.31</v>
      </c>
      <c r="CL403" t="s">
        <v>134</v>
      </c>
      <c r="CM403" t="s">
        <v>764</v>
      </c>
      <c r="CN403" t="s">
        <v>135</v>
      </c>
      <c r="CP403" t="s">
        <v>115</v>
      </c>
      <c r="CQ403" t="s">
        <v>114</v>
      </c>
      <c r="CR403" t="s">
        <v>115</v>
      </c>
      <c r="CS403" t="s">
        <v>114</v>
      </c>
      <c r="CT403" t="s">
        <v>136</v>
      </c>
      <c r="CU403" t="s">
        <v>114</v>
      </c>
      <c r="CV403" t="s">
        <v>136</v>
      </c>
      <c r="CW403" t="s">
        <v>1864</v>
      </c>
      <c r="CX403" s="10">
        <v>16707854432</v>
      </c>
      <c r="CY403" t="s">
        <v>1860</v>
      </c>
      <c r="CZ403" t="s">
        <v>136</v>
      </c>
      <c r="DA403" t="s">
        <v>114</v>
      </c>
      <c r="DB403" t="s">
        <v>115</v>
      </c>
      <c r="DC403" t="s">
        <v>1857</v>
      </c>
      <c r="DD403" t="s">
        <v>1858</v>
      </c>
      <c r="DE403" t="s">
        <v>1359</v>
      </c>
      <c r="DF403" t="s">
        <v>1855</v>
      </c>
      <c r="DG403" t="s">
        <v>3596</v>
      </c>
    </row>
    <row r="404" spans="1:111" ht="14.45" customHeight="1" x14ac:dyDescent="0.25">
      <c r="A404" t="s">
        <v>3521</v>
      </c>
      <c r="B404" t="s">
        <v>112</v>
      </c>
      <c r="C404" s="1">
        <v>45205.020627777776</v>
      </c>
      <c r="D404" s="1">
        <v>45231</v>
      </c>
      <c r="E404" t="s">
        <v>139</v>
      </c>
      <c r="G404" t="s">
        <v>115</v>
      </c>
      <c r="H404" t="s">
        <v>115</v>
      </c>
      <c r="I404" t="s">
        <v>115</v>
      </c>
      <c r="J404" t="s">
        <v>726</v>
      </c>
      <c r="K404" t="s">
        <v>727</v>
      </c>
      <c r="L404" t="s">
        <v>3522</v>
      </c>
      <c r="N404" t="s">
        <v>119</v>
      </c>
      <c r="O404" t="s">
        <v>120</v>
      </c>
      <c r="P404" s="8">
        <v>96950</v>
      </c>
      <c r="Q404" t="s">
        <v>121</v>
      </c>
      <c r="R404" t="s">
        <v>278</v>
      </c>
      <c r="S404" s="10">
        <v>16702881463</v>
      </c>
      <c r="U404">
        <v>561320</v>
      </c>
      <c r="V404" t="s">
        <v>122</v>
      </c>
      <c r="X404" t="s">
        <v>729</v>
      </c>
      <c r="Y404" t="s">
        <v>730</v>
      </c>
      <c r="Z404" t="s">
        <v>731</v>
      </c>
      <c r="AA404" t="s">
        <v>533</v>
      </c>
      <c r="AB404" t="s">
        <v>3522</v>
      </c>
      <c r="AD404" t="s">
        <v>119</v>
      </c>
      <c r="AE404" t="s">
        <v>120</v>
      </c>
      <c r="AF404" s="8">
        <v>96950</v>
      </c>
      <c r="AG404" t="s">
        <v>121</v>
      </c>
      <c r="AH404" t="s">
        <v>278</v>
      </c>
      <c r="AI404" s="10">
        <v>16702881463</v>
      </c>
      <c r="AK404" t="s">
        <v>732</v>
      </c>
      <c r="BC404" t="str">
        <f>"37-2012.00"</f>
        <v>37-2012.00</v>
      </c>
      <c r="BD404" t="s">
        <v>263</v>
      </c>
      <c r="BE404" t="s">
        <v>3523</v>
      </c>
      <c r="BF404" t="s">
        <v>3524</v>
      </c>
      <c r="BG404">
        <v>10</v>
      </c>
      <c r="BI404" s="1">
        <v>45231</v>
      </c>
      <c r="BJ404" s="1">
        <v>45596</v>
      </c>
      <c r="BM404">
        <v>35</v>
      </c>
      <c r="BN404">
        <v>0</v>
      </c>
      <c r="BO404">
        <v>7</v>
      </c>
      <c r="BP404">
        <v>7</v>
      </c>
      <c r="BQ404">
        <v>7</v>
      </c>
      <c r="BR404">
        <v>7</v>
      </c>
      <c r="BS404">
        <v>7</v>
      </c>
      <c r="BT404">
        <v>0</v>
      </c>
      <c r="BU404" t="str">
        <f>"8:00 AM"</f>
        <v>8:00 AM</v>
      </c>
      <c r="BV404" t="str">
        <f>"4:00 PM"</f>
        <v>4:00 PM</v>
      </c>
      <c r="BW404" t="s">
        <v>131</v>
      </c>
      <c r="BX404">
        <v>0</v>
      </c>
      <c r="BY404">
        <v>1</v>
      </c>
      <c r="BZ404" t="s">
        <v>115</v>
      </c>
      <c r="CB404" t="s">
        <v>3525</v>
      </c>
      <c r="CC404" t="s">
        <v>3522</v>
      </c>
      <c r="CE404" t="s">
        <v>119</v>
      </c>
      <c r="CF404" t="s">
        <v>120</v>
      </c>
      <c r="CG404" s="8">
        <v>96950</v>
      </c>
      <c r="CH404" s="2">
        <v>7.64</v>
      </c>
      <c r="CI404" s="2">
        <v>7.64</v>
      </c>
      <c r="CJ404" s="2">
        <v>11.46</v>
      </c>
      <c r="CK404" s="2">
        <v>11.46</v>
      </c>
      <c r="CL404" t="s">
        <v>134</v>
      </c>
      <c r="CM404" t="s">
        <v>423</v>
      </c>
      <c r="CN404" t="s">
        <v>135</v>
      </c>
      <c r="CP404" t="s">
        <v>114</v>
      </c>
      <c r="CQ404" t="s">
        <v>114</v>
      </c>
      <c r="CR404" t="s">
        <v>114</v>
      </c>
      <c r="CS404" t="s">
        <v>114</v>
      </c>
      <c r="CT404" t="s">
        <v>136</v>
      </c>
      <c r="CU404" t="s">
        <v>114</v>
      </c>
      <c r="CV404" t="s">
        <v>114</v>
      </c>
      <c r="CW404" s="3" t="s">
        <v>3526</v>
      </c>
      <c r="CX404" s="10">
        <v>16702881463</v>
      </c>
      <c r="CY404" t="s">
        <v>732</v>
      </c>
      <c r="CZ404" t="s">
        <v>270</v>
      </c>
      <c r="DA404" t="s">
        <v>114</v>
      </c>
      <c r="DB404" t="s">
        <v>115</v>
      </c>
    </row>
    <row r="405" spans="1:111" ht="14.45" customHeight="1" x14ac:dyDescent="0.25">
      <c r="A405" t="s">
        <v>3527</v>
      </c>
      <c r="B405" t="s">
        <v>112</v>
      </c>
      <c r="C405" s="1">
        <v>45230.910926851851</v>
      </c>
      <c r="D405" s="1">
        <v>45231</v>
      </c>
      <c r="E405" t="s">
        <v>139</v>
      </c>
      <c r="G405" t="s">
        <v>115</v>
      </c>
      <c r="H405" t="s">
        <v>115</v>
      </c>
      <c r="I405" t="s">
        <v>115</v>
      </c>
      <c r="J405" t="s">
        <v>3528</v>
      </c>
      <c r="K405" t="s">
        <v>3529</v>
      </c>
      <c r="L405" t="s">
        <v>3530</v>
      </c>
      <c r="M405" t="s">
        <v>3531</v>
      </c>
      <c r="N405" t="s">
        <v>119</v>
      </c>
      <c r="O405" t="s">
        <v>120</v>
      </c>
      <c r="P405" s="8">
        <v>96950</v>
      </c>
      <c r="Q405" t="s">
        <v>121</v>
      </c>
      <c r="S405" s="10">
        <v>16702338223</v>
      </c>
      <c r="U405">
        <v>722511</v>
      </c>
      <c r="V405" t="s">
        <v>122</v>
      </c>
      <c r="X405" t="s">
        <v>3532</v>
      </c>
      <c r="Y405" t="s">
        <v>3533</v>
      </c>
      <c r="AA405" t="s">
        <v>126</v>
      </c>
      <c r="AB405" t="s">
        <v>3530</v>
      </c>
      <c r="AC405" t="s">
        <v>3531</v>
      </c>
      <c r="AD405" t="s">
        <v>119</v>
      </c>
      <c r="AE405" t="s">
        <v>120</v>
      </c>
      <c r="AF405" s="8">
        <v>96950</v>
      </c>
      <c r="AG405" t="s">
        <v>121</v>
      </c>
      <c r="AI405" s="10">
        <v>16702338223</v>
      </c>
      <c r="AK405" t="s">
        <v>3534</v>
      </c>
      <c r="BC405" t="str">
        <f>"35-2014.00"</f>
        <v>35-2014.00</v>
      </c>
      <c r="BD405" t="s">
        <v>222</v>
      </c>
      <c r="BE405" t="s">
        <v>3535</v>
      </c>
      <c r="BF405" t="s">
        <v>1329</v>
      </c>
      <c r="BG405">
        <v>3</v>
      </c>
      <c r="BI405" s="1">
        <v>45323</v>
      </c>
      <c r="BJ405" s="1">
        <v>45565</v>
      </c>
      <c r="BM405">
        <v>35</v>
      </c>
      <c r="BN405">
        <v>5</v>
      </c>
      <c r="BO405">
        <v>5</v>
      </c>
      <c r="BP405">
        <v>5</v>
      </c>
      <c r="BQ405">
        <v>5</v>
      </c>
      <c r="BR405">
        <v>5</v>
      </c>
      <c r="BS405">
        <v>5</v>
      </c>
      <c r="BT405">
        <v>5</v>
      </c>
      <c r="BU405" t="str">
        <f>"11:00 AM"</f>
        <v>11:00 AM</v>
      </c>
      <c r="BV405" t="str">
        <f>"5:00 PM"</f>
        <v>5:00 PM</v>
      </c>
      <c r="BW405" t="s">
        <v>131</v>
      </c>
      <c r="BX405">
        <v>0</v>
      </c>
      <c r="BY405">
        <v>24</v>
      </c>
      <c r="BZ405" t="s">
        <v>115</v>
      </c>
      <c r="CB405" t="s">
        <v>3536</v>
      </c>
      <c r="CC405" t="s">
        <v>3530</v>
      </c>
      <c r="CD405" t="s">
        <v>3531</v>
      </c>
      <c r="CE405" t="s">
        <v>119</v>
      </c>
      <c r="CF405" t="s">
        <v>120</v>
      </c>
      <c r="CG405" s="8">
        <v>96950</v>
      </c>
      <c r="CH405" s="2">
        <v>8.5500000000000007</v>
      </c>
      <c r="CI405" s="2">
        <v>8.5500000000000007</v>
      </c>
      <c r="CJ405" s="2">
        <v>12.83</v>
      </c>
      <c r="CK405" s="2">
        <v>12.83</v>
      </c>
      <c r="CL405" t="s">
        <v>134</v>
      </c>
      <c r="CN405" t="s">
        <v>135</v>
      </c>
      <c r="CP405" t="s">
        <v>115</v>
      </c>
      <c r="CQ405" t="s">
        <v>114</v>
      </c>
      <c r="CR405" t="s">
        <v>115</v>
      </c>
      <c r="CS405" t="s">
        <v>114</v>
      </c>
      <c r="CT405" t="s">
        <v>136</v>
      </c>
      <c r="CU405" t="s">
        <v>114</v>
      </c>
      <c r="CV405" t="s">
        <v>136</v>
      </c>
      <c r="CW405" t="s">
        <v>764</v>
      </c>
      <c r="CX405" s="10">
        <v>16702338223</v>
      </c>
      <c r="CY405" t="s">
        <v>3537</v>
      </c>
      <c r="CZ405" t="s">
        <v>3538</v>
      </c>
      <c r="DA405" t="s">
        <v>114</v>
      </c>
      <c r="DB405" t="s">
        <v>115</v>
      </c>
      <c r="DC405" t="s">
        <v>3539</v>
      </c>
      <c r="DD405" t="s">
        <v>3540</v>
      </c>
      <c r="DF405" t="s">
        <v>3541</v>
      </c>
      <c r="DG405" t="s">
        <v>3534</v>
      </c>
    </row>
    <row r="406" spans="1:111" ht="14.45" customHeight="1" x14ac:dyDescent="0.25">
      <c r="A406" t="s">
        <v>3623</v>
      </c>
      <c r="B406" t="s">
        <v>209</v>
      </c>
      <c r="C406" s="1">
        <v>45175.059540277776</v>
      </c>
      <c r="D406" s="1">
        <v>45232</v>
      </c>
      <c r="E406" t="s">
        <v>139</v>
      </c>
      <c r="G406" t="s">
        <v>115</v>
      </c>
      <c r="H406" t="s">
        <v>115</v>
      </c>
      <c r="I406" t="s">
        <v>115</v>
      </c>
      <c r="J406" t="s">
        <v>1412</v>
      </c>
      <c r="K406" t="s">
        <v>1413</v>
      </c>
      <c r="L406" t="s">
        <v>1414</v>
      </c>
      <c r="M406" t="s">
        <v>1415</v>
      </c>
      <c r="N406" t="s">
        <v>119</v>
      </c>
      <c r="O406" t="s">
        <v>120</v>
      </c>
      <c r="P406" s="8">
        <v>96950</v>
      </c>
      <c r="Q406" t="s">
        <v>121</v>
      </c>
      <c r="S406" s="10">
        <v>16703223311</v>
      </c>
      <c r="T406">
        <v>4504</v>
      </c>
      <c r="U406">
        <v>72111</v>
      </c>
      <c r="V406" t="s">
        <v>122</v>
      </c>
      <c r="X406" t="s">
        <v>431</v>
      </c>
      <c r="Y406" t="s">
        <v>1416</v>
      </c>
      <c r="AA406" t="s">
        <v>1417</v>
      </c>
      <c r="AB406" t="s">
        <v>1414</v>
      </c>
      <c r="AC406" t="s">
        <v>1415</v>
      </c>
      <c r="AD406" t="s">
        <v>119</v>
      </c>
      <c r="AE406" t="s">
        <v>120</v>
      </c>
      <c r="AF406" s="8">
        <v>96950</v>
      </c>
      <c r="AG406" t="s">
        <v>121</v>
      </c>
      <c r="AI406" s="10">
        <v>16703223311</v>
      </c>
      <c r="AJ406">
        <v>4504</v>
      </c>
      <c r="AK406" t="s">
        <v>1418</v>
      </c>
      <c r="BC406" t="str">
        <f>"35-3011.00"</f>
        <v>35-3011.00</v>
      </c>
      <c r="BD406" t="s">
        <v>2375</v>
      </c>
      <c r="BE406" t="s">
        <v>3624</v>
      </c>
      <c r="BF406" t="s">
        <v>3625</v>
      </c>
      <c r="BG406">
        <v>10</v>
      </c>
      <c r="BH406">
        <v>10</v>
      </c>
      <c r="BI406" s="1">
        <v>45200</v>
      </c>
      <c r="BJ406" s="1">
        <v>45565</v>
      </c>
      <c r="BK406" s="1">
        <v>45232</v>
      </c>
      <c r="BL406" s="1">
        <v>45565</v>
      </c>
      <c r="BM406">
        <v>40</v>
      </c>
      <c r="BN406">
        <v>0</v>
      </c>
      <c r="BO406">
        <v>8</v>
      </c>
      <c r="BP406">
        <v>8</v>
      </c>
      <c r="BQ406">
        <v>8</v>
      </c>
      <c r="BR406">
        <v>8</v>
      </c>
      <c r="BS406">
        <v>8</v>
      </c>
      <c r="BT406">
        <v>0</v>
      </c>
      <c r="BU406" t="str">
        <f>"8:00 AM"</f>
        <v>8:00 AM</v>
      </c>
      <c r="BV406" t="str">
        <f>"5:00 PM"</f>
        <v>5:00 PM</v>
      </c>
      <c r="BW406" t="s">
        <v>131</v>
      </c>
      <c r="BX406">
        <v>0</v>
      </c>
      <c r="BY406">
        <v>12</v>
      </c>
      <c r="BZ406" t="s">
        <v>115</v>
      </c>
      <c r="CB406" t="s">
        <v>3626</v>
      </c>
      <c r="CC406" t="s">
        <v>1414</v>
      </c>
      <c r="CD406" t="s">
        <v>1415</v>
      </c>
      <c r="CE406" t="s">
        <v>119</v>
      </c>
      <c r="CF406" t="s">
        <v>120</v>
      </c>
      <c r="CG406" s="8">
        <v>96950</v>
      </c>
      <c r="CH406" s="2">
        <v>7.93</v>
      </c>
      <c r="CI406" s="2">
        <v>8.3800000000000008</v>
      </c>
      <c r="CJ406" s="2">
        <v>11.89</v>
      </c>
      <c r="CK406" s="2">
        <v>12.57</v>
      </c>
      <c r="CL406" t="s">
        <v>134</v>
      </c>
      <c r="CM406" t="s">
        <v>3627</v>
      </c>
      <c r="CN406" t="s">
        <v>135</v>
      </c>
      <c r="CP406" t="s">
        <v>115</v>
      </c>
      <c r="CQ406" t="s">
        <v>114</v>
      </c>
      <c r="CR406" t="s">
        <v>115</v>
      </c>
      <c r="CS406" t="s">
        <v>114</v>
      </c>
      <c r="CT406" t="s">
        <v>136</v>
      </c>
      <c r="CU406" t="s">
        <v>114</v>
      </c>
      <c r="CV406" t="s">
        <v>114</v>
      </c>
      <c r="CW406" t="s">
        <v>1593</v>
      </c>
      <c r="CX406" s="10">
        <v>16703223311</v>
      </c>
      <c r="CY406" t="s">
        <v>1425</v>
      </c>
      <c r="CZ406" t="s">
        <v>1426</v>
      </c>
      <c r="DA406" t="s">
        <v>114</v>
      </c>
      <c r="DB406" t="s">
        <v>115</v>
      </c>
      <c r="DC406" t="s">
        <v>1495</v>
      </c>
      <c r="DD406" t="s">
        <v>1428</v>
      </c>
      <c r="DE406" t="s">
        <v>1342</v>
      </c>
      <c r="DF406" t="s">
        <v>1429</v>
      </c>
      <c r="DG406" t="s">
        <v>1430</v>
      </c>
    </row>
    <row r="407" spans="1:111" ht="14.45" customHeight="1" x14ac:dyDescent="0.25">
      <c r="A407" t="s">
        <v>3628</v>
      </c>
      <c r="B407" t="s">
        <v>209</v>
      </c>
      <c r="C407" s="1">
        <v>45173.964213657404</v>
      </c>
      <c r="D407" s="1">
        <v>45232</v>
      </c>
      <c r="E407" t="s">
        <v>113</v>
      </c>
      <c r="F407" s="1">
        <v>45290.791666666664</v>
      </c>
      <c r="G407" t="s">
        <v>115</v>
      </c>
      <c r="H407" t="s">
        <v>115</v>
      </c>
      <c r="I407" t="s">
        <v>115</v>
      </c>
      <c r="J407" t="s">
        <v>1412</v>
      </c>
      <c r="K407" t="s">
        <v>1413</v>
      </c>
      <c r="L407" t="s">
        <v>2264</v>
      </c>
      <c r="N407" t="s">
        <v>119</v>
      </c>
      <c r="O407" t="s">
        <v>120</v>
      </c>
      <c r="P407" s="8">
        <v>96950</v>
      </c>
      <c r="Q407" t="s">
        <v>121</v>
      </c>
      <c r="S407" s="10">
        <v>16703223311</v>
      </c>
      <c r="T407">
        <v>4504</v>
      </c>
      <c r="U407">
        <v>72111</v>
      </c>
      <c r="V407" t="s">
        <v>122</v>
      </c>
      <c r="X407" t="s">
        <v>431</v>
      </c>
      <c r="Y407" t="s">
        <v>1416</v>
      </c>
      <c r="AA407" t="s">
        <v>1417</v>
      </c>
      <c r="AB407" t="s">
        <v>2264</v>
      </c>
      <c r="AD407" t="s">
        <v>119</v>
      </c>
      <c r="AE407" t="s">
        <v>120</v>
      </c>
      <c r="AF407" s="8">
        <v>96950</v>
      </c>
      <c r="AG407" t="s">
        <v>121</v>
      </c>
      <c r="AI407" s="10">
        <v>16703223311</v>
      </c>
      <c r="AJ407">
        <v>4504</v>
      </c>
      <c r="AK407" t="s">
        <v>1418</v>
      </c>
      <c r="BC407" t="str">
        <f>"49-9071.00"</f>
        <v>49-9071.00</v>
      </c>
      <c r="BD407" t="s">
        <v>200</v>
      </c>
      <c r="BE407" t="s">
        <v>2270</v>
      </c>
      <c r="BF407" t="s">
        <v>368</v>
      </c>
      <c r="BG407">
        <v>10</v>
      </c>
      <c r="BH407">
        <v>10</v>
      </c>
      <c r="BI407" s="1">
        <v>45292</v>
      </c>
      <c r="BJ407" s="1">
        <v>45657</v>
      </c>
      <c r="BK407" s="1">
        <v>45292</v>
      </c>
      <c r="BL407" s="1">
        <v>45657</v>
      </c>
      <c r="BM407">
        <v>40</v>
      </c>
      <c r="BN407">
        <v>0</v>
      </c>
      <c r="BO407">
        <v>8</v>
      </c>
      <c r="BP407">
        <v>8</v>
      </c>
      <c r="BQ407">
        <v>8</v>
      </c>
      <c r="BR407">
        <v>8</v>
      </c>
      <c r="BS407">
        <v>8</v>
      </c>
      <c r="BT407">
        <v>0</v>
      </c>
      <c r="BU407" t="str">
        <f>"8:00 AM"</f>
        <v>8:00 AM</v>
      </c>
      <c r="BV407" t="str">
        <f>"5:00 PM"</f>
        <v>5:00 PM</v>
      </c>
      <c r="BW407" t="s">
        <v>131</v>
      </c>
      <c r="BX407">
        <v>0</v>
      </c>
      <c r="BY407">
        <v>24</v>
      </c>
      <c r="BZ407" t="s">
        <v>114</v>
      </c>
      <c r="CA407">
        <v>4</v>
      </c>
      <c r="CB407" t="s">
        <v>2271</v>
      </c>
      <c r="CC407" t="s">
        <v>1414</v>
      </c>
      <c r="CD407" t="s">
        <v>1415</v>
      </c>
      <c r="CE407" t="s">
        <v>540</v>
      </c>
      <c r="CF407" t="s">
        <v>120</v>
      </c>
      <c r="CG407" s="8">
        <v>96950</v>
      </c>
      <c r="CH407" s="2">
        <v>9.5399999999999991</v>
      </c>
      <c r="CI407" s="2">
        <v>10.3</v>
      </c>
      <c r="CJ407" s="2">
        <v>14.31</v>
      </c>
      <c r="CK407" s="2">
        <v>15.45</v>
      </c>
      <c r="CL407" t="s">
        <v>134</v>
      </c>
      <c r="CM407" t="s">
        <v>1423</v>
      </c>
      <c r="CN407" t="s">
        <v>135</v>
      </c>
      <c r="CP407" t="s">
        <v>115</v>
      </c>
      <c r="CQ407" t="s">
        <v>114</v>
      </c>
      <c r="CR407" t="s">
        <v>115</v>
      </c>
      <c r="CS407" t="s">
        <v>114</v>
      </c>
      <c r="CT407" t="s">
        <v>136</v>
      </c>
      <c r="CU407" t="s">
        <v>114</v>
      </c>
      <c r="CV407" t="s">
        <v>114</v>
      </c>
      <c r="CW407" t="s">
        <v>1593</v>
      </c>
      <c r="CX407" s="10">
        <v>16703223311</v>
      </c>
      <c r="CY407" t="s">
        <v>1425</v>
      </c>
      <c r="CZ407" t="s">
        <v>1426</v>
      </c>
      <c r="DA407" t="s">
        <v>114</v>
      </c>
      <c r="DB407" t="s">
        <v>115</v>
      </c>
      <c r="DC407" t="s">
        <v>1495</v>
      </c>
      <c r="DD407" t="s">
        <v>1428</v>
      </c>
      <c r="DE407" t="s">
        <v>1342</v>
      </c>
      <c r="DF407" t="s">
        <v>1429</v>
      </c>
      <c r="DG407" t="s">
        <v>1430</v>
      </c>
    </row>
    <row r="408" spans="1:111" ht="14.45" customHeight="1" x14ac:dyDescent="0.25">
      <c r="A408" t="s">
        <v>3658</v>
      </c>
      <c r="B408" t="s">
        <v>209</v>
      </c>
      <c r="C408" s="1">
        <v>45173.895840277779</v>
      </c>
      <c r="D408" s="1">
        <v>45232</v>
      </c>
      <c r="E408" t="s">
        <v>139</v>
      </c>
      <c r="G408" t="s">
        <v>115</v>
      </c>
      <c r="H408" t="s">
        <v>115</v>
      </c>
      <c r="I408" t="s">
        <v>115</v>
      </c>
      <c r="J408" t="s">
        <v>1412</v>
      </c>
      <c r="K408" t="s">
        <v>1413</v>
      </c>
      <c r="L408" t="s">
        <v>2264</v>
      </c>
      <c r="M408" t="s">
        <v>1415</v>
      </c>
      <c r="N408" t="s">
        <v>119</v>
      </c>
      <c r="O408" t="s">
        <v>120</v>
      </c>
      <c r="P408" s="8">
        <v>96950</v>
      </c>
      <c r="Q408" t="s">
        <v>121</v>
      </c>
      <c r="S408" s="10">
        <v>16703223311</v>
      </c>
      <c r="T408">
        <v>4504</v>
      </c>
      <c r="U408">
        <v>72111</v>
      </c>
      <c r="V408" t="s">
        <v>122</v>
      </c>
      <c r="X408" t="s">
        <v>431</v>
      </c>
      <c r="Y408" t="s">
        <v>1416</v>
      </c>
      <c r="AA408" t="s">
        <v>1417</v>
      </c>
      <c r="AB408" t="s">
        <v>2264</v>
      </c>
      <c r="AC408" t="s">
        <v>1415</v>
      </c>
      <c r="AD408" t="s">
        <v>119</v>
      </c>
      <c r="AE408" t="s">
        <v>120</v>
      </c>
      <c r="AF408" s="8">
        <v>96950</v>
      </c>
      <c r="AG408" t="s">
        <v>121</v>
      </c>
      <c r="AI408" s="10">
        <v>16703223311</v>
      </c>
      <c r="AJ408">
        <v>4504</v>
      </c>
      <c r="AK408" t="s">
        <v>1418</v>
      </c>
      <c r="BC408" t="str">
        <f>"43-3031.00"</f>
        <v>43-3031.00</v>
      </c>
      <c r="BD408" t="s">
        <v>310</v>
      </c>
      <c r="BE408" t="s">
        <v>3659</v>
      </c>
      <c r="BF408" t="s">
        <v>3660</v>
      </c>
      <c r="BG408">
        <v>2</v>
      </c>
      <c r="BH408">
        <v>2</v>
      </c>
      <c r="BI408" s="1">
        <v>45200</v>
      </c>
      <c r="BJ408" s="1">
        <v>45565</v>
      </c>
      <c r="BK408" s="1">
        <v>45232</v>
      </c>
      <c r="BL408" s="1">
        <v>45565</v>
      </c>
      <c r="BM408">
        <v>40</v>
      </c>
      <c r="BN408">
        <v>0</v>
      </c>
      <c r="BO408">
        <v>8</v>
      </c>
      <c r="BP408">
        <v>8</v>
      </c>
      <c r="BQ408">
        <v>8</v>
      </c>
      <c r="BR408">
        <v>8</v>
      </c>
      <c r="BS408">
        <v>8</v>
      </c>
      <c r="BT408">
        <v>0</v>
      </c>
      <c r="BU408" t="str">
        <f>"8:00 AM"</f>
        <v>8:00 AM</v>
      </c>
      <c r="BV408" t="str">
        <f>"5:00 PM"</f>
        <v>5:00 PM</v>
      </c>
      <c r="BW408" t="s">
        <v>131</v>
      </c>
      <c r="BX408">
        <v>0</v>
      </c>
      <c r="BY408">
        <v>12</v>
      </c>
      <c r="BZ408" t="s">
        <v>115</v>
      </c>
      <c r="CB408" s="3" t="s">
        <v>3661</v>
      </c>
      <c r="CC408" t="s">
        <v>1412</v>
      </c>
      <c r="CD408" t="s">
        <v>1413</v>
      </c>
      <c r="CE408" t="s">
        <v>214</v>
      </c>
      <c r="CF408" t="s">
        <v>120</v>
      </c>
      <c r="CG408" s="8">
        <v>96950</v>
      </c>
      <c r="CH408" s="2">
        <v>11.43</v>
      </c>
      <c r="CI408" s="2">
        <v>11.43</v>
      </c>
      <c r="CJ408" s="2">
        <v>17.14</v>
      </c>
      <c r="CK408" s="2">
        <v>17.14</v>
      </c>
      <c r="CL408" t="s">
        <v>134</v>
      </c>
      <c r="CM408" t="s">
        <v>1423</v>
      </c>
      <c r="CN408" t="s">
        <v>135</v>
      </c>
      <c r="CP408" t="s">
        <v>115</v>
      </c>
      <c r="CQ408" t="s">
        <v>114</v>
      </c>
      <c r="CR408" t="s">
        <v>115</v>
      </c>
      <c r="CS408" t="s">
        <v>114</v>
      </c>
      <c r="CT408" t="s">
        <v>136</v>
      </c>
      <c r="CU408" t="s">
        <v>114</v>
      </c>
      <c r="CV408" t="s">
        <v>114</v>
      </c>
      <c r="CW408" t="s">
        <v>1593</v>
      </c>
      <c r="CX408" s="10">
        <v>16703223311</v>
      </c>
      <c r="CY408" t="s">
        <v>1425</v>
      </c>
      <c r="CZ408" t="s">
        <v>1426</v>
      </c>
      <c r="DA408" t="s">
        <v>114</v>
      </c>
      <c r="DB408" t="s">
        <v>115</v>
      </c>
      <c r="DC408" t="s">
        <v>1495</v>
      </c>
      <c r="DD408" t="s">
        <v>1428</v>
      </c>
      <c r="DE408" t="s">
        <v>1342</v>
      </c>
      <c r="DF408" t="s">
        <v>1429</v>
      </c>
      <c r="DG408" t="s">
        <v>1430</v>
      </c>
    </row>
    <row r="409" spans="1:111" ht="14.45" customHeight="1" x14ac:dyDescent="0.25">
      <c r="A409" t="s">
        <v>3611</v>
      </c>
      <c r="B409" t="s">
        <v>285</v>
      </c>
      <c r="C409" s="1">
        <v>45153.074174884256</v>
      </c>
      <c r="D409" s="1">
        <v>45232</v>
      </c>
      <c r="E409" t="s">
        <v>113</v>
      </c>
      <c r="F409" s="1">
        <v>45169.833333333336</v>
      </c>
      <c r="G409" t="s">
        <v>114</v>
      </c>
      <c r="H409" t="s">
        <v>115</v>
      </c>
      <c r="I409" t="s">
        <v>115</v>
      </c>
      <c r="J409" t="s">
        <v>3612</v>
      </c>
      <c r="K409" t="s">
        <v>3613</v>
      </c>
      <c r="L409" t="s">
        <v>564</v>
      </c>
      <c r="M409" t="s">
        <v>559</v>
      </c>
      <c r="N409" t="s">
        <v>214</v>
      </c>
      <c r="O409" t="s">
        <v>120</v>
      </c>
      <c r="P409" s="8">
        <v>96950</v>
      </c>
      <c r="Q409" t="s">
        <v>121</v>
      </c>
      <c r="R409" t="s">
        <v>560</v>
      </c>
      <c r="S409" s="10">
        <v>16702352653</v>
      </c>
      <c r="T409">
        <v>324</v>
      </c>
      <c r="U409">
        <v>42449</v>
      </c>
      <c r="V409" t="s">
        <v>122</v>
      </c>
      <c r="X409" t="s">
        <v>561</v>
      </c>
      <c r="Y409" t="s">
        <v>562</v>
      </c>
      <c r="Z409" t="s">
        <v>995</v>
      </c>
      <c r="AA409" t="s">
        <v>3614</v>
      </c>
      <c r="AB409" t="s">
        <v>564</v>
      </c>
      <c r="AC409" t="s">
        <v>3615</v>
      </c>
      <c r="AD409" t="s">
        <v>214</v>
      </c>
      <c r="AE409" t="s">
        <v>120</v>
      </c>
      <c r="AF409" s="8">
        <v>96950</v>
      </c>
      <c r="AG409" t="s">
        <v>121</v>
      </c>
      <c r="AH409" t="s">
        <v>560</v>
      </c>
      <c r="AI409" s="10">
        <v>16702352653</v>
      </c>
      <c r="AJ409">
        <v>324</v>
      </c>
      <c r="AK409" t="s">
        <v>565</v>
      </c>
      <c r="BC409" t="str">
        <f>"43-4171.00"</f>
        <v>43-4171.00</v>
      </c>
      <c r="BD409" t="s">
        <v>280</v>
      </c>
      <c r="BE409" t="s">
        <v>3616</v>
      </c>
      <c r="BF409" t="s">
        <v>563</v>
      </c>
      <c r="BG409">
        <v>2</v>
      </c>
      <c r="BI409" s="1">
        <v>45171</v>
      </c>
      <c r="BJ409" s="1">
        <v>46266</v>
      </c>
      <c r="BM409">
        <v>35</v>
      </c>
      <c r="BN409">
        <v>0</v>
      </c>
      <c r="BO409">
        <v>7</v>
      </c>
      <c r="BP409">
        <v>7</v>
      </c>
      <c r="BQ409">
        <v>7</v>
      </c>
      <c r="BR409">
        <v>7</v>
      </c>
      <c r="BS409">
        <v>7</v>
      </c>
      <c r="BT409">
        <v>0</v>
      </c>
      <c r="BU409" t="str">
        <f>"8:00 AM"</f>
        <v>8:00 AM</v>
      </c>
      <c r="BV409" t="str">
        <f>"4:00 PM"</f>
        <v>4:00 PM</v>
      </c>
      <c r="BW409" t="s">
        <v>131</v>
      </c>
      <c r="BX409">
        <v>0</v>
      </c>
      <c r="BY409">
        <v>12</v>
      </c>
      <c r="BZ409" t="s">
        <v>115</v>
      </c>
      <c r="CB409" s="3" t="s">
        <v>3617</v>
      </c>
      <c r="CC409" t="s">
        <v>564</v>
      </c>
      <c r="CD409" t="s">
        <v>559</v>
      </c>
      <c r="CE409" t="s">
        <v>214</v>
      </c>
      <c r="CF409" t="s">
        <v>120</v>
      </c>
      <c r="CG409" s="8">
        <v>96950</v>
      </c>
      <c r="CH409" s="2">
        <v>12.22</v>
      </c>
      <c r="CI409" s="2">
        <v>13</v>
      </c>
      <c r="CJ409" s="2">
        <v>18.329999999999998</v>
      </c>
      <c r="CK409" s="2">
        <v>19.5</v>
      </c>
      <c r="CL409" t="s">
        <v>134</v>
      </c>
      <c r="CM409" t="s">
        <v>184</v>
      </c>
      <c r="CN409" t="s">
        <v>135</v>
      </c>
      <c r="CP409" t="s">
        <v>115</v>
      </c>
      <c r="CQ409" t="s">
        <v>114</v>
      </c>
      <c r="CR409" t="s">
        <v>115</v>
      </c>
      <c r="CS409" t="s">
        <v>114</v>
      </c>
      <c r="CT409" t="s">
        <v>136</v>
      </c>
      <c r="CU409" t="s">
        <v>114</v>
      </c>
      <c r="CV409" t="s">
        <v>136</v>
      </c>
      <c r="CW409" t="s">
        <v>570</v>
      </c>
      <c r="CX409" s="10">
        <v>16702352356</v>
      </c>
      <c r="CY409" t="s">
        <v>565</v>
      </c>
      <c r="CZ409" t="s">
        <v>596</v>
      </c>
      <c r="DA409" t="s">
        <v>114</v>
      </c>
      <c r="DB409" t="s">
        <v>115</v>
      </c>
    </row>
    <row r="410" spans="1:111" ht="14.45" customHeight="1" x14ac:dyDescent="0.25">
      <c r="A410" t="s">
        <v>3618</v>
      </c>
      <c r="B410" t="s">
        <v>285</v>
      </c>
      <c r="C410" s="1">
        <v>45128.084704976849</v>
      </c>
      <c r="D410" s="1">
        <v>45232</v>
      </c>
      <c r="E410" t="s">
        <v>139</v>
      </c>
      <c r="G410" t="s">
        <v>115</v>
      </c>
      <c r="H410" t="s">
        <v>115</v>
      </c>
      <c r="I410" t="s">
        <v>115</v>
      </c>
      <c r="J410" t="s">
        <v>3483</v>
      </c>
      <c r="K410" t="s">
        <v>3483</v>
      </c>
      <c r="L410" t="s">
        <v>3484</v>
      </c>
      <c r="N410" t="s">
        <v>214</v>
      </c>
      <c r="O410" t="s">
        <v>120</v>
      </c>
      <c r="P410" s="8">
        <v>96950</v>
      </c>
      <c r="Q410" t="s">
        <v>121</v>
      </c>
      <c r="S410" s="10">
        <v>16702334772</v>
      </c>
      <c r="U410">
        <v>8121</v>
      </c>
      <c r="V410" t="s">
        <v>122</v>
      </c>
      <c r="X410" t="s">
        <v>3485</v>
      </c>
      <c r="Y410" t="s">
        <v>3486</v>
      </c>
      <c r="Z410" t="s">
        <v>2577</v>
      </c>
      <c r="AA410" t="s">
        <v>3619</v>
      </c>
      <c r="AB410" t="s">
        <v>3484</v>
      </c>
      <c r="AD410" t="s">
        <v>119</v>
      </c>
      <c r="AE410" t="s">
        <v>120</v>
      </c>
      <c r="AF410" s="8">
        <v>96950</v>
      </c>
      <c r="AG410" t="s">
        <v>121</v>
      </c>
      <c r="AI410" s="10">
        <v>16702334772</v>
      </c>
      <c r="AK410" t="s">
        <v>3487</v>
      </c>
      <c r="BC410" t="str">
        <f>"39-5012.00"</f>
        <v>39-5012.00</v>
      </c>
      <c r="BD410" t="s">
        <v>921</v>
      </c>
      <c r="BE410" t="s">
        <v>3620</v>
      </c>
      <c r="BF410" t="s">
        <v>3621</v>
      </c>
      <c r="BG410">
        <v>10</v>
      </c>
      <c r="BI410" s="1">
        <v>45200</v>
      </c>
      <c r="BJ410" s="1">
        <v>45565</v>
      </c>
      <c r="BM410">
        <v>36</v>
      </c>
      <c r="BN410">
        <v>0</v>
      </c>
      <c r="BO410">
        <v>6</v>
      </c>
      <c r="BP410">
        <v>6</v>
      </c>
      <c r="BQ410">
        <v>6</v>
      </c>
      <c r="BR410">
        <v>6</v>
      </c>
      <c r="BS410">
        <v>6</v>
      </c>
      <c r="BT410">
        <v>6</v>
      </c>
      <c r="BU410" t="str">
        <f>"11:00 AM"</f>
        <v>11:00 AM</v>
      </c>
      <c r="BV410" t="str">
        <f>"6:00 PM"</f>
        <v>6:00 PM</v>
      </c>
      <c r="BW410" t="s">
        <v>131</v>
      </c>
      <c r="BX410">
        <v>0</v>
      </c>
      <c r="BY410">
        <v>12</v>
      </c>
      <c r="BZ410" t="s">
        <v>115</v>
      </c>
      <c r="CB410" t="s">
        <v>3622</v>
      </c>
      <c r="CC410" t="s">
        <v>3491</v>
      </c>
      <c r="CE410" t="s">
        <v>214</v>
      </c>
      <c r="CF410" t="s">
        <v>120</v>
      </c>
      <c r="CG410" s="8">
        <v>96950</v>
      </c>
      <c r="CH410" s="2">
        <v>9.77</v>
      </c>
      <c r="CI410" s="2">
        <v>9.77</v>
      </c>
      <c r="CJ410" s="2">
        <v>14.66</v>
      </c>
      <c r="CK410" s="2">
        <v>14.66</v>
      </c>
      <c r="CL410" t="s">
        <v>134</v>
      </c>
      <c r="CM410" t="s">
        <v>423</v>
      </c>
      <c r="CN410" t="s">
        <v>135</v>
      </c>
      <c r="CP410" t="s">
        <v>115</v>
      </c>
      <c r="CQ410" t="s">
        <v>114</v>
      </c>
      <c r="CR410" t="s">
        <v>115</v>
      </c>
      <c r="CS410" t="s">
        <v>114</v>
      </c>
      <c r="CT410" t="s">
        <v>136</v>
      </c>
      <c r="CU410" t="s">
        <v>114</v>
      </c>
      <c r="CV410" t="s">
        <v>136</v>
      </c>
      <c r="CW410" t="s">
        <v>1659</v>
      </c>
      <c r="CX410" s="10">
        <v>16702869274</v>
      </c>
      <c r="CY410" t="s">
        <v>3487</v>
      </c>
      <c r="CZ410" t="s">
        <v>136</v>
      </c>
      <c r="DA410" t="s">
        <v>114</v>
      </c>
      <c r="DB410" t="s">
        <v>115</v>
      </c>
    </row>
    <row r="411" spans="1:111" ht="14.45" customHeight="1" x14ac:dyDescent="0.25">
      <c r="A411" t="s">
        <v>3629</v>
      </c>
      <c r="B411" t="s">
        <v>285</v>
      </c>
      <c r="C411" s="1">
        <v>45139.3318806713</v>
      </c>
      <c r="D411" s="1">
        <v>45232</v>
      </c>
      <c r="E411" t="s">
        <v>139</v>
      </c>
      <c r="G411" t="s">
        <v>115</v>
      </c>
      <c r="H411" t="s">
        <v>115</v>
      </c>
      <c r="I411" t="s">
        <v>115</v>
      </c>
      <c r="J411" t="s">
        <v>3630</v>
      </c>
      <c r="L411" t="s">
        <v>3631</v>
      </c>
      <c r="N411" t="s">
        <v>214</v>
      </c>
      <c r="O411" t="s">
        <v>120</v>
      </c>
      <c r="P411" s="8">
        <v>96950</v>
      </c>
      <c r="Q411" t="s">
        <v>121</v>
      </c>
      <c r="S411" s="10">
        <v>16707891814</v>
      </c>
      <c r="U411">
        <v>54192</v>
      </c>
      <c r="V411" t="s">
        <v>122</v>
      </c>
      <c r="X411" t="s">
        <v>3632</v>
      </c>
      <c r="Y411" t="s">
        <v>3633</v>
      </c>
      <c r="Z411" t="s">
        <v>3634</v>
      </c>
      <c r="AA411" t="s">
        <v>1381</v>
      </c>
      <c r="AB411" t="s">
        <v>3631</v>
      </c>
      <c r="AD411" t="s">
        <v>214</v>
      </c>
      <c r="AE411" t="s">
        <v>120</v>
      </c>
      <c r="AF411" s="8">
        <v>96950</v>
      </c>
      <c r="AG411" t="s">
        <v>121</v>
      </c>
      <c r="AI411" s="10">
        <v>16707891814</v>
      </c>
      <c r="AK411" t="s">
        <v>3635</v>
      </c>
      <c r="BC411" t="str">
        <f>"51-9198.00"</f>
        <v>51-9198.00</v>
      </c>
      <c r="BD411" t="s">
        <v>951</v>
      </c>
      <c r="BE411" t="s">
        <v>3636</v>
      </c>
      <c r="BF411" t="s">
        <v>3637</v>
      </c>
      <c r="BG411">
        <v>3</v>
      </c>
      <c r="BI411" s="1">
        <v>45200</v>
      </c>
      <c r="BJ411" s="1">
        <v>45565</v>
      </c>
      <c r="BM411">
        <v>40</v>
      </c>
      <c r="BN411">
        <v>0</v>
      </c>
      <c r="BO411">
        <v>8</v>
      </c>
      <c r="BP411">
        <v>8</v>
      </c>
      <c r="BQ411">
        <v>8</v>
      </c>
      <c r="BR411">
        <v>8</v>
      </c>
      <c r="BS411">
        <v>8</v>
      </c>
      <c r="BT411">
        <v>0</v>
      </c>
      <c r="BU411" t="str">
        <f>"8:00 AM"</f>
        <v>8:00 AM</v>
      </c>
      <c r="BV411" t="str">
        <f>"5:00 PM"</f>
        <v>5:00 PM</v>
      </c>
      <c r="BW411" t="s">
        <v>131</v>
      </c>
      <c r="BX411">
        <v>0</v>
      </c>
      <c r="BY411">
        <v>12</v>
      </c>
      <c r="BZ411" t="s">
        <v>115</v>
      </c>
      <c r="CB411" t="s">
        <v>3638</v>
      </c>
      <c r="CC411" t="s">
        <v>3639</v>
      </c>
      <c r="CE411" t="s">
        <v>214</v>
      </c>
      <c r="CF411" t="s">
        <v>120</v>
      </c>
      <c r="CG411" s="8">
        <v>96950</v>
      </c>
      <c r="CH411" s="2">
        <v>7.95</v>
      </c>
      <c r="CI411" s="2">
        <v>7.95</v>
      </c>
      <c r="CJ411" s="2">
        <v>0</v>
      </c>
      <c r="CK411" s="2">
        <v>0</v>
      </c>
      <c r="CL411" t="s">
        <v>134</v>
      </c>
      <c r="CM411" t="s">
        <v>184</v>
      </c>
      <c r="CN411" t="s">
        <v>135</v>
      </c>
      <c r="CP411" t="s">
        <v>115</v>
      </c>
      <c r="CQ411" t="s">
        <v>114</v>
      </c>
      <c r="CR411" t="s">
        <v>115</v>
      </c>
      <c r="CS411" t="s">
        <v>115</v>
      </c>
      <c r="CT411" t="s">
        <v>136</v>
      </c>
      <c r="CU411" t="s">
        <v>114</v>
      </c>
      <c r="CV411" t="s">
        <v>136</v>
      </c>
      <c r="CW411" t="s">
        <v>362</v>
      </c>
      <c r="CX411" s="10">
        <v>16707891814</v>
      </c>
      <c r="CY411" t="s">
        <v>3635</v>
      </c>
      <c r="CZ411" t="s">
        <v>206</v>
      </c>
      <c r="DA411" t="s">
        <v>114</v>
      </c>
      <c r="DB411" t="s">
        <v>115</v>
      </c>
      <c r="DC411" t="s">
        <v>3632</v>
      </c>
      <c r="DD411" t="s">
        <v>3633</v>
      </c>
      <c r="DE411" t="s">
        <v>3634</v>
      </c>
      <c r="DF411" t="s">
        <v>3630</v>
      </c>
      <c r="DG411" t="s">
        <v>3635</v>
      </c>
    </row>
    <row r="412" spans="1:111" ht="14.45" customHeight="1" x14ac:dyDescent="0.25">
      <c r="A412" t="s">
        <v>3642</v>
      </c>
      <c r="B412" t="s">
        <v>285</v>
      </c>
      <c r="C412" s="1">
        <v>45146.150281134258</v>
      </c>
      <c r="D412" s="1">
        <v>45232</v>
      </c>
      <c r="E412" t="s">
        <v>113</v>
      </c>
      <c r="F412" s="1">
        <v>45198.833333333336</v>
      </c>
      <c r="G412" t="s">
        <v>115</v>
      </c>
      <c r="H412" t="s">
        <v>115</v>
      </c>
      <c r="I412" t="s">
        <v>115</v>
      </c>
      <c r="J412" t="s">
        <v>3483</v>
      </c>
      <c r="K412" t="s">
        <v>3483</v>
      </c>
      <c r="L412" t="s">
        <v>3484</v>
      </c>
      <c r="N412" t="s">
        <v>214</v>
      </c>
      <c r="O412" t="s">
        <v>120</v>
      </c>
      <c r="P412" s="8">
        <v>96950</v>
      </c>
      <c r="Q412" t="s">
        <v>121</v>
      </c>
      <c r="S412" s="10">
        <v>16702334772</v>
      </c>
      <c r="U412">
        <v>81211</v>
      </c>
      <c r="V412" t="s">
        <v>122</v>
      </c>
      <c r="X412" t="s">
        <v>3485</v>
      </c>
      <c r="Y412" t="s">
        <v>3486</v>
      </c>
      <c r="Z412" t="s">
        <v>2577</v>
      </c>
      <c r="AA412" t="s">
        <v>1959</v>
      </c>
      <c r="AB412" t="s">
        <v>3484</v>
      </c>
      <c r="AD412" t="s">
        <v>214</v>
      </c>
      <c r="AE412" t="s">
        <v>120</v>
      </c>
      <c r="AF412" s="8">
        <v>96950</v>
      </c>
      <c r="AG412" t="s">
        <v>121</v>
      </c>
      <c r="AI412" s="10">
        <v>16702334772</v>
      </c>
      <c r="AK412" t="s">
        <v>3487</v>
      </c>
      <c r="BC412" t="str">
        <f>"39-5092.00"</f>
        <v>39-5092.00</v>
      </c>
      <c r="BD412" t="s">
        <v>3067</v>
      </c>
      <c r="BE412" t="s">
        <v>3488</v>
      </c>
      <c r="BF412" t="s">
        <v>3489</v>
      </c>
      <c r="BG412">
        <v>6</v>
      </c>
      <c r="BI412" s="1">
        <v>45200</v>
      </c>
      <c r="BJ412" s="1">
        <v>45565</v>
      </c>
      <c r="BM412">
        <v>36</v>
      </c>
      <c r="BN412">
        <v>0</v>
      </c>
      <c r="BO412">
        <v>6</v>
      </c>
      <c r="BP412">
        <v>6</v>
      </c>
      <c r="BQ412">
        <v>6</v>
      </c>
      <c r="BR412">
        <v>6</v>
      </c>
      <c r="BS412">
        <v>6</v>
      </c>
      <c r="BT412">
        <v>6</v>
      </c>
      <c r="BU412" t="str">
        <f>"11:00 AM"</f>
        <v>11:00 AM</v>
      </c>
      <c r="BV412" t="str">
        <f>"6:00 PM"</f>
        <v>6:00 PM</v>
      </c>
      <c r="BW412" t="s">
        <v>131</v>
      </c>
      <c r="BX412">
        <v>0</v>
      </c>
      <c r="BY412">
        <v>12</v>
      </c>
      <c r="BZ412" t="s">
        <v>115</v>
      </c>
      <c r="CB412" s="3" t="s">
        <v>3490</v>
      </c>
      <c r="CC412" t="s">
        <v>3491</v>
      </c>
      <c r="CE412" t="s">
        <v>214</v>
      </c>
      <c r="CF412" t="s">
        <v>120</v>
      </c>
      <c r="CG412" s="8">
        <v>96950</v>
      </c>
      <c r="CH412" s="2">
        <v>9.5399999999999991</v>
      </c>
      <c r="CI412" s="2">
        <v>9.5399999999999991</v>
      </c>
      <c r="CJ412" s="2">
        <v>14.31</v>
      </c>
      <c r="CK412" s="2">
        <v>14.31</v>
      </c>
      <c r="CL412" t="s">
        <v>134</v>
      </c>
      <c r="CM412" t="s">
        <v>423</v>
      </c>
      <c r="CN412" t="s">
        <v>135</v>
      </c>
      <c r="CP412" t="s">
        <v>115</v>
      </c>
      <c r="CQ412" t="s">
        <v>114</v>
      </c>
      <c r="CR412" t="s">
        <v>115</v>
      </c>
      <c r="CS412" t="s">
        <v>114</v>
      </c>
      <c r="CT412" t="s">
        <v>136</v>
      </c>
      <c r="CU412" t="s">
        <v>114</v>
      </c>
      <c r="CV412" t="s">
        <v>136</v>
      </c>
      <c r="CW412" t="s">
        <v>1659</v>
      </c>
      <c r="CX412" s="10">
        <v>16702334772</v>
      </c>
      <c r="CY412" t="s">
        <v>3487</v>
      </c>
      <c r="CZ412" t="s">
        <v>136</v>
      </c>
      <c r="DA412" t="s">
        <v>114</v>
      </c>
      <c r="DB412" t="s">
        <v>115</v>
      </c>
    </row>
    <row r="413" spans="1:111" ht="14.45" customHeight="1" x14ac:dyDescent="0.25">
      <c r="A413" t="s">
        <v>3643</v>
      </c>
      <c r="B413" t="s">
        <v>285</v>
      </c>
      <c r="C413" s="1">
        <v>45150.094064004632</v>
      </c>
      <c r="D413" s="1">
        <v>45232</v>
      </c>
      <c r="E413" t="s">
        <v>139</v>
      </c>
      <c r="G413" t="s">
        <v>115</v>
      </c>
      <c r="H413" t="s">
        <v>115</v>
      </c>
      <c r="I413" t="s">
        <v>115</v>
      </c>
      <c r="J413" t="s">
        <v>3644</v>
      </c>
      <c r="K413" t="s">
        <v>3645</v>
      </c>
      <c r="L413" t="s">
        <v>3646</v>
      </c>
      <c r="N413" t="s">
        <v>214</v>
      </c>
      <c r="O413" t="s">
        <v>120</v>
      </c>
      <c r="P413" s="8">
        <v>96950</v>
      </c>
      <c r="Q413" t="s">
        <v>121</v>
      </c>
      <c r="S413" s="10">
        <v>16702344747</v>
      </c>
      <c r="U413">
        <v>621492</v>
      </c>
      <c r="V413" t="s">
        <v>122</v>
      </c>
      <c r="X413" t="s">
        <v>1605</v>
      </c>
      <c r="Y413" t="s">
        <v>3647</v>
      </c>
      <c r="Z413" t="s">
        <v>3648</v>
      </c>
      <c r="AA413" t="s">
        <v>356</v>
      </c>
      <c r="AB413" t="s">
        <v>3649</v>
      </c>
      <c r="AD413" t="s">
        <v>214</v>
      </c>
      <c r="AE413" t="s">
        <v>120</v>
      </c>
      <c r="AF413" s="8">
        <v>96950</v>
      </c>
      <c r="AG413" t="s">
        <v>121</v>
      </c>
      <c r="AI413" s="10">
        <v>16702356472</v>
      </c>
      <c r="AK413" t="s">
        <v>3650</v>
      </c>
      <c r="BC413" t="str">
        <f>"29-1141.00"</f>
        <v>29-1141.00</v>
      </c>
      <c r="BD413" t="s">
        <v>1688</v>
      </c>
      <c r="BE413" t="s">
        <v>3651</v>
      </c>
      <c r="BF413" t="s">
        <v>3652</v>
      </c>
      <c r="BG413">
        <v>2</v>
      </c>
      <c r="BI413" s="1">
        <v>45200</v>
      </c>
      <c r="BJ413" s="1">
        <v>45565</v>
      </c>
      <c r="BM413">
        <v>40</v>
      </c>
      <c r="BN413">
        <v>0</v>
      </c>
      <c r="BO413">
        <v>8</v>
      </c>
      <c r="BP413">
        <v>8</v>
      </c>
      <c r="BQ413">
        <v>8</v>
      </c>
      <c r="BR413">
        <v>8</v>
      </c>
      <c r="BS413">
        <v>8</v>
      </c>
      <c r="BT413">
        <v>0</v>
      </c>
      <c r="BU413" t="str">
        <f>"7:00 AM"</f>
        <v>7:00 AM</v>
      </c>
      <c r="BV413" t="str">
        <f>"2:00 PM"</f>
        <v>2:00 PM</v>
      </c>
      <c r="BW413" t="s">
        <v>160</v>
      </c>
      <c r="BX413">
        <v>0</v>
      </c>
      <c r="BY413">
        <v>24</v>
      </c>
      <c r="BZ413" t="s">
        <v>115</v>
      </c>
      <c r="CB413" s="3" t="s">
        <v>3653</v>
      </c>
      <c r="CC413" t="s">
        <v>3654</v>
      </c>
      <c r="CD413" t="s">
        <v>3655</v>
      </c>
      <c r="CE413" t="s">
        <v>214</v>
      </c>
      <c r="CF413" t="s">
        <v>120</v>
      </c>
      <c r="CG413" s="8">
        <v>96950</v>
      </c>
      <c r="CH413" s="2">
        <v>17.53</v>
      </c>
      <c r="CI413" s="2">
        <v>20</v>
      </c>
      <c r="CJ413" s="2">
        <v>26.3</v>
      </c>
      <c r="CK413" s="2">
        <v>30</v>
      </c>
      <c r="CL413" t="s">
        <v>134</v>
      </c>
      <c r="CM413" t="s">
        <v>136</v>
      </c>
      <c r="CN413" t="s">
        <v>3656</v>
      </c>
      <c r="CO413" t="s">
        <v>136</v>
      </c>
      <c r="CP413" t="s">
        <v>115</v>
      </c>
      <c r="CQ413" t="s">
        <v>114</v>
      </c>
      <c r="CR413" t="s">
        <v>115</v>
      </c>
      <c r="CS413" t="s">
        <v>114</v>
      </c>
      <c r="CT413" t="s">
        <v>136</v>
      </c>
      <c r="CU413" t="s">
        <v>114</v>
      </c>
      <c r="CV413" t="s">
        <v>136</v>
      </c>
      <c r="CW413" t="s">
        <v>3657</v>
      </c>
      <c r="CX413" s="10">
        <v>16702344747</v>
      </c>
      <c r="CY413" t="s">
        <v>3650</v>
      </c>
      <c r="CZ413" t="s">
        <v>136</v>
      </c>
      <c r="DA413" t="s">
        <v>114</v>
      </c>
      <c r="DB413" t="s">
        <v>115</v>
      </c>
    </row>
    <row r="414" spans="1:111" ht="14.45" customHeight="1" x14ac:dyDescent="0.25">
      <c r="A414" t="s">
        <v>3640</v>
      </c>
      <c r="B414" t="s">
        <v>112</v>
      </c>
      <c r="C414" s="1">
        <v>45155.360404629631</v>
      </c>
      <c r="D414" s="1">
        <v>45232</v>
      </c>
      <c r="E414" t="s">
        <v>139</v>
      </c>
      <c r="G414" t="s">
        <v>115</v>
      </c>
      <c r="H414" t="s">
        <v>115</v>
      </c>
      <c r="I414" t="s">
        <v>115</v>
      </c>
      <c r="J414" t="s">
        <v>2677</v>
      </c>
      <c r="L414" t="s">
        <v>2678</v>
      </c>
      <c r="M414" t="s">
        <v>2679</v>
      </c>
      <c r="N414" t="s">
        <v>119</v>
      </c>
      <c r="O414" t="s">
        <v>120</v>
      </c>
      <c r="P414" s="8">
        <v>96950</v>
      </c>
      <c r="Q414" t="s">
        <v>121</v>
      </c>
      <c r="S414" s="10">
        <v>16702347586</v>
      </c>
      <c r="U414">
        <v>81111</v>
      </c>
      <c r="V414" t="s">
        <v>122</v>
      </c>
      <c r="X414" t="s">
        <v>2680</v>
      </c>
      <c r="Y414" t="s">
        <v>2681</v>
      </c>
      <c r="AA414" t="s">
        <v>1396</v>
      </c>
      <c r="AB414" t="s">
        <v>2678</v>
      </c>
      <c r="AC414" t="s">
        <v>2679</v>
      </c>
      <c r="AD414" t="s">
        <v>119</v>
      </c>
      <c r="AE414" t="s">
        <v>120</v>
      </c>
      <c r="AF414" s="8">
        <v>96950</v>
      </c>
      <c r="AG414" t="s">
        <v>121</v>
      </c>
      <c r="AI414" s="10">
        <v>16702347586</v>
      </c>
      <c r="AK414" t="s">
        <v>2682</v>
      </c>
      <c r="BC414" t="str">
        <f>"49-9071.00"</f>
        <v>49-9071.00</v>
      </c>
      <c r="BD414" t="s">
        <v>200</v>
      </c>
      <c r="BE414" t="s">
        <v>2683</v>
      </c>
      <c r="BF414" t="s">
        <v>2304</v>
      </c>
      <c r="BG414">
        <v>2</v>
      </c>
      <c r="BI414" s="1">
        <v>45200</v>
      </c>
      <c r="BJ414" s="1">
        <v>45565</v>
      </c>
      <c r="BM414">
        <v>40</v>
      </c>
      <c r="BN414">
        <v>0</v>
      </c>
      <c r="BO414">
        <v>7</v>
      </c>
      <c r="BP414">
        <v>7</v>
      </c>
      <c r="BQ414">
        <v>7</v>
      </c>
      <c r="BR414">
        <v>7</v>
      </c>
      <c r="BS414">
        <v>7</v>
      </c>
      <c r="BT414">
        <v>5</v>
      </c>
      <c r="BU414" t="str">
        <f>"9:00 AM"</f>
        <v>9:00 AM</v>
      </c>
      <c r="BV414" t="str">
        <f>"5:00 PM"</f>
        <v>5:00 PM</v>
      </c>
      <c r="BW414" t="s">
        <v>184</v>
      </c>
      <c r="BX414">
        <v>0</v>
      </c>
      <c r="BY414">
        <v>3</v>
      </c>
      <c r="BZ414" t="s">
        <v>115</v>
      </c>
      <c r="CB414" s="3" t="s">
        <v>2684</v>
      </c>
      <c r="CC414" t="s">
        <v>2685</v>
      </c>
      <c r="CD414" t="s">
        <v>2686</v>
      </c>
      <c r="CE414" t="s">
        <v>119</v>
      </c>
      <c r="CF414" t="s">
        <v>120</v>
      </c>
      <c r="CG414" s="8">
        <v>96950</v>
      </c>
      <c r="CH414" s="2">
        <v>9.5399999999999991</v>
      </c>
      <c r="CI414" s="2">
        <v>9.5399999999999991</v>
      </c>
      <c r="CJ414" s="2">
        <v>14.31</v>
      </c>
      <c r="CK414" s="2">
        <v>14.31</v>
      </c>
      <c r="CL414" t="s">
        <v>134</v>
      </c>
      <c r="CM414" t="s">
        <v>423</v>
      </c>
      <c r="CN414" t="s">
        <v>135</v>
      </c>
      <c r="CP414" t="s">
        <v>115</v>
      </c>
      <c r="CQ414" t="s">
        <v>114</v>
      </c>
      <c r="CR414" t="s">
        <v>114</v>
      </c>
      <c r="CS414" t="s">
        <v>114</v>
      </c>
      <c r="CT414" t="s">
        <v>114</v>
      </c>
      <c r="CU414" t="s">
        <v>114</v>
      </c>
      <c r="CV414" t="s">
        <v>136</v>
      </c>
      <c r="CW414" s="3" t="s">
        <v>2687</v>
      </c>
      <c r="CX414" s="10">
        <v>16702347586</v>
      </c>
      <c r="CY414" t="s">
        <v>3641</v>
      </c>
      <c r="CZ414" t="s">
        <v>136</v>
      </c>
      <c r="DA414" t="s">
        <v>114</v>
      </c>
      <c r="DB414" t="s">
        <v>115</v>
      </c>
    </row>
    <row r="415" spans="1:111" ht="14.45" customHeight="1" x14ac:dyDescent="0.25">
      <c r="A415" t="s">
        <v>3662</v>
      </c>
      <c r="B415" t="s">
        <v>209</v>
      </c>
      <c r="C415" s="1">
        <v>45125.153809953707</v>
      </c>
      <c r="D415" s="1">
        <v>45233</v>
      </c>
      <c r="E415" t="s">
        <v>139</v>
      </c>
      <c r="G415" t="s">
        <v>114</v>
      </c>
      <c r="H415" t="s">
        <v>115</v>
      </c>
      <c r="I415" t="s">
        <v>115</v>
      </c>
      <c r="J415" t="s">
        <v>1374</v>
      </c>
      <c r="K415" t="s">
        <v>3663</v>
      </c>
      <c r="L415" t="s">
        <v>1459</v>
      </c>
      <c r="M415" t="s">
        <v>1377</v>
      </c>
      <c r="N415" t="s">
        <v>205</v>
      </c>
      <c r="O415" t="s">
        <v>120</v>
      </c>
      <c r="P415" s="8">
        <v>96951</v>
      </c>
      <c r="Q415" t="s">
        <v>121</v>
      </c>
      <c r="R415" t="s">
        <v>136</v>
      </c>
      <c r="S415" s="10">
        <v>16705320363</v>
      </c>
      <c r="U415">
        <v>561320</v>
      </c>
      <c r="V415" t="s">
        <v>448</v>
      </c>
      <c r="W415" t="s">
        <v>114</v>
      </c>
      <c r="X415" t="s">
        <v>1378</v>
      </c>
      <c r="Y415" t="s">
        <v>1379</v>
      </c>
      <c r="Z415" t="s">
        <v>1380</v>
      </c>
      <c r="AA415" t="s">
        <v>1381</v>
      </c>
      <c r="AB415" t="s">
        <v>1376</v>
      </c>
      <c r="AC415" t="s">
        <v>1377</v>
      </c>
      <c r="AD415" t="s">
        <v>205</v>
      </c>
      <c r="AE415" t="s">
        <v>120</v>
      </c>
      <c r="AF415" s="8">
        <v>96951</v>
      </c>
      <c r="AG415" t="s">
        <v>121</v>
      </c>
      <c r="AH415" t="s">
        <v>707</v>
      </c>
      <c r="AI415" s="10">
        <v>16705320363</v>
      </c>
      <c r="AK415" t="s">
        <v>1382</v>
      </c>
      <c r="BC415" t="str">
        <f>"37-2012.00"</f>
        <v>37-2012.00</v>
      </c>
      <c r="BD415" t="s">
        <v>263</v>
      </c>
      <c r="BE415" t="s">
        <v>3664</v>
      </c>
      <c r="BF415" t="s">
        <v>3665</v>
      </c>
      <c r="BG415">
        <v>1</v>
      </c>
      <c r="BH415">
        <v>1</v>
      </c>
      <c r="BI415" s="1">
        <v>45200</v>
      </c>
      <c r="BJ415" s="1">
        <v>46295</v>
      </c>
      <c r="BK415" s="1">
        <v>45233</v>
      </c>
      <c r="BL415" s="1">
        <v>46295</v>
      </c>
      <c r="BM415">
        <v>35</v>
      </c>
      <c r="BN415">
        <v>0</v>
      </c>
      <c r="BO415">
        <v>7</v>
      </c>
      <c r="BP415">
        <v>7</v>
      </c>
      <c r="BQ415">
        <v>7</v>
      </c>
      <c r="BR415">
        <v>7</v>
      </c>
      <c r="BS415">
        <v>7</v>
      </c>
      <c r="BT415">
        <v>0</v>
      </c>
      <c r="BU415" t="str">
        <f>"8:00 AM"</f>
        <v>8:00 AM</v>
      </c>
      <c r="BV415" t="str">
        <f>"4:00 PM"</f>
        <v>4:00 PM</v>
      </c>
      <c r="BW415" t="s">
        <v>184</v>
      </c>
      <c r="BX415">
        <v>0</v>
      </c>
      <c r="BY415">
        <v>3</v>
      </c>
      <c r="BZ415" t="s">
        <v>115</v>
      </c>
      <c r="CB415" t="s">
        <v>3666</v>
      </c>
      <c r="CC415" t="s">
        <v>3667</v>
      </c>
      <c r="CD415" t="s">
        <v>3668</v>
      </c>
      <c r="CE415" t="s">
        <v>119</v>
      </c>
      <c r="CF415" t="s">
        <v>120</v>
      </c>
      <c r="CG415" s="8">
        <v>96950</v>
      </c>
      <c r="CH415" s="2">
        <v>7.64</v>
      </c>
      <c r="CI415" s="2">
        <v>7.64</v>
      </c>
      <c r="CJ415" s="2">
        <v>11.46</v>
      </c>
      <c r="CK415" s="2">
        <v>11.46</v>
      </c>
      <c r="CL415" t="s">
        <v>134</v>
      </c>
      <c r="CM415" t="s">
        <v>136</v>
      </c>
      <c r="CN415" t="s">
        <v>135</v>
      </c>
      <c r="CP415" t="s">
        <v>115</v>
      </c>
      <c r="CQ415" t="s">
        <v>114</v>
      </c>
      <c r="CR415" t="s">
        <v>115</v>
      </c>
      <c r="CS415" t="s">
        <v>114</v>
      </c>
      <c r="CT415" t="s">
        <v>136</v>
      </c>
      <c r="CU415" t="s">
        <v>114</v>
      </c>
      <c r="CV415" t="s">
        <v>136</v>
      </c>
      <c r="CW415" t="s">
        <v>1386</v>
      </c>
      <c r="CX415" s="10">
        <v>16705320363</v>
      </c>
      <c r="CY415" t="s">
        <v>1382</v>
      </c>
      <c r="CZ415" t="s">
        <v>1387</v>
      </c>
      <c r="DA415" t="s">
        <v>114</v>
      </c>
      <c r="DB415" t="s">
        <v>114</v>
      </c>
    </row>
    <row r="416" spans="1:111" ht="14.45" customHeight="1" x14ac:dyDescent="0.25">
      <c r="A416" t="s">
        <v>3669</v>
      </c>
      <c r="B416" t="s">
        <v>209</v>
      </c>
      <c r="C416" s="1">
        <v>45146.038861689813</v>
      </c>
      <c r="D416" s="1">
        <v>45233</v>
      </c>
      <c r="E416" t="s">
        <v>139</v>
      </c>
      <c r="G416" t="s">
        <v>115</v>
      </c>
      <c r="H416" t="s">
        <v>115</v>
      </c>
      <c r="I416" t="s">
        <v>115</v>
      </c>
      <c r="J416" t="s">
        <v>1238</v>
      </c>
      <c r="K416" t="s">
        <v>1239</v>
      </c>
      <c r="L416" t="s">
        <v>1240</v>
      </c>
      <c r="N416" t="s">
        <v>214</v>
      </c>
      <c r="O416" t="s">
        <v>120</v>
      </c>
      <c r="P416" s="8">
        <v>96950</v>
      </c>
      <c r="Q416" t="s">
        <v>121</v>
      </c>
      <c r="S416" s="10">
        <v>16703221234</v>
      </c>
      <c r="T416">
        <v>780</v>
      </c>
      <c r="U416">
        <v>72111</v>
      </c>
      <c r="V416" t="s">
        <v>122</v>
      </c>
      <c r="X416" t="s">
        <v>1241</v>
      </c>
      <c r="Y416" t="s">
        <v>1242</v>
      </c>
      <c r="Z416" t="s">
        <v>1243</v>
      </c>
      <c r="AA416" t="s">
        <v>3670</v>
      </c>
      <c r="AB416" t="s">
        <v>1240</v>
      </c>
      <c r="AD416" t="s">
        <v>214</v>
      </c>
      <c r="AE416" t="s">
        <v>120</v>
      </c>
      <c r="AF416" s="8">
        <v>96950</v>
      </c>
      <c r="AG416" t="s">
        <v>121</v>
      </c>
      <c r="AI416" s="10">
        <v>16703221234</v>
      </c>
      <c r="AK416" t="s">
        <v>1245</v>
      </c>
      <c r="BC416" t="str">
        <f>"35-1011.00"</f>
        <v>35-1011.00</v>
      </c>
      <c r="BD416" t="s">
        <v>2265</v>
      </c>
      <c r="BE416" t="s">
        <v>3671</v>
      </c>
      <c r="BF416" t="s">
        <v>3672</v>
      </c>
      <c r="BG416">
        <v>1</v>
      </c>
      <c r="BH416">
        <v>1</v>
      </c>
      <c r="BI416" s="1">
        <v>45231</v>
      </c>
      <c r="BJ416" s="1">
        <v>45596</v>
      </c>
      <c r="BK416" s="1">
        <v>45233</v>
      </c>
      <c r="BL416" s="1">
        <v>45596</v>
      </c>
      <c r="BM416">
        <v>40</v>
      </c>
      <c r="BN416">
        <v>8</v>
      </c>
      <c r="BO416">
        <v>8</v>
      </c>
      <c r="BP416">
        <v>8</v>
      </c>
      <c r="BQ416">
        <v>0</v>
      </c>
      <c r="BR416">
        <v>0</v>
      </c>
      <c r="BS416">
        <v>8</v>
      </c>
      <c r="BT416">
        <v>8</v>
      </c>
      <c r="BU416" t="str">
        <f>"7:00 AM"</f>
        <v>7:00 AM</v>
      </c>
      <c r="BV416" t="str">
        <f>"3:00 PM"</f>
        <v>3:00 PM</v>
      </c>
      <c r="BW416" t="s">
        <v>131</v>
      </c>
      <c r="BX416">
        <v>0</v>
      </c>
      <c r="BY416">
        <v>12</v>
      </c>
      <c r="BZ416" t="s">
        <v>114</v>
      </c>
      <c r="CA416">
        <v>3</v>
      </c>
      <c r="CB416" t="s">
        <v>3673</v>
      </c>
      <c r="CC416" t="s">
        <v>1240</v>
      </c>
      <c r="CE416" t="s">
        <v>540</v>
      </c>
      <c r="CF416" t="s">
        <v>120</v>
      </c>
      <c r="CG416" s="8">
        <v>96950</v>
      </c>
      <c r="CH416" s="2">
        <v>2400</v>
      </c>
      <c r="CI416" s="2">
        <v>2400</v>
      </c>
      <c r="CL416" t="s">
        <v>2222</v>
      </c>
      <c r="CM416" t="s">
        <v>3674</v>
      </c>
      <c r="CN416" t="s">
        <v>135</v>
      </c>
      <c r="CP416" t="s">
        <v>115</v>
      </c>
      <c r="CQ416" t="s">
        <v>114</v>
      </c>
      <c r="CR416" t="s">
        <v>115</v>
      </c>
      <c r="CS416" t="s">
        <v>115</v>
      </c>
      <c r="CT416" t="s">
        <v>136</v>
      </c>
      <c r="CU416" t="s">
        <v>114</v>
      </c>
      <c r="CV416" t="s">
        <v>136</v>
      </c>
      <c r="CW416" t="s">
        <v>1251</v>
      </c>
      <c r="CX416" s="10">
        <v>16703221234</v>
      </c>
      <c r="CY416" t="s">
        <v>1245</v>
      </c>
      <c r="CZ416" t="s">
        <v>136</v>
      </c>
      <c r="DA416" t="s">
        <v>114</v>
      </c>
      <c r="DB416" t="s">
        <v>115</v>
      </c>
    </row>
    <row r="417" spans="1:111" ht="14.45" customHeight="1" x14ac:dyDescent="0.25">
      <c r="A417" t="s">
        <v>3675</v>
      </c>
      <c r="B417" t="s">
        <v>209</v>
      </c>
      <c r="C417" s="1">
        <v>45175.046168287037</v>
      </c>
      <c r="D417" s="1">
        <v>45233</v>
      </c>
      <c r="E417" t="s">
        <v>139</v>
      </c>
      <c r="G417" t="s">
        <v>115</v>
      </c>
      <c r="H417" t="s">
        <v>115</v>
      </c>
      <c r="I417" t="s">
        <v>115</v>
      </c>
      <c r="J417" t="s">
        <v>687</v>
      </c>
      <c r="K417" t="s">
        <v>688</v>
      </c>
      <c r="L417" t="s">
        <v>689</v>
      </c>
      <c r="M417" t="s">
        <v>612</v>
      </c>
      <c r="N417" t="s">
        <v>214</v>
      </c>
      <c r="O417" t="s">
        <v>120</v>
      </c>
      <c r="P417" s="8">
        <v>96950</v>
      </c>
      <c r="Q417" t="s">
        <v>121</v>
      </c>
      <c r="S417" s="10">
        <v>16702331530</v>
      </c>
      <c r="U417">
        <v>31181</v>
      </c>
      <c r="V417" t="s">
        <v>122</v>
      </c>
      <c r="X417" t="s">
        <v>690</v>
      </c>
      <c r="Y417" t="s">
        <v>691</v>
      </c>
      <c r="Z417" t="s">
        <v>206</v>
      </c>
      <c r="AA417" t="s">
        <v>259</v>
      </c>
      <c r="AB417" t="s">
        <v>689</v>
      </c>
      <c r="AC417" t="s">
        <v>612</v>
      </c>
      <c r="AD417" t="s">
        <v>214</v>
      </c>
      <c r="AE417" t="s">
        <v>120</v>
      </c>
      <c r="AF417" s="8">
        <v>96950</v>
      </c>
      <c r="AG417" t="s">
        <v>121</v>
      </c>
      <c r="AI417" s="10">
        <v>16702331530</v>
      </c>
      <c r="AK417" t="s">
        <v>692</v>
      </c>
      <c r="BC417" t="str">
        <f>"49-9071.00"</f>
        <v>49-9071.00</v>
      </c>
      <c r="BD417" t="s">
        <v>200</v>
      </c>
      <c r="BE417" t="s">
        <v>3676</v>
      </c>
      <c r="BF417" t="s">
        <v>3677</v>
      </c>
      <c r="BG417">
        <v>2</v>
      </c>
      <c r="BH417">
        <v>2</v>
      </c>
      <c r="BI417" s="1">
        <v>45200</v>
      </c>
      <c r="BJ417" s="1">
        <v>45565</v>
      </c>
      <c r="BK417" s="1">
        <v>45233</v>
      </c>
      <c r="BL417" s="1">
        <v>45565</v>
      </c>
      <c r="BM417">
        <v>35</v>
      </c>
      <c r="BN417">
        <v>5</v>
      </c>
      <c r="BO417">
        <v>5</v>
      </c>
      <c r="BP417">
        <v>5</v>
      </c>
      <c r="BQ417">
        <v>5</v>
      </c>
      <c r="BR417">
        <v>5</v>
      </c>
      <c r="BS417">
        <v>5</v>
      </c>
      <c r="BT417">
        <v>5</v>
      </c>
      <c r="BU417" t="str">
        <f>"7:30 AM"</f>
        <v>7:30 AM</v>
      </c>
      <c r="BV417" t="str">
        <f>"4:30 PM"</f>
        <v>4:30 PM</v>
      </c>
      <c r="BW417" t="s">
        <v>131</v>
      </c>
      <c r="BX417">
        <v>0</v>
      </c>
      <c r="BY417">
        <v>24</v>
      </c>
      <c r="BZ417" t="s">
        <v>115</v>
      </c>
      <c r="CB417" s="3" t="s">
        <v>3678</v>
      </c>
      <c r="CC417" t="s">
        <v>689</v>
      </c>
      <c r="CD417" t="s">
        <v>612</v>
      </c>
      <c r="CE417" t="s">
        <v>214</v>
      </c>
      <c r="CF417" t="s">
        <v>120</v>
      </c>
      <c r="CG417" s="8">
        <v>96950</v>
      </c>
      <c r="CH417" s="2">
        <v>9.5399999999999991</v>
      </c>
      <c r="CI417" s="2">
        <v>9.5399999999999991</v>
      </c>
      <c r="CJ417" s="2">
        <v>14.31</v>
      </c>
      <c r="CK417" s="2">
        <v>14.31</v>
      </c>
      <c r="CL417" t="s">
        <v>134</v>
      </c>
      <c r="CM417" t="s">
        <v>206</v>
      </c>
      <c r="CN417" t="s">
        <v>135</v>
      </c>
      <c r="CP417" t="s">
        <v>115</v>
      </c>
      <c r="CQ417" t="s">
        <v>114</v>
      </c>
      <c r="CR417" t="s">
        <v>115</v>
      </c>
      <c r="CS417" t="s">
        <v>114</v>
      </c>
      <c r="CT417" t="s">
        <v>136</v>
      </c>
      <c r="CU417" t="s">
        <v>114</v>
      </c>
      <c r="CV417" t="s">
        <v>136</v>
      </c>
      <c r="CW417" t="s">
        <v>1293</v>
      </c>
      <c r="CX417" s="10">
        <v>16702331530</v>
      </c>
      <c r="CY417" t="s">
        <v>692</v>
      </c>
      <c r="CZ417" t="s">
        <v>697</v>
      </c>
      <c r="DA417" t="s">
        <v>114</v>
      </c>
      <c r="DB417" t="s">
        <v>115</v>
      </c>
      <c r="DC417" t="s">
        <v>690</v>
      </c>
      <c r="DD417" t="s">
        <v>691</v>
      </c>
      <c r="DE417" t="s">
        <v>206</v>
      </c>
      <c r="DF417" t="s">
        <v>687</v>
      </c>
      <c r="DG417" t="s">
        <v>692</v>
      </c>
    </row>
    <row r="418" spans="1:111" ht="14.45" customHeight="1" x14ac:dyDescent="0.25">
      <c r="A418" t="s">
        <v>3679</v>
      </c>
      <c r="B418" t="s">
        <v>209</v>
      </c>
      <c r="C418" s="1">
        <v>45147.118665856484</v>
      </c>
      <c r="D418" s="1">
        <v>45233</v>
      </c>
      <c r="E418" t="s">
        <v>139</v>
      </c>
      <c r="G418" t="s">
        <v>115</v>
      </c>
      <c r="H418" t="s">
        <v>115</v>
      </c>
      <c r="I418" t="s">
        <v>115</v>
      </c>
      <c r="J418" t="s">
        <v>3680</v>
      </c>
      <c r="L418" t="s">
        <v>3681</v>
      </c>
      <c r="N418" t="s">
        <v>119</v>
      </c>
      <c r="O418" t="s">
        <v>120</v>
      </c>
      <c r="P418" s="8">
        <v>96950</v>
      </c>
      <c r="Q418" t="s">
        <v>121</v>
      </c>
      <c r="S418" s="10">
        <v>16704831673</v>
      </c>
      <c r="U418">
        <v>812199</v>
      </c>
      <c r="V418" t="s">
        <v>122</v>
      </c>
      <c r="X418" t="s">
        <v>3682</v>
      </c>
      <c r="Y418" t="s">
        <v>3683</v>
      </c>
      <c r="AA418" t="s">
        <v>1653</v>
      </c>
      <c r="AB418" t="s">
        <v>3681</v>
      </c>
      <c r="AD418" t="s">
        <v>214</v>
      </c>
      <c r="AE418" t="s">
        <v>120</v>
      </c>
      <c r="AF418" s="8">
        <v>96950</v>
      </c>
      <c r="AG418" t="s">
        <v>121</v>
      </c>
      <c r="AI418" s="10">
        <v>16704831673</v>
      </c>
      <c r="AK418" t="s">
        <v>3684</v>
      </c>
      <c r="BC418" t="str">
        <f>"37-2011.00"</f>
        <v>37-2011.00</v>
      </c>
      <c r="BD418" t="s">
        <v>144</v>
      </c>
      <c r="BE418" t="s">
        <v>3685</v>
      </c>
      <c r="BF418" t="s">
        <v>1314</v>
      </c>
      <c r="BG418">
        <v>10</v>
      </c>
      <c r="BH418">
        <v>10</v>
      </c>
      <c r="BI418" s="1">
        <v>45200</v>
      </c>
      <c r="BJ418" s="1">
        <v>45565</v>
      </c>
      <c r="BK418" s="1">
        <v>45233</v>
      </c>
      <c r="BL418" s="1">
        <v>45565</v>
      </c>
      <c r="BM418">
        <v>36</v>
      </c>
      <c r="BN418">
        <v>0</v>
      </c>
      <c r="BO418">
        <v>6</v>
      </c>
      <c r="BP418">
        <v>6</v>
      </c>
      <c r="BQ418">
        <v>6</v>
      </c>
      <c r="BR418">
        <v>6</v>
      </c>
      <c r="BS418">
        <v>6</v>
      </c>
      <c r="BT418">
        <v>6</v>
      </c>
      <c r="BU418" t="str">
        <f>"12:00 PM"</f>
        <v>12:00 PM</v>
      </c>
      <c r="BV418" t="str">
        <f>"7:00 PM"</f>
        <v>7:00 PM</v>
      </c>
      <c r="BW418" t="s">
        <v>131</v>
      </c>
      <c r="BX418">
        <v>0</v>
      </c>
      <c r="BY418">
        <v>6</v>
      </c>
      <c r="BZ418" t="s">
        <v>115</v>
      </c>
      <c r="CB418" t="s">
        <v>3686</v>
      </c>
      <c r="CC418" t="s">
        <v>3608</v>
      </c>
      <c r="CE418" t="s">
        <v>119</v>
      </c>
      <c r="CF418" t="s">
        <v>120</v>
      </c>
      <c r="CG418" s="8">
        <v>96950</v>
      </c>
      <c r="CH418" s="2">
        <v>13.63</v>
      </c>
      <c r="CI418" s="2">
        <v>13.63</v>
      </c>
      <c r="CJ418" s="2">
        <v>20.45</v>
      </c>
      <c r="CK418" s="2">
        <v>20.45</v>
      </c>
      <c r="CL418" t="s">
        <v>134</v>
      </c>
      <c r="CM418" t="s">
        <v>423</v>
      </c>
      <c r="CN418" t="s">
        <v>135</v>
      </c>
      <c r="CP418" t="s">
        <v>115</v>
      </c>
      <c r="CQ418" t="s">
        <v>114</v>
      </c>
      <c r="CR418" t="s">
        <v>115</v>
      </c>
      <c r="CS418" t="s">
        <v>114</v>
      </c>
      <c r="CT418" t="s">
        <v>136</v>
      </c>
      <c r="CU418" t="s">
        <v>114</v>
      </c>
      <c r="CV418" t="s">
        <v>136</v>
      </c>
      <c r="CW418" t="s">
        <v>1659</v>
      </c>
      <c r="CX418" s="10">
        <v>16704831673</v>
      </c>
      <c r="CY418" t="s">
        <v>3684</v>
      </c>
      <c r="CZ418" t="s">
        <v>136</v>
      </c>
      <c r="DA418" t="s">
        <v>114</v>
      </c>
      <c r="DB418" t="s">
        <v>115</v>
      </c>
    </row>
    <row r="419" spans="1:111" ht="14.45" customHeight="1" x14ac:dyDescent="0.25">
      <c r="A419" t="s">
        <v>3687</v>
      </c>
      <c r="B419" t="s">
        <v>700</v>
      </c>
      <c r="C419" s="1">
        <v>45149.904630902776</v>
      </c>
      <c r="D419" s="1">
        <v>45233</v>
      </c>
      <c r="E419" t="s">
        <v>139</v>
      </c>
      <c r="G419" t="s">
        <v>115</v>
      </c>
      <c r="H419" t="s">
        <v>115</v>
      </c>
      <c r="I419" t="s">
        <v>115</v>
      </c>
      <c r="J419" t="s">
        <v>2864</v>
      </c>
      <c r="L419" t="s">
        <v>2865</v>
      </c>
      <c r="M419" t="s">
        <v>2866</v>
      </c>
      <c r="N419" t="s">
        <v>119</v>
      </c>
      <c r="O419" t="s">
        <v>120</v>
      </c>
      <c r="P419" s="8">
        <v>96950</v>
      </c>
      <c r="Q419" t="s">
        <v>121</v>
      </c>
      <c r="S419" s="10">
        <v>16702858730</v>
      </c>
      <c r="U419">
        <v>56132</v>
      </c>
      <c r="V419" t="s">
        <v>122</v>
      </c>
      <c r="X419" t="s">
        <v>2867</v>
      </c>
      <c r="Y419" t="s">
        <v>2868</v>
      </c>
      <c r="Z419" t="s">
        <v>2869</v>
      </c>
      <c r="AA419" t="s">
        <v>1396</v>
      </c>
      <c r="AB419" t="s">
        <v>2865</v>
      </c>
      <c r="AC419" t="s">
        <v>2866</v>
      </c>
      <c r="AD419" t="s">
        <v>119</v>
      </c>
      <c r="AE419" t="s">
        <v>120</v>
      </c>
      <c r="AF419" s="8">
        <v>96950</v>
      </c>
      <c r="AG419" t="s">
        <v>121</v>
      </c>
      <c r="AI419" s="10">
        <v>16702858730</v>
      </c>
      <c r="AK419" t="s">
        <v>2870</v>
      </c>
      <c r="BC419" t="str">
        <f>"37-2012.00"</f>
        <v>37-2012.00</v>
      </c>
      <c r="BD419" t="s">
        <v>263</v>
      </c>
      <c r="BE419" t="s">
        <v>3688</v>
      </c>
      <c r="BF419" t="s">
        <v>3689</v>
      </c>
      <c r="BG419">
        <v>15</v>
      </c>
      <c r="BH419">
        <v>14</v>
      </c>
      <c r="BI419" s="1">
        <v>45231</v>
      </c>
      <c r="BJ419" s="1">
        <v>45596</v>
      </c>
      <c r="BK419" s="1">
        <v>45233</v>
      </c>
      <c r="BL419" s="1">
        <v>45596</v>
      </c>
      <c r="BM419">
        <v>35</v>
      </c>
      <c r="BN419">
        <v>0</v>
      </c>
      <c r="BO419">
        <v>7</v>
      </c>
      <c r="BP419">
        <v>7</v>
      </c>
      <c r="BQ419">
        <v>7</v>
      </c>
      <c r="BR419">
        <v>7</v>
      </c>
      <c r="BS419">
        <v>7</v>
      </c>
      <c r="BT419">
        <v>0</v>
      </c>
      <c r="BU419" t="str">
        <f>"9:00 AM"</f>
        <v>9:00 AM</v>
      </c>
      <c r="BV419" t="str">
        <f>"5:00 PM"</f>
        <v>5:00 PM</v>
      </c>
      <c r="BW419" t="s">
        <v>131</v>
      </c>
      <c r="BX419">
        <v>0</v>
      </c>
      <c r="BY419">
        <v>3</v>
      </c>
      <c r="BZ419" t="s">
        <v>115</v>
      </c>
      <c r="CB419" s="3" t="s">
        <v>3690</v>
      </c>
      <c r="CC419" t="s">
        <v>3691</v>
      </c>
      <c r="CD419" t="s">
        <v>2171</v>
      </c>
      <c r="CE419" t="s">
        <v>119</v>
      </c>
      <c r="CF419" t="s">
        <v>120</v>
      </c>
      <c r="CG419" s="8">
        <v>96950</v>
      </c>
      <c r="CH419" s="2">
        <v>7.64</v>
      </c>
      <c r="CI419" s="2">
        <v>7.99</v>
      </c>
      <c r="CJ419" s="2">
        <v>11.46</v>
      </c>
      <c r="CK419" s="2">
        <v>11.99</v>
      </c>
      <c r="CL419" t="s">
        <v>134</v>
      </c>
      <c r="CM419" t="s">
        <v>423</v>
      </c>
      <c r="CN419" t="s">
        <v>135</v>
      </c>
      <c r="CP419" t="s">
        <v>115</v>
      </c>
      <c r="CQ419" t="s">
        <v>114</v>
      </c>
      <c r="CR419" t="s">
        <v>115</v>
      </c>
      <c r="CS419" t="s">
        <v>114</v>
      </c>
      <c r="CT419" t="s">
        <v>114</v>
      </c>
      <c r="CU419" t="s">
        <v>114</v>
      </c>
      <c r="CV419" t="s">
        <v>136</v>
      </c>
      <c r="CW419" s="3" t="s">
        <v>3692</v>
      </c>
      <c r="CX419" s="10">
        <v>16702858730</v>
      </c>
      <c r="CY419" t="s">
        <v>2870</v>
      </c>
      <c r="CZ419" t="s">
        <v>136</v>
      </c>
      <c r="DA419" t="s">
        <v>114</v>
      </c>
      <c r="DB419" t="s">
        <v>115</v>
      </c>
    </row>
    <row r="420" spans="1:111" ht="14.45" customHeight="1" x14ac:dyDescent="0.25">
      <c r="A420" t="s">
        <v>3693</v>
      </c>
      <c r="B420" t="s">
        <v>209</v>
      </c>
      <c r="C420" s="1">
        <v>45166.329754976854</v>
      </c>
      <c r="D420" s="1">
        <v>45236</v>
      </c>
      <c r="E420" t="s">
        <v>139</v>
      </c>
      <c r="G420" t="s">
        <v>115</v>
      </c>
      <c r="H420" t="s">
        <v>115</v>
      </c>
      <c r="I420" t="s">
        <v>115</v>
      </c>
      <c r="J420" t="s">
        <v>1219</v>
      </c>
      <c r="K420" t="s">
        <v>1220</v>
      </c>
      <c r="L420" t="s">
        <v>1221</v>
      </c>
      <c r="M420" t="s">
        <v>326</v>
      </c>
      <c r="N420" t="s">
        <v>119</v>
      </c>
      <c r="O420" t="s">
        <v>120</v>
      </c>
      <c r="P420" s="8">
        <v>96950</v>
      </c>
      <c r="Q420" t="s">
        <v>121</v>
      </c>
      <c r="R420" t="s">
        <v>120</v>
      </c>
      <c r="S420" s="10">
        <v>16702351096</v>
      </c>
      <c r="U420">
        <v>722515</v>
      </c>
      <c r="V420" t="s">
        <v>122</v>
      </c>
      <c r="X420" t="s">
        <v>1222</v>
      </c>
      <c r="Y420" t="s">
        <v>1223</v>
      </c>
      <c r="Z420" t="s">
        <v>1224</v>
      </c>
      <c r="AA420" t="s">
        <v>1225</v>
      </c>
      <c r="AB420" t="s">
        <v>1221</v>
      </c>
      <c r="AC420" t="s">
        <v>326</v>
      </c>
      <c r="AD420" t="s">
        <v>119</v>
      </c>
      <c r="AE420" t="s">
        <v>120</v>
      </c>
      <c r="AF420" s="8">
        <v>96950</v>
      </c>
      <c r="AG420" t="s">
        <v>121</v>
      </c>
      <c r="AH420" t="s">
        <v>175</v>
      </c>
      <c r="AI420" s="10">
        <v>16702351096</v>
      </c>
      <c r="AK420" t="s">
        <v>1226</v>
      </c>
      <c r="BC420" t="str">
        <f>"35-2015.00"</f>
        <v>35-2015.00</v>
      </c>
      <c r="BD420" t="s">
        <v>2007</v>
      </c>
      <c r="BE420" t="s">
        <v>3694</v>
      </c>
      <c r="BF420" t="s">
        <v>630</v>
      </c>
      <c r="BG420">
        <v>2</v>
      </c>
      <c r="BH420">
        <v>2</v>
      </c>
      <c r="BI420" s="1">
        <v>45200</v>
      </c>
      <c r="BJ420" s="1">
        <v>45565</v>
      </c>
      <c r="BK420" s="1">
        <v>45236</v>
      </c>
      <c r="BL420" s="1">
        <v>45565</v>
      </c>
      <c r="BM420">
        <v>35</v>
      </c>
      <c r="BN420">
        <v>5</v>
      </c>
      <c r="BO420">
        <v>5</v>
      </c>
      <c r="BP420">
        <v>5</v>
      </c>
      <c r="BQ420">
        <v>5</v>
      </c>
      <c r="BR420">
        <v>5</v>
      </c>
      <c r="BS420">
        <v>5</v>
      </c>
      <c r="BT420">
        <v>5</v>
      </c>
      <c r="BU420" t="str">
        <f>"3:00 PM"</f>
        <v>3:00 PM</v>
      </c>
      <c r="BV420" t="str">
        <f>"8:00 PM"</f>
        <v>8:00 PM</v>
      </c>
      <c r="BW420" t="s">
        <v>184</v>
      </c>
      <c r="BX420">
        <v>0</v>
      </c>
      <c r="BY420">
        <v>6</v>
      </c>
      <c r="BZ420" t="s">
        <v>115</v>
      </c>
      <c r="CB420" t="s">
        <v>3695</v>
      </c>
      <c r="CC420" t="s">
        <v>1230</v>
      </c>
      <c r="CD420" t="s">
        <v>326</v>
      </c>
      <c r="CE420" t="s">
        <v>119</v>
      </c>
      <c r="CF420" t="s">
        <v>120</v>
      </c>
      <c r="CG420" s="8">
        <v>96950</v>
      </c>
      <c r="CH420" s="2">
        <v>8.69</v>
      </c>
      <c r="CI420" s="2">
        <v>9</v>
      </c>
      <c r="CJ420" s="2">
        <v>0</v>
      </c>
      <c r="CK420" s="2">
        <v>0</v>
      </c>
      <c r="CL420" t="s">
        <v>134</v>
      </c>
      <c r="CM420" t="s">
        <v>136</v>
      </c>
      <c r="CN420" t="s">
        <v>187</v>
      </c>
      <c r="CP420" t="s">
        <v>115</v>
      </c>
      <c r="CQ420" t="s">
        <v>114</v>
      </c>
      <c r="CR420" t="s">
        <v>114</v>
      </c>
      <c r="CS420" t="s">
        <v>115</v>
      </c>
      <c r="CT420" t="s">
        <v>136</v>
      </c>
      <c r="CU420" t="s">
        <v>114</v>
      </c>
      <c r="CV420" t="s">
        <v>136</v>
      </c>
      <c r="CW420" t="s">
        <v>188</v>
      </c>
      <c r="CX420" s="10">
        <v>16702351096</v>
      </c>
      <c r="CY420" t="s">
        <v>1226</v>
      </c>
      <c r="CZ420" t="s">
        <v>136</v>
      </c>
      <c r="DA420" t="s">
        <v>114</v>
      </c>
      <c r="DB420" t="s">
        <v>115</v>
      </c>
    </row>
    <row r="421" spans="1:111" ht="14.45" customHeight="1" x14ac:dyDescent="0.25">
      <c r="A421" t="s">
        <v>3696</v>
      </c>
      <c r="B421" t="s">
        <v>209</v>
      </c>
      <c r="C421" s="1">
        <v>45154.146372337964</v>
      </c>
      <c r="D421" s="1">
        <v>45236</v>
      </c>
      <c r="E421" t="s">
        <v>139</v>
      </c>
      <c r="G421" t="s">
        <v>115</v>
      </c>
      <c r="H421" t="s">
        <v>115</v>
      </c>
      <c r="I421" t="s">
        <v>115</v>
      </c>
      <c r="J421" t="s">
        <v>116</v>
      </c>
      <c r="K421" t="s">
        <v>163</v>
      </c>
      <c r="L421" t="s">
        <v>118</v>
      </c>
      <c r="N421" t="s">
        <v>119</v>
      </c>
      <c r="O421" t="s">
        <v>120</v>
      </c>
      <c r="P421" s="8">
        <v>96950</v>
      </c>
      <c r="Q421" t="s">
        <v>121</v>
      </c>
      <c r="S421" s="10">
        <v>16702336927</v>
      </c>
      <c r="U421">
        <v>561320</v>
      </c>
      <c r="V421" t="s">
        <v>122</v>
      </c>
      <c r="X421" t="s">
        <v>123</v>
      </c>
      <c r="Y421" t="s">
        <v>124</v>
      </c>
      <c r="Z421" t="s">
        <v>125</v>
      </c>
      <c r="AA421" t="s">
        <v>126</v>
      </c>
      <c r="AB421" t="s">
        <v>156</v>
      </c>
      <c r="AC421" t="s">
        <v>118</v>
      </c>
      <c r="AD421" t="s">
        <v>119</v>
      </c>
      <c r="AE421" t="s">
        <v>120</v>
      </c>
      <c r="AF421" s="8">
        <v>96950</v>
      </c>
      <c r="AG421" t="s">
        <v>121</v>
      </c>
      <c r="AI421" s="10">
        <v>16702336927</v>
      </c>
      <c r="AK421" t="s">
        <v>127</v>
      </c>
      <c r="BC421" t="str">
        <f>"49-3023.00"</f>
        <v>49-3023.00</v>
      </c>
      <c r="BD421" t="s">
        <v>164</v>
      </c>
      <c r="BE421" t="s">
        <v>165</v>
      </c>
      <c r="BF421" t="s">
        <v>228</v>
      </c>
      <c r="BG421">
        <v>2</v>
      </c>
      <c r="BH421">
        <v>2</v>
      </c>
      <c r="BI421" s="1">
        <v>45200</v>
      </c>
      <c r="BJ421" s="1">
        <v>45565</v>
      </c>
      <c r="BK421" s="1">
        <v>45236</v>
      </c>
      <c r="BL421" s="1">
        <v>45565</v>
      </c>
      <c r="BM421">
        <v>40</v>
      </c>
      <c r="BN421">
        <v>0</v>
      </c>
      <c r="BO421">
        <v>8</v>
      </c>
      <c r="BP421">
        <v>8</v>
      </c>
      <c r="BQ421">
        <v>8</v>
      </c>
      <c r="BR421">
        <v>8</v>
      </c>
      <c r="BS421">
        <v>8</v>
      </c>
      <c r="BT421">
        <v>0</v>
      </c>
      <c r="BU421" t="str">
        <f>"7:30 AM"</f>
        <v>7:30 AM</v>
      </c>
      <c r="BV421" t="str">
        <f>"4:30 PM"</f>
        <v>4:30 PM</v>
      </c>
      <c r="BW421" t="s">
        <v>131</v>
      </c>
      <c r="BX421">
        <v>0</v>
      </c>
      <c r="BY421">
        <v>12</v>
      </c>
      <c r="BZ421" t="s">
        <v>115</v>
      </c>
      <c r="CB421" s="3" t="s">
        <v>3697</v>
      </c>
      <c r="CC421" t="s">
        <v>168</v>
      </c>
      <c r="CD421" t="s">
        <v>118</v>
      </c>
      <c r="CE421" t="s">
        <v>119</v>
      </c>
      <c r="CF421" t="s">
        <v>120</v>
      </c>
      <c r="CG421" s="8">
        <v>96950</v>
      </c>
      <c r="CH421" s="2">
        <v>10.07</v>
      </c>
      <c r="CI421" s="2">
        <v>10.07</v>
      </c>
      <c r="CJ421" s="2">
        <v>15.11</v>
      </c>
      <c r="CK421" s="2">
        <v>15.11</v>
      </c>
      <c r="CL421" t="s">
        <v>134</v>
      </c>
      <c r="CN421" t="s">
        <v>135</v>
      </c>
      <c r="CP421" t="s">
        <v>115</v>
      </c>
      <c r="CQ421" t="s">
        <v>114</v>
      </c>
      <c r="CR421" t="s">
        <v>115</v>
      </c>
      <c r="CS421" t="s">
        <v>114</v>
      </c>
      <c r="CT421" t="s">
        <v>136</v>
      </c>
      <c r="CU421" t="s">
        <v>114</v>
      </c>
      <c r="CV421" t="s">
        <v>136</v>
      </c>
      <c r="CW421" t="s">
        <v>137</v>
      </c>
      <c r="CX421" s="10">
        <v>16702336927</v>
      </c>
      <c r="CY421" t="s">
        <v>127</v>
      </c>
      <c r="CZ421" t="s">
        <v>136</v>
      </c>
      <c r="DA421" t="s">
        <v>114</v>
      </c>
      <c r="DB421" t="s">
        <v>115</v>
      </c>
    </row>
    <row r="422" spans="1:111" ht="14.45" customHeight="1" x14ac:dyDescent="0.25">
      <c r="A422" t="s">
        <v>3698</v>
      </c>
      <c r="B422" t="s">
        <v>209</v>
      </c>
      <c r="C422" s="1">
        <v>45159.985638888887</v>
      </c>
      <c r="D422" s="1">
        <v>45236</v>
      </c>
      <c r="E422" t="s">
        <v>139</v>
      </c>
      <c r="G422" t="s">
        <v>115</v>
      </c>
      <c r="H422" t="s">
        <v>115</v>
      </c>
      <c r="I422" t="s">
        <v>115</v>
      </c>
      <c r="J422" t="s">
        <v>3699</v>
      </c>
      <c r="L422" t="s">
        <v>3700</v>
      </c>
      <c r="N422" t="s">
        <v>119</v>
      </c>
      <c r="O422" t="s">
        <v>120</v>
      </c>
      <c r="P422" s="8">
        <v>96950</v>
      </c>
      <c r="Q422" t="s">
        <v>121</v>
      </c>
      <c r="S422" s="10">
        <v>16704832275</v>
      </c>
      <c r="U422">
        <v>8114</v>
      </c>
      <c r="V422" t="s">
        <v>122</v>
      </c>
      <c r="X422" t="s">
        <v>3701</v>
      </c>
      <c r="Y422" t="s">
        <v>3702</v>
      </c>
      <c r="Z422" t="s">
        <v>1359</v>
      </c>
      <c r="AA422" t="s">
        <v>1959</v>
      </c>
      <c r="AB422" t="s">
        <v>3700</v>
      </c>
      <c r="AD422" t="s">
        <v>119</v>
      </c>
      <c r="AE422" t="s">
        <v>120</v>
      </c>
      <c r="AF422" s="8">
        <v>96950</v>
      </c>
      <c r="AG422" t="s">
        <v>121</v>
      </c>
      <c r="AI422" s="10">
        <v>16704832275</v>
      </c>
      <c r="AK422" t="s">
        <v>3703</v>
      </c>
      <c r="BC422" t="str">
        <f>"49-9071.00"</f>
        <v>49-9071.00</v>
      </c>
      <c r="BD422" t="s">
        <v>200</v>
      </c>
      <c r="BE422" t="s">
        <v>3704</v>
      </c>
      <c r="BF422" t="s">
        <v>785</v>
      </c>
      <c r="BG422">
        <v>10</v>
      </c>
      <c r="BH422">
        <v>10</v>
      </c>
      <c r="BI422" s="1">
        <v>45200</v>
      </c>
      <c r="BJ422" s="1">
        <v>45565</v>
      </c>
      <c r="BK422" s="1">
        <v>45236</v>
      </c>
      <c r="BL422" s="1">
        <v>45565</v>
      </c>
      <c r="BM422">
        <v>36</v>
      </c>
      <c r="BN422">
        <v>0</v>
      </c>
      <c r="BO422">
        <v>6</v>
      </c>
      <c r="BP422">
        <v>6</v>
      </c>
      <c r="BQ422">
        <v>6</v>
      </c>
      <c r="BR422">
        <v>6</v>
      </c>
      <c r="BS422">
        <v>6</v>
      </c>
      <c r="BT422">
        <v>6</v>
      </c>
      <c r="BU422" t="str">
        <f>"9:00 AM"</f>
        <v>9:00 AM</v>
      </c>
      <c r="BV422" t="str">
        <f>"4:00 PM"</f>
        <v>4:00 PM</v>
      </c>
      <c r="BW422" t="s">
        <v>131</v>
      </c>
      <c r="BX422">
        <v>0</v>
      </c>
      <c r="BY422">
        <v>12</v>
      </c>
      <c r="BZ422" t="s">
        <v>115</v>
      </c>
      <c r="CB422" t="s">
        <v>3705</v>
      </c>
      <c r="CC422" t="s">
        <v>168</v>
      </c>
      <c r="CE422" t="s">
        <v>119</v>
      </c>
      <c r="CF422" t="s">
        <v>120</v>
      </c>
      <c r="CG422" s="8">
        <v>96950</v>
      </c>
      <c r="CH422" s="2">
        <v>9.5399999999999991</v>
      </c>
      <c r="CI422" s="2">
        <v>9.5399999999999991</v>
      </c>
      <c r="CJ422" s="2">
        <v>14.31</v>
      </c>
      <c r="CK422" s="2">
        <v>14.31</v>
      </c>
      <c r="CL422" t="s">
        <v>134</v>
      </c>
      <c r="CM422" t="s">
        <v>423</v>
      </c>
      <c r="CN422" t="s">
        <v>135</v>
      </c>
      <c r="CP422" t="s">
        <v>115</v>
      </c>
      <c r="CQ422" t="s">
        <v>114</v>
      </c>
      <c r="CR422" t="s">
        <v>115</v>
      </c>
      <c r="CS422" t="s">
        <v>114</v>
      </c>
      <c r="CT422" t="s">
        <v>136</v>
      </c>
      <c r="CU422" t="s">
        <v>114</v>
      </c>
      <c r="CV422" t="s">
        <v>136</v>
      </c>
      <c r="CW422" t="s">
        <v>1659</v>
      </c>
      <c r="CX422" s="10">
        <v>16704832275</v>
      </c>
      <c r="CY422" t="s">
        <v>3703</v>
      </c>
      <c r="CZ422" t="s">
        <v>136</v>
      </c>
      <c r="DA422" t="s">
        <v>114</v>
      </c>
      <c r="DB422" t="s">
        <v>115</v>
      </c>
    </row>
    <row r="423" spans="1:111" ht="14.45" customHeight="1" x14ac:dyDescent="0.25">
      <c r="A423" t="s">
        <v>3706</v>
      </c>
      <c r="B423" t="s">
        <v>209</v>
      </c>
      <c r="C423" s="1">
        <v>45165.816250578704</v>
      </c>
      <c r="D423" s="1">
        <v>45236</v>
      </c>
      <c r="E423" t="s">
        <v>113</v>
      </c>
      <c r="F423" s="1">
        <v>45198.833333333336</v>
      </c>
      <c r="G423" t="s">
        <v>115</v>
      </c>
      <c r="H423" t="s">
        <v>115</v>
      </c>
      <c r="I423" t="s">
        <v>115</v>
      </c>
      <c r="J423" t="s">
        <v>3045</v>
      </c>
      <c r="K423" t="s">
        <v>3046</v>
      </c>
      <c r="L423" t="s">
        <v>3047</v>
      </c>
      <c r="M423" t="s">
        <v>3048</v>
      </c>
      <c r="N423" t="s">
        <v>119</v>
      </c>
      <c r="O423" t="s">
        <v>120</v>
      </c>
      <c r="P423" s="8">
        <v>96950</v>
      </c>
      <c r="Q423" t="s">
        <v>121</v>
      </c>
      <c r="S423" s="10">
        <v>16704847880</v>
      </c>
      <c r="U423">
        <v>72111</v>
      </c>
      <c r="V423" t="s">
        <v>122</v>
      </c>
      <c r="X423" t="s">
        <v>1325</v>
      </c>
      <c r="Y423" t="s">
        <v>1007</v>
      </c>
      <c r="AA423" t="s">
        <v>3049</v>
      </c>
      <c r="AB423" t="s">
        <v>3050</v>
      </c>
      <c r="AC423" t="s">
        <v>3051</v>
      </c>
      <c r="AD423" t="s">
        <v>119</v>
      </c>
      <c r="AE423" t="s">
        <v>120</v>
      </c>
      <c r="AF423" s="8">
        <v>96950</v>
      </c>
      <c r="AG423" t="s">
        <v>121</v>
      </c>
      <c r="AI423" s="10">
        <v>16704847880</v>
      </c>
      <c r="AK423" t="s">
        <v>3052</v>
      </c>
      <c r="BC423" t="str">
        <f>"11-2021.00"</f>
        <v>11-2021.00</v>
      </c>
      <c r="BD423" t="s">
        <v>3053</v>
      </c>
      <c r="BE423" t="s">
        <v>3054</v>
      </c>
      <c r="BF423" t="s">
        <v>3055</v>
      </c>
      <c r="BG423">
        <v>1</v>
      </c>
      <c r="BH423">
        <v>1</v>
      </c>
      <c r="BI423" s="1">
        <v>45200</v>
      </c>
      <c r="BJ423" s="1">
        <v>45565</v>
      </c>
      <c r="BK423" s="1">
        <v>45236</v>
      </c>
      <c r="BL423" s="1">
        <v>45565</v>
      </c>
      <c r="BM423">
        <v>40</v>
      </c>
      <c r="BN423">
        <v>0</v>
      </c>
      <c r="BO423">
        <v>8</v>
      </c>
      <c r="BP423">
        <v>8</v>
      </c>
      <c r="BQ423">
        <v>8</v>
      </c>
      <c r="BR423">
        <v>8</v>
      </c>
      <c r="BS423">
        <v>8</v>
      </c>
      <c r="BT423">
        <v>0</v>
      </c>
      <c r="BU423" t="str">
        <f>"8:00 AM"</f>
        <v>8:00 AM</v>
      </c>
      <c r="BV423" t="str">
        <f>"5:00 PM"</f>
        <v>5:00 PM</v>
      </c>
      <c r="BW423" t="s">
        <v>131</v>
      </c>
      <c r="BX423">
        <v>12</v>
      </c>
      <c r="BY423">
        <v>12</v>
      </c>
      <c r="BZ423" t="s">
        <v>114</v>
      </c>
      <c r="CA423">
        <v>2</v>
      </c>
      <c r="CB423" s="3" t="s">
        <v>3707</v>
      </c>
      <c r="CC423" t="s">
        <v>3047</v>
      </c>
      <c r="CD423" t="s">
        <v>3051</v>
      </c>
      <c r="CE423" t="s">
        <v>119</v>
      </c>
      <c r="CF423" t="s">
        <v>120</v>
      </c>
      <c r="CG423" s="8">
        <v>96950</v>
      </c>
      <c r="CH423" s="2">
        <v>19.16</v>
      </c>
      <c r="CI423" s="2">
        <v>19.16</v>
      </c>
      <c r="CJ423" s="2">
        <v>28.74</v>
      </c>
      <c r="CK423" s="2">
        <v>28.74</v>
      </c>
      <c r="CL423" t="s">
        <v>134</v>
      </c>
      <c r="CM423" t="s">
        <v>136</v>
      </c>
      <c r="CN423" t="s">
        <v>135</v>
      </c>
      <c r="CP423" t="s">
        <v>115</v>
      </c>
      <c r="CQ423" t="s">
        <v>114</v>
      </c>
      <c r="CR423" t="s">
        <v>115</v>
      </c>
      <c r="CS423" t="s">
        <v>114</v>
      </c>
      <c r="CT423" t="s">
        <v>136</v>
      </c>
      <c r="CU423" t="s">
        <v>114</v>
      </c>
      <c r="CV423" t="s">
        <v>136</v>
      </c>
      <c r="CW423" t="s">
        <v>3708</v>
      </c>
      <c r="CX423" s="10">
        <v>16704847880</v>
      </c>
      <c r="CY423" t="s">
        <v>3052</v>
      </c>
      <c r="CZ423" t="s">
        <v>136</v>
      </c>
      <c r="DA423" t="s">
        <v>114</v>
      </c>
      <c r="DB423" t="s">
        <v>115</v>
      </c>
      <c r="DC423" t="s">
        <v>1325</v>
      </c>
      <c r="DD423" t="s">
        <v>1007</v>
      </c>
      <c r="DF423" t="s">
        <v>3709</v>
      </c>
      <c r="DG423" t="s">
        <v>3052</v>
      </c>
    </row>
    <row r="424" spans="1:111" ht="14.45" customHeight="1" x14ac:dyDescent="0.25">
      <c r="A424" t="s">
        <v>3710</v>
      </c>
      <c r="B424" t="s">
        <v>209</v>
      </c>
      <c r="C424" s="1">
        <v>45155.134909606481</v>
      </c>
      <c r="D424" s="1">
        <v>45236</v>
      </c>
      <c r="E424" t="s">
        <v>139</v>
      </c>
      <c r="G424" t="s">
        <v>115</v>
      </c>
      <c r="H424" t="s">
        <v>115</v>
      </c>
      <c r="I424" t="s">
        <v>115</v>
      </c>
      <c r="J424" t="s">
        <v>1997</v>
      </c>
      <c r="K424" t="s">
        <v>1998</v>
      </c>
      <c r="L424" t="s">
        <v>1999</v>
      </c>
      <c r="N424" t="s">
        <v>119</v>
      </c>
      <c r="O424" t="s">
        <v>120</v>
      </c>
      <c r="P424" s="8">
        <v>96950</v>
      </c>
      <c r="Q424" t="s">
        <v>121</v>
      </c>
      <c r="S424" s="10">
        <v>16702874011</v>
      </c>
      <c r="U424">
        <v>7225</v>
      </c>
      <c r="V424" t="s">
        <v>122</v>
      </c>
      <c r="X424" t="s">
        <v>176</v>
      </c>
      <c r="Y424" t="s">
        <v>3711</v>
      </c>
      <c r="Z424" t="s">
        <v>3712</v>
      </c>
      <c r="AA424" t="s">
        <v>1381</v>
      </c>
      <c r="AB424" t="s">
        <v>1999</v>
      </c>
      <c r="AD424" t="s">
        <v>119</v>
      </c>
      <c r="AE424" t="s">
        <v>120</v>
      </c>
      <c r="AF424" s="8">
        <v>96950</v>
      </c>
      <c r="AG424" t="s">
        <v>121</v>
      </c>
      <c r="AI424" s="10">
        <v>16702874011</v>
      </c>
      <c r="AK424" t="s">
        <v>2006</v>
      </c>
      <c r="BC424" t="str">
        <f>"35-2021.00"</f>
        <v>35-2021.00</v>
      </c>
      <c r="BD424" t="s">
        <v>733</v>
      </c>
      <c r="BE424" t="s">
        <v>3713</v>
      </c>
      <c r="BF424" t="s">
        <v>3714</v>
      </c>
      <c r="BG424">
        <v>1</v>
      </c>
      <c r="BH424">
        <v>1</v>
      </c>
      <c r="BI424" s="1">
        <v>45231</v>
      </c>
      <c r="BJ424" s="1">
        <v>45596</v>
      </c>
      <c r="BK424" s="1">
        <v>45236</v>
      </c>
      <c r="BL424" s="1">
        <v>45596</v>
      </c>
      <c r="BM424">
        <v>40</v>
      </c>
      <c r="BN424">
        <v>0</v>
      </c>
      <c r="BO424">
        <v>8</v>
      </c>
      <c r="BP424">
        <v>8</v>
      </c>
      <c r="BQ424">
        <v>8</v>
      </c>
      <c r="BR424">
        <v>8</v>
      </c>
      <c r="BS424">
        <v>8</v>
      </c>
      <c r="BT424">
        <v>0</v>
      </c>
      <c r="BU424" t="str">
        <f>"8:00 AM"</f>
        <v>8:00 AM</v>
      </c>
      <c r="BV424" t="str">
        <f>"5:00 PM"</f>
        <v>5:00 PM</v>
      </c>
      <c r="BW424" t="s">
        <v>131</v>
      </c>
      <c r="BX424">
        <v>0</v>
      </c>
      <c r="BY424">
        <v>3</v>
      </c>
      <c r="BZ424" t="s">
        <v>115</v>
      </c>
      <c r="CB424" t="s">
        <v>3715</v>
      </c>
      <c r="CC424" t="s">
        <v>1999</v>
      </c>
      <c r="CE424" t="s">
        <v>119</v>
      </c>
      <c r="CF424" t="s">
        <v>120</v>
      </c>
      <c r="CG424" s="8">
        <v>96950</v>
      </c>
      <c r="CH424" s="2">
        <v>7.95</v>
      </c>
      <c r="CI424" s="2">
        <v>8</v>
      </c>
      <c r="CJ424" s="2">
        <v>11.92</v>
      </c>
      <c r="CK424" s="2">
        <v>12</v>
      </c>
      <c r="CL424" t="s">
        <v>134</v>
      </c>
      <c r="CN424" t="s">
        <v>135</v>
      </c>
      <c r="CP424" t="s">
        <v>115</v>
      </c>
      <c r="CQ424" t="s">
        <v>114</v>
      </c>
      <c r="CR424" t="s">
        <v>115</v>
      </c>
      <c r="CS424" t="s">
        <v>114</v>
      </c>
      <c r="CT424" t="s">
        <v>136</v>
      </c>
      <c r="CU424" t="s">
        <v>114</v>
      </c>
      <c r="CV424" t="s">
        <v>136</v>
      </c>
      <c r="CW424" s="3" t="s">
        <v>2010</v>
      </c>
      <c r="CX424" s="10">
        <v>16702874011</v>
      </c>
      <c r="CY424" t="s">
        <v>2006</v>
      </c>
      <c r="CZ424" t="s">
        <v>136</v>
      </c>
      <c r="DA424" t="s">
        <v>114</v>
      </c>
      <c r="DB424" t="s">
        <v>115</v>
      </c>
    </row>
    <row r="425" spans="1:111" ht="14.45" customHeight="1" x14ac:dyDescent="0.25">
      <c r="A425" t="s">
        <v>3716</v>
      </c>
      <c r="B425" t="s">
        <v>209</v>
      </c>
      <c r="C425" s="1">
        <v>45152.100912152775</v>
      </c>
      <c r="D425" s="1">
        <v>45236</v>
      </c>
      <c r="E425" t="s">
        <v>113</v>
      </c>
      <c r="F425" s="1">
        <v>45198.833333333336</v>
      </c>
      <c r="G425" t="s">
        <v>114</v>
      </c>
      <c r="H425" t="s">
        <v>115</v>
      </c>
      <c r="I425" t="s">
        <v>115</v>
      </c>
      <c r="J425" t="s">
        <v>3717</v>
      </c>
      <c r="K425" t="s">
        <v>1508</v>
      </c>
      <c r="L425" t="s">
        <v>3718</v>
      </c>
      <c r="M425" t="s">
        <v>3719</v>
      </c>
      <c r="N425" t="s">
        <v>119</v>
      </c>
      <c r="O425" t="s">
        <v>120</v>
      </c>
      <c r="P425" s="8">
        <v>96950</v>
      </c>
      <c r="Q425" t="s">
        <v>121</v>
      </c>
      <c r="R425" t="s">
        <v>136</v>
      </c>
      <c r="S425" s="10">
        <v>16702346278</v>
      </c>
      <c r="U425">
        <v>5614</v>
      </c>
      <c r="V425" t="s">
        <v>122</v>
      </c>
      <c r="X425" t="s">
        <v>3720</v>
      </c>
      <c r="Y425" t="s">
        <v>3721</v>
      </c>
      <c r="Z425" t="s">
        <v>3722</v>
      </c>
      <c r="AA425" t="s">
        <v>533</v>
      </c>
      <c r="AB425" t="s">
        <v>3718</v>
      </c>
      <c r="AC425" t="s">
        <v>3723</v>
      </c>
      <c r="AD425" t="s">
        <v>119</v>
      </c>
      <c r="AE425" t="s">
        <v>120</v>
      </c>
      <c r="AF425" s="8">
        <v>96950</v>
      </c>
      <c r="AG425" t="s">
        <v>121</v>
      </c>
      <c r="AI425" s="10">
        <v>16702346278</v>
      </c>
      <c r="AK425" t="s">
        <v>1509</v>
      </c>
      <c r="BC425" t="str">
        <f>"43-9061.00"</f>
        <v>43-9061.00</v>
      </c>
      <c r="BD425" t="s">
        <v>1021</v>
      </c>
      <c r="BE425" t="s">
        <v>3724</v>
      </c>
      <c r="BF425" t="s">
        <v>3725</v>
      </c>
      <c r="BG425">
        <v>1</v>
      </c>
      <c r="BH425">
        <v>1</v>
      </c>
      <c r="BI425" s="1">
        <v>45200</v>
      </c>
      <c r="BJ425" s="1">
        <v>46295</v>
      </c>
      <c r="BK425" s="1">
        <v>45236</v>
      </c>
      <c r="BL425" s="1">
        <v>46295</v>
      </c>
      <c r="BM425">
        <v>35</v>
      </c>
      <c r="BN425">
        <v>0</v>
      </c>
      <c r="BO425">
        <v>7</v>
      </c>
      <c r="BP425">
        <v>7</v>
      </c>
      <c r="BQ425">
        <v>7</v>
      </c>
      <c r="BR425">
        <v>7</v>
      </c>
      <c r="BS425">
        <v>7</v>
      </c>
      <c r="BT425">
        <v>0</v>
      </c>
      <c r="BU425" t="str">
        <f>"9:00 AM"</f>
        <v>9:00 AM</v>
      </c>
      <c r="BV425" t="str">
        <f>"5:00 PM"</f>
        <v>5:00 PM</v>
      </c>
      <c r="BW425" t="s">
        <v>131</v>
      </c>
      <c r="BX425">
        <v>0</v>
      </c>
      <c r="BY425">
        <v>12</v>
      </c>
      <c r="BZ425" t="s">
        <v>115</v>
      </c>
      <c r="CB425" t="s">
        <v>3726</v>
      </c>
      <c r="CC425" t="s">
        <v>3727</v>
      </c>
      <c r="CD425" t="s">
        <v>136</v>
      </c>
      <c r="CE425" t="s">
        <v>119</v>
      </c>
      <c r="CF425" t="s">
        <v>120</v>
      </c>
      <c r="CG425" s="8">
        <v>96950</v>
      </c>
      <c r="CH425" s="2">
        <v>10.11</v>
      </c>
      <c r="CI425" s="2">
        <v>10.11</v>
      </c>
      <c r="CJ425" s="2">
        <v>15.17</v>
      </c>
      <c r="CK425" s="2">
        <v>15.17</v>
      </c>
      <c r="CL425" t="s">
        <v>134</v>
      </c>
      <c r="CM425" t="s">
        <v>136</v>
      </c>
      <c r="CN425" t="s">
        <v>135</v>
      </c>
      <c r="CP425" t="s">
        <v>115</v>
      </c>
      <c r="CQ425" t="s">
        <v>114</v>
      </c>
      <c r="CR425" t="s">
        <v>115</v>
      </c>
      <c r="CS425" t="s">
        <v>114</v>
      </c>
      <c r="CT425" t="s">
        <v>136</v>
      </c>
      <c r="CU425" t="s">
        <v>114</v>
      </c>
      <c r="CV425" t="s">
        <v>136</v>
      </c>
      <c r="CW425" t="s">
        <v>136</v>
      </c>
      <c r="CX425" s="10">
        <v>16702346278</v>
      </c>
      <c r="CY425" t="s">
        <v>3728</v>
      </c>
      <c r="CZ425" t="s">
        <v>270</v>
      </c>
      <c r="DA425" t="s">
        <v>114</v>
      </c>
      <c r="DB425" t="s">
        <v>115</v>
      </c>
    </row>
    <row r="426" spans="1:111" ht="14.45" customHeight="1" x14ac:dyDescent="0.25">
      <c r="A426" t="s">
        <v>3737</v>
      </c>
      <c r="B426" t="s">
        <v>209</v>
      </c>
      <c r="C426" s="1">
        <v>45163.006225694444</v>
      </c>
      <c r="D426" s="1">
        <v>45236</v>
      </c>
      <c r="E426" t="s">
        <v>139</v>
      </c>
      <c r="G426" t="s">
        <v>114</v>
      </c>
      <c r="H426" t="s">
        <v>115</v>
      </c>
      <c r="I426" t="s">
        <v>115</v>
      </c>
      <c r="J426" t="s">
        <v>3738</v>
      </c>
      <c r="K426" t="s">
        <v>3739</v>
      </c>
      <c r="L426" t="s">
        <v>3740</v>
      </c>
      <c r="M426" t="s">
        <v>3741</v>
      </c>
      <c r="N426" t="s">
        <v>119</v>
      </c>
      <c r="O426" t="s">
        <v>120</v>
      </c>
      <c r="P426" s="8">
        <v>96950</v>
      </c>
      <c r="Q426" t="s">
        <v>121</v>
      </c>
      <c r="S426" s="10">
        <v>16702873412</v>
      </c>
      <c r="U426">
        <v>541410</v>
      </c>
      <c r="V426" t="s">
        <v>122</v>
      </c>
      <c r="X426" t="s">
        <v>3742</v>
      </c>
      <c r="Y426" t="s">
        <v>3743</v>
      </c>
      <c r="AA426" t="s">
        <v>126</v>
      </c>
      <c r="AB426" t="s">
        <v>3744</v>
      </c>
      <c r="AC426" t="s">
        <v>3745</v>
      </c>
      <c r="AD426" t="s">
        <v>119</v>
      </c>
      <c r="AE426" t="s">
        <v>120</v>
      </c>
      <c r="AF426" s="8">
        <v>96950</v>
      </c>
      <c r="AG426" t="s">
        <v>121</v>
      </c>
      <c r="AI426" s="10">
        <v>16702873412</v>
      </c>
      <c r="AK426" t="s">
        <v>3746</v>
      </c>
      <c r="BC426" t="str">
        <f>"27-1025.00"</f>
        <v>27-1025.00</v>
      </c>
      <c r="BD426" t="s">
        <v>883</v>
      </c>
      <c r="BE426" t="s">
        <v>3747</v>
      </c>
      <c r="BF426" t="s">
        <v>885</v>
      </c>
      <c r="BG426">
        <v>1</v>
      </c>
      <c r="BH426">
        <v>1</v>
      </c>
      <c r="BI426" s="1">
        <v>45200</v>
      </c>
      <c r="BJ426" s="1">
        <v>46295</v>
      </c>
      <c r="BK426" s="1">
        <v>45236</v>
      </c>
      <c r="BL426" s="1">
        <v>46295</v>
      </c>
      <c r="BM426">
        <v>40</v>
      </c>
      <c r="BN426">
        <v>0</v>
      </c>
      <c r="BO426">
        <v>8</v>
      </c>
      <c r="BP426">
        <v>8</v>
      </c>
      <c r="BQ426">
        <v>8</v>
      </c>
      <c r="BR426">
        <v>8</v>
      </c>
      <c r="BS426">
        <v>8</v>
      </c>
      <c r="BT426">
        <v>0</v>
      </c>
      <c r="BU426" t="str">
        <f>"8:00 AM"</f>
        <v>8:00 AM</v>
      </c>
      <c r="BV426" t="str">
        <f>"5:00 PM"</f>
        <v>5:00 PM</v>
      </c>
      <c r="BW426" t="s">
        <v>683</v>
      </c>
      <c r="BX426">
        <v>0</v>
      </c>
      <c r="BY426">
        <v>24</v>
      </c>
      <c r="BZ426" t="s">
        <v>115</v>
      </c>
      <c r="CB426" s="3" t="s">
        <v>3748</v>
      </c>
      <c r="CC426" t="s">
        <v>3740</v>
      </c>
      <c r="CD426" t="s">
        <v>3749</v>
      </c>
      <c r="CE426" t="s">
        <v>119</v>
      </c>
      <c r="CF426" t="s">
        <v>120</v>
      </c>
      <c r="CG426" s="8">
        <v>96950</v>
      </c>
      <c r="CH426" s="2">
        <v>10.18</v>
      </c>
      <c r="CI426" s="2">
        <v>10.18</v>
      </c>
      <c r="CJ426" s="2">
        <v>15.27</v>
      </c>
      <c r="CK426" s="2">
        <v>15.27</v>
      </c>
      <c r="CL426" t="s">
        <v>134</v>
      </c>
      <c r="CM426" t="s">
        <v>764</v>
      </c>
      <c r="CN426" t="s">
        <v>135</v>
      </c>
      <c r="CP426" t="s">
        <v>115</v>
      </c>
      <c r="CQ426" t="s">
        <v>114</v>
      </c>
      <c r="CR426" t="s">
        <v>115</v>
      </c>
      <c r="CS426" t="s">
        <v>114</v>
      </c>
      <c r="CT426" t="s">
        <v>136</v>
      </c>
      <c r="CU426" t="s">
        <v>114</v>
      </c>
      <c r="CV426" t="s">
        <v>136</v>
      </c>
      <c r="CW426" t="s">
        <v>423</v>
      </c>
      <c r="CX426" s="10">
        <v>16702873412</v>
      </c>
      <c r="CY426" t="s">
        <v>3746</v>
      </c>
      <c r="CZ426" t="s">
        <v>136</v>
      </c>
      <c r="DA426" t="s">
        <v>114</v>
      </c>
      <c r="DB426" t="s">
        <v>115</v>
      </c>
    </row>
    <row r="427" spans="1:111" ht="14.45" customHeight="1" x14ac:dyDescent="0.25">
      <c r="A427" t="s">
        <v>3755</v>
      </c>
      <c r="B427" t="s">
        <v>209</v>
      </c>
      <c r="C427" s="1">
        <v>45166.852753240739</v>
      </c>
      <c r="D427" s="1">
        <v>45236</v>
      </c>
      <c r="E427" t="s">
        <v>139</v>
      </c>
      <c r="G427" t="s">
        <v>115</v>
      </c>
      <c r="H427" t="s">
        <v>115</v>
      </c>
      <c r="I427" t="s">
        <v>115</v>
      </c>
      <c r="J427" t="s">
        <v>1412</v>
      </c>
      <c r="K427" t="s">
        <v>1413</v>
      </c>
      <c r="L427" t="s">
        <v>1414</v>
      </c>
      <c r="M427" t="s">
        <v>1415</v>
      </c>
      <c r="N427" t="s">
        <v>119</v>
      </c>
      <c r="O427" t="s">
        <v>120</v>
      </c>
      <c r="P427" s="8">
        <v>96950</v>
      </c>
      <c r="Q427" t="s">
        <v>121</v>
      </c>
      <c r="S427" s="10">
        <v>16703223311</v>
      </c>
      <c r="T427">
        <v>4504</v>
      </c>
      <c r="U427">
        <v>72111</v>
      </c>
      <c r="V427" t="s">
        <v>122</v>
      </c>
      <c r="X427" t="s">
        <v>431</v>
      </c>
      <c r="Y427" t="s">
        <v>1416</v>
      </c>
      <c r="AA427" t="s">
        <v>1417</v>
      </c>
      <c r="AB427" t="s">
        <v>1414</v>
      </c>
      <c r="AC427" t="s">
        <v>1415</v>
      </c>
      <c r="AD427" t="s">
        <v>119</v>
      </c>
      <c r="AE427" t="s">
        <v>120</v>
      </c>
      <c r="AF427" s="8">
        <v>96950</v>
      </c>
      <c r="AG427" t="s">
        <v>121</v>
      </c>
      <c r="AI427" s="10">
        <v>16703223311</v>
      </c>
      <c r="AJ427">
        <v>4504</v>
      </c>
      <c r="AK427" t="s">
        <v>1418</v>
      </c>
      <c r="BC427" t="str">
        <f>"35-2014.00"</f>
        <v>35-2014.00</v>
      </c>
      <c r="BD427" t="s">
        <v>222</v>
      </c>
      <c r="BE427" t="s">
        <v>3756</v>
      </c>
      <c r="BF427" t="s">
        <v>224</v>
      </c>
      <c r="BG427">
        <v>6</v>
      </c>
      <c r="BH427">
        <v>6</v>
      </c>
      <c r="BI427" s="1">
        <v>45286</v>
      </c>
      <c r="BJ427" s="1">
        <v>45651</v>
      </c>
      <c r="BK427" s="1">
        <v>45286</v>
      </c>
      <c r="BL427" s="1">
        <v>45651</v>
      </c>
      <c r="BM427">
        <v>40</v>
      </c>
      <c r="BN427">
        <v>0</v>
      </c>
      <c r="BO427">
        <v>8</v>
      </c>
      <c r="BP427">
        <v>8</v>
      </c>
      <c r="BQ427">
        <v>8</v>
      </c>
      <c r="BR427">
        <v>8</v>
      </c>
      <c r="BS427">
        <v>8</v>
      </c>
      <c r="BT427">
        <v>0</v>
      </c>
      <c r="BU427" t="str">
        <f>"8:00 AM"</f>
        <v>8:00 AM</v>
      </c>
      <c r="BV427" t="str">
        <f>"5:00 PM"</f>
        <v>5:00 PM</v>
      </c>
      <c r="BW427" t="s">
        <v>131</v>
      </c>
      <c r="BX427">
        <v>0</v>
      </c>
      <c r="BY427">
        <v>6</v>
      </c>
      <c r="BZ427" t="s">
        <v>115</v>
      </c>
      <c r="CB427" t="s">
        <v>3757</v>
      </c>
      <c r="CC427" t="s">
        <v>1414</v>
      </c>
      <c r="CD427" t="s">
        <v>1415</v>
      </c>
      <c r="CE427" t="s">
        <v>119</v>
      </c>
      <c r="CF427" t="s">
        <v>120</v>
      </c>
      <c r="CG427" s="8">
        <v>96950</v>
      </c>
      <c r="CH427" s="2">
        <v>8.69</v>
      </c>
      <c r="CI427" s="2">
        <v>9.59</v>
      </c>
      <c r="CJ427" s="2">
        <v>13.03</v>
      </c>
      <c r="CK427" s="2">
        <v>14.38</v>
      </c>
      <c r="CL427" t="s">
        <v>134</v>
      </c>
      <c r="CM427" t="s">
        <v>1423</v>
      </c>
      <c r="CN427" t="s">
        <v>135</v>
      </c>
      <c r="CP427" t="s">
        <v>115</v>
      </c>
      <c r="CQ427" t="s">
        <v>114</v>
      </c>
      <c r="CR427" t="s">
        <v>115</v>
      </c>
      <c r="CS427" t="s">
        <v>114</v>
      </c>
      <c r="CT427" t="s">
        <v>136</v>
      </c>
      <c r="CU427" t="s">
        <v>114</v>
      </c>
      <c r="CV427" t="s">
        <v>114</v>
      </c>
      <c r="CW427" t="s">
        <v>1593</v>
      </c>
      <c r="CX427" s="10">
        <v>16703223311</v>
      </c>
      <c r="CY427" t="s">
        <v>1425</v>
      </c>
      <c r="CZ427" t="s">
        <v>1426</v>
      </c>
      <c r="DA427" t="s">
        <v>114</v>
      </c>
      <c r="DB427" t="s">
        <v>115</v>
      </c>
      <c r="DC427" t="s">
        <v>1495</v>
      </c>
      <c r="DD427" t="s">
        <v>1428</v>
      </c>
      <c r="DE427" t="s">
        <v>1342</v>
      </c>
      <c r="DF427" t="s">
        <v>1429</v>
      </c>
      <c r="DG427" t="s">
        <v>1430</v>
      </c>
    </row>
    <row r="428" spans="1:111" ht="14.45" customHeight="1" x14ac:dyDescent="0.25">
      <c r="A428" t="s">
        <v>3758</v>
      </c>
      <c r="B428" t="s">
        <v>209</v>
      </c>
      <c r="C428" s="1">
        <v>45151.136167708333</v>
      </c>
      <c r="D428" s="1">
        <v>45236</v>
      </c>
      <c r="E428" t="s">
        <v>139</v>
      </c>
      <c r="G428" t="s">
        <v>115</v>
      </c>
      <c r="H428" t="s">
        <v>115</v>
      </c>
      <c r="I428" t="s">
        <v>115</v>
      </c>
      <c r="J428" t="s">
        <v>580</v>
      </c>
      <c r="L428" t="s">
        <v>581</v>
      </c>
      <c r="M428" t="s">
        <v>582</v>
      </c>
      <c r="N428" t="s">
        <v>214</v>
      </c>
      <c r="O428" t="s">
        <v>120</v>
      </c>
      <c r="P428" s="8">
        <v>96950</v>
      </c>
      <c r="Q428" t="s">
        <v>121</v>
      </c>
      <c r="S428" s="10">
        <v>16702350561</v>
      </c>
      <c r="T428">
        <v>100</v>
      </c>
      <c r="U428">
        <v>531110</v>
      </c>
      <c r="V428" t="s">
        <v>122</v>
      </c>
      <c r="X428" t="s">
        <v>583</v>
      </c>
      <c r="Y428" t="s">
        <v>584</v>
      </c>
      <c r="Z428" t="s">
        <v>585</v>
      </c>
      <c r="AA428" t="s">
        <v>586</v>
      </c>
      <c r="AB428" t="s">
        <v>581</v>
      </c>
      <c r="AC428" t="s">
        <v>582</v>
      </c>
      <c r="AD428" t="s">
        <v>214</v>
      </c>
      <c r="AE428" t="s">
        <v>120</v>
      </c>
      <c r="AF428" s="8">
        <v>96950</v>
      </c>
      <c r="AG428" t="s">
        <v>121</v>
      </c>
      <c r="AI428" s="10">
        <v>16702350561</v>
      </c>
      <c r="AJ428">
        <v>100</v>
      </c>
      <c r="AK428" t="s">
        <v>587</v>
      </c>
      <c r="BC428" t="str">
        <f>"43-3031.00"</f>
        <v>43-3031.00</v>
      </c>
      <c r="BD428" t="s">
        <v>310</v>
      </c>
      <c r="BE428" t="s">
        <v>3759</v>
      </c>
      <c r="BF428" t="s">
        <v>2606</v>
      </c>
      <c r="BG428">
        <v>1</v>
      </c>
      <c r="BH428">
        <v>1</v>
      </c>
      <c r="BI428" s="1">
        <v>45261</v>
      </c>
      <c r="BJ428" s="1">
        <v>45626</v>
      </c>
      <c r="BK428" s="1">
        <v>45261</v>
      </c>
      <c r="BL428" s="1">
        <v>45626</v>
      </c>
      <c r="BM428">
        <v>35</v>
      </c>
      <c r="BN428">
        <v>0</v>
      </c>
      <c r="BO428">
        <v>7</v>
      </c>
      <c r="BP428">
        <v>7</v>
      </c>
      <c r="BQ428">
        <v>7</v>
      </c>
      <c r="BR428">
        <v>7</v>
      </c>
      <c r="BS428">
        <v>7</v>
      </c>
      <c r="BT428">
        <v>0</v>
      </c>
      <c r="BU428" t="str">
        <f>"8:00 AM"</f>
        <v>8:00 AM</v>
      </c>
      <c r="BV428" t="str">
        <f>"4:00 PM"</f>
        <v>4:00 PM</v>
      </c>
      <c r="BW428" t="s">
        <v>160</v>
      </c>
      <c r="BX428">
        <v>0</v>
      </c>
      <c r="BY428">
        <v>24</v>
      </c>
      <c r="BZ428" t="s">
        <v>115</v>
      </c>
      <c r="CB428" t="s">
        <v>3760</v>
      </c>
      <c r="CC428" t="s">
        <v>581</v>
      </c>
      <c r="CD428" t="s">
        <v>582</v>
      </c>
      <c r="CE428" t="s">
        <v>214</v>
      </c>
      <c r="CF428" t="s">
        <v>120</v>
      </c>
      <c r="CG428" s="8">
        <v>96950</v>
      </c>
      <c r="CH428" s="2">
        <v>11.43</v>
      </c>
      <c r="CI428" s="2">
        <v>14</v>
      </c>
      <c r="CJ428" s="2">
        <v>17.149999999999999</v>
      </c>
      <c r="CK428" s="2">
        <v>21</v>
      </c>
      <c r="CL428" t="s">
        <v>134</v>
      </c>
      <c r="CM428" t="s">
        <v>593</v>
      </c>
      <c r="CN428" t="s">
        <v>135</v>
      </c>
      <c r="CP428" t="s">
        <v>115</v>
      </c>
      <c r="CQ428" t="s">
        <v>114</v>
      </c>
      <c r="CR428" t="s">
        <v>115</v>
      </c>
      <c r="CS428" t="s">
        <v>114</v>
      </c>
      <c r="CT428" t="s">
        <v>114</v>
      </c>
      <c r="CU428" t="s">
        <v>114</v>
      </c>
      <c r="CV428" t="s">
        <v>136</v>
      </c>
      <c r="CW428" t="s">
        <v>1182</v>
      </c>
      <c r="CX428" s="10">
        <v>16702350561</v>
      </c>
      <c r="CY428" t="s">
        <v>595</v>
      </c>
      <c r="CZ428" t="s">
        <v>596</v>
      </c>
      <c r="DA428" t="s">
        <v>114</v>
      </c>
      <c r="DB428" t="s">
        <v>115</v>
      </c>
    </row>
    <row r="429" spans="1:111" ht="14.45" customHeight="1" x14ac:dyDescent="0.25">
      <c r="A429" t="s">
        <v>3761</v>
      </c>
      <c r="B429" t="s">
        <v>209</v>
      </c>
      <c r="C429" s="1">
        <v>45162.499669328703</v>
      </c>
      <c r="D429" s="1">
        <v>45236</v>
      </c>
      <c r="E429" t="s">
        <v>139</v>
      </c>
      <c r="G429" t="s">
        <v>115</v>
      </c>
      <c r="H429" t="s">
        <v>115</v>
      </c>
      <c r="I429" t="s">
        <v>115</v>
      </c>
      <c r="J429" t="s">
        <v>580</v>
      </c>
      <c r="L429" t="s">
        <v>581</v>
      </c>
      <c r="M429" t="s">
        <v>582</v>
      </c>
      <c r="N429" t="s">
        <v>214</v>
      </c>
      <c r="O429" t="s">
        <v>120</v>
      </c>
      <c r="P429" s="8">
        <v>96950</v>
      </c>
      <c r="Q429" t="s">
        <v>121</v>
      </c>
      <c r="S429" s="10">
        <v>16702350561</v>
      </c>
      <c r="T429">
        <v>100</v>
      </c>
      <c r="U429">
        <v>531110</v>
      </c>
      <c r="V429" t="s">
        <v>122</v>
      </c>
      <c r="X429" t="s">
        <v>583</v>
      </c>
      <c r="Y429" t="s">
        <v>584</v>
      </c>
      <c r="Z429" t="s">
        <v>585</v>
      </c>
      <c r="AA429" t="s">
        <v>586</v>
      </c>
      <c r="AB429" t="s">
        <v>581</v>
      </c>
      <c r="AC429" t="s">
        <v>582</v>
      </c>
      <c r="AD429" t="s">
        <v>214</v>
      </c>
      <c r="AE429" t="s">
        <v>120</v>
      </c>
      <c r="AF429" s="8">
        <v>96950</v>
      </c>
      <c r="AG429" t="s">
        <v>121</v>
      </c>
      <c r="AI429" s="10">
        <v>16702350561</v>
      </c>
      <c r="AJ429">
        <v>100</v>
      </c>
      <c r="AK429" t="s">
        <v>587</v>
      </c>
      <c r="BC429" t="str">
        <f>"43-3031.00"</f>
        <v>43-3031.00</v>
      </c>
      <c r="BD429" t="s">
        <v>310</v>
      </c>
      <c r="BE429" t="s">
        <v>3759</v>
      </c>
      <c r="BF429" t="s">
        <v>2606</v>
      </c>
      <c r="BG429">
        <v>3</v>
      </c>
      <c r="BH429">
        <v>3</v>
      </c>
      <c r="BI429" s="1">
        <v>45261</v>
      </c>
      <c r="BJ429" s="1">
        <v>45626</v>
      </c>
      <c r="BK429" s="1">
        <v>45261</v>
      </c>
      <c r="BL429" s="1">
        <v>45626</v>
      </c>
      <c r="BM429">
        <v>35</v>
      </c>
      <c r="BN429">
        <v>0</v>
      </c>
      <c r="BO429">
        <v>7</v>
      </c>
      <c r="BP429">
        <v>7</v>
      </c>
      <c r="BQ429">
        <v>7</v>
      </c>
      <c r="BR429">
        <v>7</v>
      </c>
      <c r="BS429">
        <v>7</v>
      </c>
      <c r="BT429">
        <v>0</v>
      </c>
      <c r="BU429" t="str">
        <f>"8:00 AM"</f>
        <v>8:00 AM</v>
      </c>
      <c r="BV429" t="str">
        <f>"4:00 PM"</f>
        <v>4:00 PM</v>
      </c>
      <c r="BW429" t="s">
        <v>160</v>
      </c>
      <c r="BX429">
        <v>0</v>
      </c>
      <c r="BY429">
        <v>24</v>
      </c>
      <c r="BZ429" t="s">
        <v>115</v>
      </c>
      <c r="CB429" t="s">
        <v>3762</v>
      </c>
      <c r="CC429" t="s">
        <v>581</v>
      </c>
      <c r="CD429" t="s">
        <v>582</v>
      </c>
      <c r="CE429" t="s">
        <v>214</v>
      </c>
      <c r="CF429" t="s">
        <v>120</v>
      </c>
      <c r="CG429" s="8">
        <v>96950</v>
      </c>
      <c r="CH429" s="2">
        <v>11.43</v>
      </c>
      <c r="CI429" s="2">
        <v>11.43</v>
      </c>
      <c r="CJ429" s="2">
        <v>17.149999999999999</v>
      </c>
      <c r="CK429" s="2">
        <v>17.149999999999999</v>
      </c>
      <c r="CL429" t="s">
        <v>134</v>
      </c>
      <c r="CM429" t="s">
        <v>593</v>
      </c>
      <c r="CN429" t="s">
        <v>135</v>
      </c>
      <c r="CP429" t="s">
        <v>115</v>
      </c>
      <c r="CQ429" t="s">
        <v>114</v>
      </c>
      <c r="CR429" t="s">
        <v>115</v>
      </c>
      <c r="CS429" t="s">
        <v>114</v>
      </c>
      <c r="CT429" t="s">
        <v>114</v>
      </c>
      <c r="CU429" t="s">
        <v>114</v>
      </c>
      <c r="CV429" t="s">
        <v>136</v>
      </c>
      <c r="CW429" t="s">
        <v>594</v>
      </c>
      <c r="CX429" s="10">
        <v>16702350561</v>
      </c>
      <c r="CY429" t="s">
        <v>595</v>
      </c>
      <c r="CZ429" t="s">
        <v>136</v>
      </c>
      <c r="DA429" t="s">
        <v>114</v>
      </c>
      <c r="DB429" t="s">
        <v>115</v>
      </c>
    </row>
    <row r="430" spans="1:111" ht="14.45" customHeight="1" x14ac:dyDescent="0.25">
      <c r="A430" t="s">
        <v>3766</v>
      </c>
      <c r="B430" t="s">
        <v>209</v>
      </c>
      <c r="C430" s="1">
        <v>45162.780751736114</v>
      </c>
      <c r="D430" s="1">
        <v>45236</v>
      </c>
      <c r="E430" t="s">
        <v>139</v>
      </c>
      <c r="G430" t="s">
        <v>115</v>
      </c>
      <c r="H430" t="s">
        <v>115</v>
      </c>
      <c r="I430" t="s">
        <v>115</v>
      </c>
      <c r="J430" t="s">
        <v>2904</v>
      </c>
      <c r="K430" t="s">
        <v>3767</v>
      </c>
      <c r="L430" t="s">
        <v>3401</v>
      </c>
      <c r="N430" t="s">
        <v>119</v>
      </c>
      <c r="O430" t="s">
        <v>120</v>
      </c>
      <c r="P430" s="8">
        <v>96950</v>
      </c>
      <c r="Q430" t="s">
        <v>121</v>
      </c>
      <c r="S430" s="10">
        <v>16703227251</v>
      </c>
      <c r="U430">
        <v>561720</v>
      </c>
      <c r="V430" t="s">
        <v>122</v>
      </c>
      <c r="X430" t="s">
        <v>1357</v>
      </c>
      <c r="Y430" t="s">
        <v>2908</v>
      </c>
      <c r="Z430" t="s">
        <v>2909</v>
      </c>
      <c r="AA430" t="s">
        <v>3402</v>
      </c>
      <c r="AB430" t="s">
        <v>3401</v>
      </c>
      <c r="AD430" t="s">
        <v>119</v>
      </c>
      <c r="AE430" t="s">
        <v>120</v>
      </c>
      <c r="AF430" s="8">
        <v>96950</v>
      </c>
      <c r="AG430" t="s">
        <v>121</v>
      </c>
      <c r="AI430" s="10">
        <v>16703227251</v>
      </c>
      <c r="AK430" t="s">
        <v>2911</v>
      </c>
      <c r="BC430" t="str">
        <f>"37-2011.00"</f>
        <v>37-2011.00</v>
      </c>
      <c r="BD430" t="s">
        <v>144</v>
      </c>
      <c r="BE430" t="s">
        <v>3768</v>
      </c>
      <c r="BF430" t="s">
        <v>1314</v>
      </c>
      <c r="BG430">
        <v>2</v>
      </c>
      <c r="BH430">
        <v>2</v>
      </c>
      <c r="BI430" s="1">
        <v>45261</v>
      </c>
      <c r="BJ430" s="1">
        <v>45626</v>
      </c>
      <c r="BK430" s="1">
        <v>45261</v>
      </c>
      <c r="BL430" s="1">
        <v>45626</v>
      </c>
      <c r="BM430">
        <v>40</v>
      </c>
      <c r="BN430">
        <v>0</v>
      </c>
      <c r="BO430">
        <v>8</v>
      </c>
      <c r="BP430">
        <v>8</v>
      </c>
      <c r="BQ430">
        <v>8</v>
      </c>
      <c r="BR430">
        <v>8</v>
      </c>
      <c r="BS430">
        <v>8</v>
      </c>
      <c r="BT430">
        <v>0</v>
      </c>
      <c r="BU430" t="str">
        <f>"7:30 AM"</f>
        <v>7:30 AM</v>
      </c>
      <c r="BV430" t="str">
        <f>"4:30 PM"</f>
        <v>4:30 PM</v>
      </c>
      <c r="BW430" t="s">
        <v>131</v>
      </c>
      <c r="BX430">
        <v>0</v>
      </c>
      <c r="BY430">
        <v>6</v>
      </c>
      <c r="BZ430" t="s">
        <v>115</v>
      </c>
      <c r="CB430" t="s">
        <v>3769</v>
      </c>
      <c r="CC430" t="s">
        <v>2914</v>
      </c>
      <c r="CE430" t="s">
        <v>119</v>
      </c>
      <c r="CF430" t="s">
        <v>120</v>
      </c>
      <c r="CG430" s="8">
        <v>96950</v>
      </c>
      <c r="CH430" s="2">
        <v>8.15</v>
      </c>
      <c r="CI430" s="2">
        <v>8.15</v>
      </c>
      <c r="CJ430" s="2">
        <v>0</v>
      </c>
      <c r="CK430" s="2">
        <v>0</v>
      </c>
      <c r="CL430" t="s">
        <v>134</v>
      </c>
      <c r="CN430" t="s">
        <v>135</v>
      </c>
      <c r="CP430" t="s">
        <v>115</v>
      </c>
      <c r="CQ430" t="s">
        <v>114</v>
      </c>
      <c r="CR430" t="s">
        <v>115</v>
      </c>
      <c r="CS430" t="s">
        <v>115</v>
      </c>
      <c r="CT430" t="s">
        <v>136</v>
      </c>
      <c r="CU430" t="s">
        <v>114</v>
      </c>
      <c r="CV430" t="s">
        <v>136</v>
      </c>
      <c r="CW430" t="s">
        <v>3770</v>
      </c>
      <c r="CX430" s="10">
        <v>16703227251</v>
      </c>
      <c r="CY430" t="s">
        <v>2911</v>
      </c>
      <c r="CZ430" t="s">
        <v>136</v>
      </c>
      <c r="DA430" t="s">
        <v>114</v>
      </c>
      <c r="DB430" t="s">
        <v>115</v>
      </c>
    </row>
    <row r="431" spans="1:111" ht="14.45" customHeight="1" x14ac:dyDescent="0.25">
      <c r="A431" t="s">
        <v>3771</v>
      </c>
      <c r="B431" t="s">
        <v>209</v>
      </c>
      <c r="C431" s="1">
        <v>45165.999428009258</v>
      </c>
      <c r="D431" s="1">
        <v>45236</v>
      </c>
      <c r="E431" t="s">
        <v>139</v>
      </c>
      <c r="G431" t="s">
        <v>115</v>
      </c>
      <c r="H431" t="s">
        <v>115</v>
      </c>
      <c r="I431" t="s">
        <v>115</v>
      </c>
      <c r="J431" t="s">
        <v>1412</v>
      </c>
      <c r="K431" t="s">
        <v>1413</v>
      </c>
      <c r="L431" t="s">
        <v>1414</v>
      </c>
      <c r="M431" t="s">
        <v>1415</v>
      </c>
      <c r="N431" t="s">
        <v>119</v>
      </c>
      <c r="O431" t="s">
        <v>120</v>
      </c>
      <c r="P431" s="8">
        <v>96950</v>
      </c>
      <c r="Q431" t="s">
        <v>121</v>
      </c>
      <c r="S431" s="10">
        <v>16703223311</v>
      </c>
      <c r="T431">
        <v>4504</v>
      </c>
      <c r="U431">
        <v>72111</v>
      </c>
      <c r="V431" t="s">
        <v>122</v>
      </c>
      <c r="X431" t="s">
        <v>431</v>
      </c>
      <c r="Y431" t="s">
        <v>1416</v>
      </c>
      <c r="AA431" t="s">
        <v>1417</v>
      </c>
      <c r="AB431" t="s">
        <v>1414</v>
      </c>
      <c r="AC431" t="s">
        <v>1415</v>
      </c>
      <c r="AD431" t="s">
        <v>119</v>
      </c>
      <c r="AE431" t="s">
        <v>120</v>
      </c>
      <c r="AF431" s="8">
        <v>96950</v>
      </c>
      <c r="AG431" t="s">
        <v>121</v>
      </c>
      <c r="AI431" s="10">
        <v>16703223311</v>
      </c>
      <c r="AJ431">
        <v>4504</v>
      </c>
      <c r="AK431" t="s">
        <v>1418</v>
      </c>
      <c r="BC431" t="str">
        <f>"35-2014.00"</f>
        <v>35-2014.00</v>
      </c>
      <c r="BD431" t="s">
        <v>222</v>
      </c>
      <c r="BE431" t="s">
        <v>3756</v>
      </c>
      <c r="BF431" t="s">
        <v>224</v>
      </c>
      <c r="BG431">
        <v>20</v>
      </c>
      <c r="BH431">
        <v>20</v>
      </c>
      <c r="BI431" s="1">
        <v>45200</v>
      </c>
      <c r="BJ431" s="1">
        <v>45565</v>
      </c>
      <c r="BK431" s="1">
        <v>45236</v>
      </c>
      <c r="BL431" s="1">
        <v>45565</v>
      </c>
      <c r="BM431">
        <v>40</v>
      </c>
      <c r="BN431">
        <v>0</v>
      </c>
      <c r="BO431">
        <v>8</v>
      </c>
      <c r="BP431">
        <v>8</v>
      </c>
      <c r="BQ431">
        <v>8</v>
      </c>
      <c r="BR431">
        <v>8</v>
      </c>
      <c r="BS431">
        <v>8</v>
      </c>
      <c r="BT431">
        <v>0</v>
      </c>
      <c r="BU431" t="str">
        <f>"8:00 AM"</f>
        <v>8:00 AM</v>
      </c>
      <c r="BV431" t="str">
        <f>"5:00 PM"</f>
        <v>5:00 PM</v>
      </c>
      <c r="BW431" t="s">
        <v>131</v>
      </c>
      <c r="BX431">
        <v>0</v>
      </c>
      <c r="BY431">
        <v>6</v>
      </c>
      <c r="BZ431" t="s">
        <v>115</v>
      </c>
      <c r="CB431" t="s">
        <v>3757</v>
      </c>
      <c r="CC431" t="s">
        <v>1414</v>
      </c>
      <c r="CD431" t="s">
        <v>1415</v>
      </c>
      <c r="CE431" t="s">
        <v>119</v>
      </c>
      <c r="CF431" t="s">
        <v>120</v>
      </c>
      <c r="CG431" s="8">
        <v>96950</v>
      </c>
      <c r="CH431" s="2">
        <v>8.69</v>
      </c>
      <c r="CI431" s="2">
        <v>9.59</v>
      </c>
      <c r="CJ431" s="2">
        <v>13.03</v>
      </c>
      <c r="CK431" s="2">
        <v>14.38</v>
      </c>
      <c r="CL431" t="s">
        <v>134</v>
      </c>
      <c r="CM431" t="s">
        <v>1423</v>
      </c>
      <c r="CN431" t="s">
        <v>135</v>
      </c>
      <c r="CP431" t="s">
        <v>115</v>
      </c>
      <c r="CQ431" t="s">
        <v>114</v>
      </c>
      <c r="CR431" t="s">
        <v>115</v>
      </c>
      <c r="CS431" t="s">
        <v>114</v>
      </c>
      <c r="CT431" t="s">
        <v>136</v>
      </c>
      <c r="CU431" t="s">
        <v>114</v>
      </c>
      <c r="CV431" t="s">
        <v>114</v>
      </c>
      <c r="CW431" t="s">
        <v>1593</v>
      </c>
      <c r="CX431" s="10">
        <v>16703223311</v>
      </c>
      <c r="CY431" t="s">
        <v>1425</v>
      </c>
      <c r="CZ431" t="s">
        <v>1426</v>
      </c>
      <c r="DA431" t="s">
        <v>114</v>
      </c>
      <c r="DB431" t="s">
        <v>115</v>
      </c>
      <c r="DC431" t="s">
        <v>1495</v>
      </c>
      <c r="DD431" t="s">
        <v>1428</v>
      </c>
      <c r="DE431" t="s">
        <v>1342</v>
      </c>
      <c r="DF431" t="s">
        <v>1429</v>
      </c>
      <c r="DG431" t="s">
        <v>1430</v>
      </c>
    </row>
    <row r="432" spans="1:111" ht="14.45" customHeight="1" x14ac:dyDescent="0.25">
      <c r="A432" t="s">
        <v>3729</v>
      </c>
      <c r="B432" t="s">
        <v>285</v>
      </c>
      <c r="C432" s="1">
        <v>45127.077748958334</v>
      </c>
      <c r="D432" s="1">
        <v>45236</v>
      </c>
      <c r="E432" t="s">
        <v>113</v>
      </c>
      <c r="F432" s="1">
        <v>45198.833333333336</v>
      </c>
      <c r="G432" t="s">
        <v>114</v>
      </c>
      <c r="H432" t="s">
        <v>115</v>
      </c>
      <c r="I432" t="s">
        <v>115</v>
      </c>
      <c r="J432" t="s">
        <v>3730</v>
      </c>
      <c r="K432" t="s">
        <v>136</v>
      </c>
      <c r="L432" t="s">
        <v>3731</v>
      </c>
      <c r="M432" t="s">
        <v>3732</v>
      </c>
      <c r="N432" t="s">
        <v>214</v>
      </c>
      <c r="O432" t="s">
        <v>120</v>
      </c>
      <c r="P432" s="8">
        <v>96950</v>
      </c>
      <c r="Q432" t="s">
        <v>121</v>
      </c>
      <c r="R432" t="s">
        <v>120</v>
      </c>
      <c r="S432" s="10">
        <v>16702345860</v>
      </c>
      <c r="U432">
        <v>5241</v>
      </c>
      <c r="V432" t="s">
        <v>122</v>
      </c>
      <c r="X432" t="s">
        <v>2341</v>
      </c>
      <c r="Y432" t="s">
        <v>2342</v>
      </c>
      <c r="Z432" t="s">
        <v>2343</v>
      </c>
      <c r="AA432" t="s">
        <v>219</v>
      </c>
      <c r="AB432" t="s">
        <v>3733</v>
      </c>
      <c r="AD432" t="s">
        <v>214</v>
      </c>
      <c r="AE432" t="s">
        <v>120</v>
      </c>
      <c r="AF432" s="8">
        <v>96950</v>
      </c>
      <c r="AG432" t="s">
        <v>121</v>
      </c>
      <c r="AH432" t="s">
        <v>2345</v>
      </c>
      <c r="AI432" s="10">
        <v>16702345860</v>
      </c>
      <c r="AK432" t="s">
        <v>3734</v>
      </c>
      <c r="BC432" t="str">
        <f>"13-2011.00"</f>
        <v>13-2011.00</v>
      </c>
      <c r="BD432" t="s">
        <v>1694</v>
      </c>
      <c r="BE432" t="s">
        <v>3735</v>
      </c>
      <c r="BF432" t="s">
        <v>1994</v>
      </c>
      <c r="BG432">
        <v>1</v>
      </c>
      <c r="BI432" s="1">
        <v>45200</v>
      </c>
      <c r="BJ432" s="1">
        <v>46295</v>
      </c>
      <c r="BM432">
        <v>40</v>
      </c>
      <c r="BN432">
        <v>0</v>
      </c>
      <c r="BO432">
        <v>8</v>
      </c>
      <c r="BP432">
        <v>8</v>
      </c>
      <c r="BQ432">
        <v>8</v>
      </c>
      <c r="BR432">
        <v>8</v>
      </c>
      <c r="BS432">
        <v>8</v>
      </c>
      <c r="BT432">
        <v>0</v>
      </c>
      <c r="BU432" t="str">
        <f>"8:00 AM"</f>
        <v>8:00 AM</v>
      </c>
      <c r="BV432" t="str">
        <f>"5:00 PM"</f>
        <v>5:00 PM</v>
      </c>
      <c r="BW432" t="s">
        <v>683</v>
      </c>
      <c r="BX432">
        <v>0</v>
      </c>
      <c r="BY432">
        <v>24</v>
      </c>
      <c r="BZ432" t="s">
        <v>115</v>
      </c>
      <c r="CB432" t="s">
        <v>3736</v>
      </c>
      <c r="CC432" t="s">
        <v>3731</v>
      </c>
      <c r="CD432" t="s">
        <v>3732</v>
      </c>
      <c r="CE432" t="s">
        <v>214</v>
      </c>
      <c r="CF432" t="s">
        <v>120</v>
      </c>
      <c r="CG432" s="8">
        <v>96950</v>
      </c>
      <c r="CH432" s="2">
        <v>16.190000000000001</v>
      </c>
      <c r="CI432" s="2">
        <v>16.190000000000001</v>
      </c>
      <c r="CJ432" s="2">
        <v>24.29</v>
      </c>
      <c r="CK432" s="2">
        <v>24.29</v>
      </c>
      <c r="CL432" t="s">
        <v>134</v>
      </c>
      <c r="CM432" t="s">
        <v>136</v>
      </c>
      <c r="CN432" t="s">
        <v>135</v>
      </c>
      <c r="CP432" t="s">
        <v>115</v>
      </c>
      <c r="CQ432" t="s">
        <v>114</v>
      </c>
      <c r="CR432" t="s">
        <v>115</v>
      </c>
      <c r="CS432" t="s">
        <v>114</v>
      </c>
      <c r="CT432" t="s">
        <v>114</v>
      </c>
      <c r="CU432" t="s">
        <v>114</v>
      </c>
      <c r="CV432" t="s">
        <v>136</v>
      </c>
      <c r="CW432" t="s">
        <v>136</v>
      </c>
      <c r="CX432" s="10">
        <v>16702345860</v>
      </c>
      <c r="CY432" t="s">
        <v>3734</v>
      </c>
      <c r="CZ432" t="s">
        <v>473</v>
      </c>
      <c r="DA432" t="s">
        <v>114</v>
      </c>
      <c r="DB432" t="s">
        <v>115</v>
      </c>
    </row>
    <row r="433" spans="1:111" ht="14.45" customHeight="1" x14ac:dyDescent="0.25">
      <c r="A433" t="s">
        <v>3750</v>
      </c>
      <c r="B433" t="s">
        <v>285</v>
      </c>
      <c r="C433" s="1">
        <v>45152.024289120367</v>
      </c>
      <c r="D433" s="1">
        <v>45236</v>
      </c>
      <c r="E433" t="s">
        <v>113</v>
      </c>
      <c r="F433" s="1">
        <v>45198.833333333336</v>
      </c>
      <c r="G433" t="s">
        <v>115</v>
      </c>
      <c r="H433" t="s">
        <v>115</v>
      </c>
      <c r="I433" t="s">
        <v>115</v>
      </c>
      <c r="J433" t="s">
        <v>3680</v>
      </c>
      <c r="L433" t="s">
        <v>3681</v>
      </c>
      <c r="N433" t="s">
        <v>119</v>
      </c>
      <c r="O433" t="s">
        <v>120</v>
      </c>
      <c r="P433" s="8">
        <v>96950</v>
      </c>
      <c r="Q433" t="s">
        <v>121</v>
      </c>
      <c r="S433" s="10">
        <v>16704831673</v>
      </c>
      <c r="U433">
        <v>8121</v>
      </c>
      <c r="V433" t="s">
        <v>122</v>
      </c>
      <c r="X433" t="s">
        <v>3682</v>
      </c>
      <c r="Y433" t="s">
        <v>3683</v>
      </c>
      <c r="AA433" t="s">
        <v>1653</v>
      </c>
      <c r="AB433" t="s">
        <v>3681</v>
      </c>
      <c r="AD433" t="s">
        <v>119</v>
      </c>
      <c r="AE433" t="s">
        <v>120</v>
      </c>
      <c r="AF433" s="8">
        <v>96950</v>
      </c>
      <c r="AG433" t="s">
        <v>121</v>
      </c>
      <c r="AI433" s="10">
        <v>16704831673</v>
      </c>
      <c r="AK433" t="s">
        <v>3751</v>
      </c>
      <c r="BC433" t="str">
        <f>"31-9011.00"</f>
        <v>31-9011.00</v>
      </c>
      <c r="BD433" t="s">
        <v>1789</v>
      </c>
      <c r="BE433" t="s">
        <v>3752</v>
      </c>
      <c r="BF433" t="s">
        <v>1905</v>
      </c>
      <c r="BG433">
        <v>10</v>
      </c>
      <c r="BI433" s="1">
        <v>45200</v>
      </c>
      <c r="BJ433" s="1">
        <v>45565</v>
      </c>
      <c r="BM433">
        <v>35</v>
      </c>
      <c r="BN433">
        <v>0</v>
      </c>
      <c r="BO433">
        <v>7</v>
      </c>
      <c r="BP433">
        <v>7</v>
      </c>
      <c r="BQ433">
        <v>7</v>
      </c>
      <c r="BR433">
        <v>7</v>
      </c>
      <c r="BS433">
        <v>7</v>
      </c>
      <c r="BT433">
        <v>0</v>
      </c>
      <c r="BU433" t="str">
        <f>"10:00 AM"</f>
        <v>10:00 AM</v>
      </c>
      <c r="BV433" t="str">
        <f>"6:00 PM"</f>
        <v>6:00 PM</v>
      </c>
      <c r="BW433" t="s">
        <v>184</v>
      </c>
      <c r="BX433">
        <v>0</v>
      </c>
      <c r="BY433">
        <v>12</v>
      </c>
      <c r="BZ433" t="s">
        <v>115</v>
      </c>
      <c r="CB433" t="e">
        <f>- MUST HAVE CERTIFICATION FROM PREVIOUS EMPLOYER AS MASSAGE THERAPIST OR CERTIFICATION FROM TRAINING FACILITY AS A MASSAGE THERAPIST FOR BOTH US AND NON-US APPLICANTS.</f>
        <v>#NAME?</v>
      </c>
      <c r="CC433" t="s">
        <v>3753</v>
      </c>
      <c r="CD433" t="s">
        <v>3754</v>
      </c>
      <c r="CE433" t="s">
        <v>119</v>
      </c>
      <c r="CF433" t="s">
        <v>120</v>
      </c>
      <c r="CG433" s="8">
        <v>96950</v>
      </c>
      <c r="CH433" s="2">
        <v>12.26</v>
      </c>
      <c r="CI433" s="2">
        <v>12.26</v>
      </c>
      <c r="CJ433" s="2">
        <v>18.38</v>
      </c>
      <c r="CK433" s="2">
        <v>18.38</v>
      </c>
      <c r="CL433" t="s">
        <v>134</v>
      </c>
      <c r="CM433" t="s">
        <v>423</v>
      </c>
      <c r="CN433" t="s">
        <v>135</v>
      </c>
      <c r="CP433" t="s">
        <v>115</v>
      </c>
      <c r="CQ433" t="s">
        <v>114</v>
      </c>
      <c r="CR433" t="s">
        <v>115</v>
      </c>
      <c r="CS433" t="s">
        <v>114</v>
      </c>
      <c r="CT433" t="s">
        <v>136</v>
      </c>
      <c r="CU433" t="s">
        <v>114</v>
      </c>
      <c r="CV433" t="s">
        <v>136</v>
      </c>
      <c r="CW433" t="s">
        <v>1659</v>
      </c>
      <c r="CX433" s="10">
        <v>16704831673</v>
      </c>
      <c r="CY433" t="s">
        <v>3751</v>
      </c>
      <c r="CZ433" t="s">
        <v>136</v>
      </c>
      <c r="DA433" t="s">
        <v>114</v>
      </c>
      <c r="DB433" t="s">
        <v>115</v>
      </c>
    </row>
    <row r="434" spans="1:111" ht="14.45" customHeight="1" x14ac:dyDescent="0.25">
      <c r="A434" t="s">
        <v>3772</v>
      </c>
      <c r="B434" t="s">
        <v>285</v>
      </c>
      <c r="C434" s="1">
        <v>45154.453903472226</v>
      </c>
      <c r="D434" s="1">
        <v>45236</v>
      </c>
      <c r="E434" t="s">
        <v>139</v>
      </c>
      <c r="G434" t="s">
        <v>115</v>
      </c>
      <c r="H434" t="s">
        <v>115</v>
      </c>
      <c r="I434" t="s">
        <v>115</v>
      </c>
      <c r="J434" t="s">
        <v>2615</v>
      </c>
      <c r="L434" t="s">
        <v>2616</v>
      </c>
      <c r="M434" t="s">
        <v>2617</v>
      </c>
      <c r="N434" t="s">
        <v>2618</v>
      </c>
      <c r="O434" t="s">
        <v>120</v>
      </c>
      <c r="P434" s="8">
        <v>96950</v>
      </c>
      <c r="Q434" t="s">
        <v>121</v>
      </c>
      <c r="S434" s="10">
        <v>16702356622</v>
      </c>
      <c r="U434">
        <v>236116</v>
      </c>
      <c r="V434" t="s">
        <v>122</v>
      </c>
      <c r="X434" t="s">
        <v>2619</v>
      </c>
      <c r="Y434" t="s">
        <v>2620</v>
      </c>
      <c r="Z434" t="s">
        <v>2621</v>
      </c>
      <c r="AA434" t="s">
        <v>3773</v>
      </c>
      <c r="AB434" t="s">
        <v>3774</v>
      </c>
      <c r="AC434" t="s">
        <v>1283</v>
      </c>
      <c r="AD434" t="s">
        <v>214</v>
      </c>
      <c r="AE434" t="s">
        <v>120</v>
      </c>
      <c r="AF434" s="8">
        <v>96950</v>
      </c>
      <c r="AG434" t="s">
        <v>121</v>
      </c>
      <c r="AI434" s="10">
        <v>16707830215</v>
      </c>
      <c r="AK434" t="s">
        <v>2623</v>
      </c>
      <c r="BC434" t="str">
        <f>"13-2011.00"</f>
        <v>13-2011.00</v>
      </c>
      <c r="BD434" t="s">
        <v>1694</v>
      </c>
      <c r="BE434" t="s">
        <v>2624</v>
      </c>
      <c r="BF434" t="s">
        <v>1994</v>
      </c>
      <c r="BG434">
        <v>1</v>
      </c>
      <c r="BI434" s="1">
        <v>45200</v>
      </c>
      <c r="BJ434" s="1">
        <v>45565</v>
      </c>
      <c r="BM434">
        <v>40</v>
      </c>
      <c r="BN434">
        <v>0</v>
      </c>
      <c r="BO434">
        <v>8</v>
      </c>
      <c r="BP434">
        <v>8</v>
      </c>
      <c r="BQ434">
        <v>8</v>
      </c>
      <c r="BR434">
        <v>8</v>
      </c>
      <c r="BS434">
        <v>8</v>
      </c>
      <c r="BT434">
        <v>0</v>
      </c>
      <c r="BU434" t="str">
        <f t="shared" ref="BU434:BU439" si="16">"8:00 AM"</f>
        <v>8:00 AM</v>
      </c>
      <c r="BV434" t="str">
        <f>"5:00 PM"</f>
        <v>5:00 PM</v>
      </c>
      <c r="BW434" t="s">
        <v>683</v>
      </c>
      <c r="BX434">
        <v>0</v>
      </c>
      <c r="BY434">
        <v>6</v>
      </c>
      <c r="BZ434" t="s">
        <v>115</v>
      </c>
      <c r="CB434" t="s">
        <v>2625</v>
      </c>
      <c r="CC434" t="s">
        <v>2617</v>
      </c>
      <c r="CE434" t="s">
        <v>2618</v>
      </c>
      <c r="CF434" t="s">
        <v>120</v>
      </c>
      <c r="CG434" s="8">
        <v>96950</v>
      </c>
      <c r="CH434" s="2">
        <v>16.98</v>
      </c>
      <c r="CI434" s="2">
        <v>16.98</v>
      </c>
      <c r="CJ434" s="2">
        <v>25.47</v>
      </c>
      <c r="CK434" s="2">
        <v>25.47</v>
      </c>
      <c r="CL434" t="s">
        <v>134</v>
      </c>
      <c r="CM434" t="s">
        <v>184</v>
      </c>
      <c r="CN434" t="s">
        <v>135</v>
      </c>
      <c r="CP434" t="s">
        <v>115</v>
      </c>
      <c r="CQ434" t="s">
        <v>114</v>
      </c>
      <c r="CR434" t="s">
        <v>114</v>
      </c>
      <c r="CS434" t="s">
        <v>115</v>
      </c>
      <c r="CT434" t="s">
        <v>136</v>
      </c>
      <c r="CU434" t="s">
        <v>114</v>
      </c>
      <c r="CV434" t="s">
        <v>114</v>
      </c>
      <c r="CW434" t="s">
        <v>3775</v>
      </c>
      <c r="CX434" s="10">
        <v>16702356622</v>
      </c>
      <c r="CY434" t="s">
        <v>2623</v>
      </c>
      <c r="CZ434" t="s">
        <v>136</v>
      </c>
      <c r="DA434" t="s">
        <v>114</v>
      </c>
      <c r="DB434" t="s">
        <v>115</v>
      </c>
    </row>
    <row r="435" spans="1:111" ht="14.45" customHeight="1" x14ac:dyDescent="0.25">
      <c r="A435" t="s">
        <v>3763</v>
      </c>
      <c r="B435" t="s">
        <v>112</v>
      </c>
      <c r="C435" s="1">
        <v>45179.849477314812</v>
      </c>
      <c r="D435" s="1">
        <v>45236</v>
      </c>
      <c r="E435" t="s">
        <v>139</v>
      </c>
      <c r="G435" t="s">
        <v>115</v>
      </c>
      <c r="H435" t="s">
        <v>115</v>
      </c>
      <c r="I435" t="s">
        <v>115</v>
      </c>
      <c r="J435" t="s">
        <v>1304</v>
      </c>
      <c r="K435" t="s">
        <v>1305</v>
      </c>
      <c r="L435" t="s">
        <v>1306</v>
      </c>
      <c r="M435" t="s">
        <v>430</v>
      </c>
      <c r="N435" t="s">
        <v>119</v>
      </c>
      <c r="O435" t="s">
        <v>120</v>
      </c>
      <c r="P435" s="8">
        <v>96950</v>
      </c>
      <c r="Q435" t="s">
        <v>121</v>
      </c>
      <c r="S435" s="10">
        <v>16704833702</v>
      </c>
      <c r="T435">
        <v>0</v>
      </c>
      <c r="U435">
        <v>531110</v>
      </c>
      <c r="V435" t="s">
        <v>122</v>
      </c>
      <c r="X435" t="s">
        <v>431</v>
      </c>
      <c r="Y435" t="s">
        <v>432</v>
      </c>
      <c r="AA435" t="s">
        <v>126</v>
      </c>
      <c r="AB435" t="s">
        <v>1306</v>
      </c>
      <c r="AC435" t="s">
        <v>430</v>
      </c>
      <c r="AD435" t="s">
        <v>119</v>
      </c>
      <c r="AE435" t="s">
        <v>120</v>
      </c>
      <c r="AF435" s="8">
        <v>96950</v>
      </c>
      <c r="AG435" t="s">
        <v>121</v>
      </c>
      <c r="AI435" s="10">
        <v>16704833702</v>
      </c>
      <c r="AJ435">
        <v>0</v>
      </c>
      <c r="AK435" t="s">
        <v>1307</v>
      </c>
      <c r="BC435" t="str">
        <f>"49-9071.00"</f>
        <v>49-9071.00</v>
      </c>
      <c r="BD435" t="s">
        <v>200</v>
      </c>
      <c r="BE435" t="s">
        <v>3764</v>
      </c>
      <c r="BF435" t="s">
        <v>435</v>
      </c>
      <c r="BG435">
        <v>2</v>
      </c>
      <c r="BI435" s="1">
        <v>45231</v>
      </c>
      <c r="BJ435" s="1">
        <v>45596</v>
      </c>
      <c r="BM435">
        <v>40</v>
      </c>
      <c r="BN435">
        <v>0</v>
      </c>
      <c r="BO435">
        <v>8</v>
      </c>
      <c r="BP435">
        <v>8</v>
      </c>
      <c r="BQ435">
        <v>8</v>
      </c>
      <c r="BR435">
        <v>8</v>
      </c>
      <c r="BS435">
        <v>8</v>
      </c>
      <c r="BT435">
        <v>0</v>
      </c>
      <c r="BU435" t="str">
        <f t="shared" si="16"/>
        <v>8:00 AM</v>
      </c>
      <c r="BV435" t="str">
        <f>"5:00 PM"</f>
        <v>5:00 PM</v>
      </c>
      <c r="BW435" t="s">
        <v>131</v>
      </c>
      <c r="BX435">
        <v>0</v>
      </c>
      <c r="BY435">
        <v>24</v>
      </c>
      <c r="BZ435" t="s">
        <v>115</v>
      </c>
      <c r="CB435" t="s">
        <v>3765</v>
      </c>
      <c r="CC435" t="s">
        <v>1306</v>
      </c>
      <c r="CD435" t="s">
        <v>430</v>
      </c>
      <c r="CE435" t="s">
        <v>119</v>
      </c>
      <c r="CF435" t="s">
        <v>120</v>
      </c>
      <c r="CG435" s="8">
        <v>96950</v>
      </c>
      <c r="CH435" s="2">
        <v>9.5399999999999991</v>
      </c>
      <c r="CI435" s="2">
        <v>9.5399999999999991</v>
      </c>
      <c r="CJ435" s="2">
        <v>14.31</v>
      </c>
      <c r="CK435" s="2">
        <v>14.31</v>
      </c>
      <c r="CL435" t="s">
        <v>134</v>
      </c>
      <c r="CM435" t="s">
        <v>136</v>
      </c>
      <c r="CN435" t="s">
        <v>135</v>
      </c>
      <c r="CP435" t="s">
        <v>115</v>
      </c>
      <c r="CQ435" t="s">
        <v>114</v>
      </c>
      <c r="CR435" t="s">
        <v>115</v>
      </c>
      <c r="CS435" t="s">
        <v>114</v>
      </c>
      <c r="CT435" t="s">
        <v>136</v>
      </c>
      <c r="CU435" t="s">
        <v>114</v>
      </c>
      <c r="CV435" t="s">
        <v>136</v>
      </c>
      <c r="CW435" t="s">
        <v>437</v>
      </c>
      <c r="CX435" s="10">
        <v>16702333702</v>
      </c>
      <c r="CY435" t="s">
        <v>1307</v>
      </c>
      <c r="CZ435" t="s">
        <v>136</v>
      </c>
      <c r="DA435" t="s">
        <v>114</v>
      </c>
      <c r="DB435" t="s">
        <v>115</v>
      </c>
      <c r="DC435" t="s">
        <v>431</v>
      </c>
      <c r="DD435" t="s">
        <v>432</v>
      </c>
      <c r="DF435" t="s">
        <v>1304</v>
      </c>
      <c r="DG435" t="s">
        <v>1307</v>
      </c>
    </row>
    <row r="436" spans="1:111" ht="14.45" customHeight="1" x14ac:dyDescent="0.25">
      <c r="A436" t="s">
        <v>3793</v>
      </c>
      <c r="B436" t="s">
        <v>209</v>
      </c>
      <c r="C436" s="1">
        <v>45175.082262268515</v>
      </c>
      <c r="D436" s="1">
        <v>45237</v>
      </c>
      <c r="E436" t="s">
        <v>139</v>
      </c>
      <c r="G436" t="s">
        <v>115</v>
      </c>
      <c r="H436" t="s">
        <v>115</v>
      </c>
      <c r="I436" t="s">
        <v>115</v>
      </c>
      <c r="J436" t="s">
        <v>3579</v>
      </c>
      <c r="L436" t="s">
        <v>3794</v>
      </c>
      <c r="N436" t="s">
        <v>214</v>
      </c>
      <c r="O436" t="s">
        <v>120</v>
      </c>
      <c r="P436" s="8">
        <v>96950</v>
      </c>
      <c r="Q436" t="s">
        <v>121</v>
      </c>
      <c r="R436" t="s">
        <v>120</v>
      </c>
      <c r="S436" s="10">
        <v>16702341795</v>
      </c>
      <c r="U436">
        <v>56179</v>
      </c>
      <c r="V436" t="s">
        <v>122</v>
      </c>
      <c r="X436" t="s">
        <v>3582</v>
      </c>
      <c r="Y436" t="s">
        <v>3311</v>
      </c>
      <c r="Z436" t="s">
        <v>3584</v>
      </c>
      <c r="AA436" t="s">
        <v>3585</v>
      </c>
      <c r="AB436" t="s">
        <v>3794</v>
      </c>
      <c r="AD436" t="s">
        <v>214</v>
      </c>
      <c r="AE436" t="s">
        <v>120</v>
      </c>
      <c r="AF436" s="8">
        <v>96950</v>
      </c>
      <c r="AG436" t="s">
        <v>121</v>
      </c>
      <c r="AI436" s="10">
        <v>16702341795</v>
      </c>
      <c r="AK436" t="s">
        <v>3586</v>
      </c>
      <c r="BC436" t="str">
        <f>"49-9071.00"</f>
        <v>49-9071.00</v>
      </c>
      <c r="BD436" t="s">
        <v>200</v>
      </c>
      <c r="BE436" t="s">
        <v>3795</v>
      </c>
      <c r="BF436" t="s">
        <v>3796</v>
      </c>
      <c r="BG436">
        <v>14</v>
      </c>
      <c r="BH436">
        <v>14</v>
      </c>
      <c r="BI436" s="1">
        <v>45235</v>
      </c>
      <c r="BJ436" s="1">
        <v>45600</v>
      </c>
      <c r="BK436" s="1">
        <v>45237</v>
      </c>
      <c r="BL436" s="1">
        <v>45600</v>
      </c>
      <c r="BM436">
        <v>40</v>
      </c>
      <c r="BN436">
        <v>0</v>
      </c>
      <c r="BO436">
        <v>8</v>
      </c>
      <c r="BP436">
        <v>8</v>
      </c>
      <c r="BQ436">
        <v>8</v>
      </c>
      <c r="BR436">
        <v>8</v>
      </c>
      <c r="BS436">
        <v>8</v>
      </c>
      <c r="BT436">
        <v>0</v>
      </c>
      <c r="BU436" t="str">
        <f t="shared" si="16"/>
        <v>8:00 AM</v>
      </c>
      <c r="BV436" t="str">
        <f>"5:00 PM"</f>
        <v>5:00 PM</v>
      </c>
      <c r="BW436" t="s">
        <v>131</v>
      </c>
      <c r="BX436">
        <v>0</v>
      </c>
      <c r="BY436">
        <v>12</v>
      </c>
      <c r="BZ436" t="s">
        <v>115</v>
      </c>
      <c r="CB436" t="s">
        <v>3797</v>
      </c>
      <c r="CC436" t="s">
        <v>3580</v>
      </c>
      <c r="CD436" t="s">
        <v>3581</v>
      </c>
      <c r="CE436" t="s">
        <v>214</v>
      </c>
      <c r="CF436" t="s">
        <v>120</v>
      </c>
      <c r="CG436" s="8">
        <v>96950</v>
      </c>
      <c r="CH436" s="2">
        <v>9.5399999999999991</v>
      </c>
      <c r="CI436" s="2">
        <v>12</v>
      </c>
      <c r="CJ436" s="2">
        <v>14.31</v>
      </c>
      <c r="CK436" s="2">
        <v>18</v>
      </c>
      <c r="CL436" t="s">
        <v>134</v>
      </c>
      <c r="CM436" t="s">
        <v>184</v>
      </c>
      <c r="CN436" t="s">
        <v>135</v>
      </c>
      <c r="CP436" t="s">
        <v>114</v>
      </c>
      <c r="CQ436" t="s">
        <v>114</v>
      </c>
      <c r="CR436" t="s">
        <v>114</v>
      </c>
      <c r="CS436" t="s">
        <v>114</v>
      </c>
      <c r="CT436" t="s">
        <v>136</v>
      </c>
      <c r="CU436" t="s">
        <v>114</v>
      </c>
      <c r="CV436" t="s">
        <v>114</v>
      </c>
      <c r="CW436" t="s">
        <v>3591</v>
      </c>
      <c r="CX436" s="10">
        <v>16702341795</v>
      </c>
      <c r="CY436" t="s">
        <v>3586</v>
      </c>
      <c r="CZ436" t="s">
        <v>3592</v>
      </c>
      <c r="DA436" t="s">
        <v>114</v>
      </c>
      <c r="DB436" t="s">
        <v>115</v>
      </c>
    </row>
    <row r="437" spans="1:111" ht="14.45" customHeight="1" x14ac:dyDescent="0.25">
      <c r="A437" t="s">
        <v>3799</v>
      </c>
      <c r="B437" t="s">
        <v>209</v>
      </c>
      <c r="C437" s="1">
        <v>45176.086634953703</v>
      </c>
      <c r="D437" s="1">
        <v>45237</v>
      </c>
      <c r="E437" t="s">
        <v>113</v>
      </c>
      <c r="F437" s="1">
        <v>45290.791666666664</v>
      </c>
      <c r="G437" t="s">
        <v>115</v>
      </c>
      <c r="H437" t="s">
        <v>115</v>
      </c>
      <c r="I437" t="s">
        <v>115</v>
      </c>
      <c r="J437" t="s">
        <v>1412</v>
      </c>
      <c r="K437" t="s">
        <v>1413</v>
      </c>
      <c r="L437" t="s">
        <v>2264</v>
      </c>
      <c r="N437" t="s">
        <v>119</v>
      </c>
      <c r="O437" t="s">
        <v>120</v>
      </c>
      <c r="P437" s="8">
        <v>96950</v>
      </c>
      <c r="Q437" t="s">
        <v>121</v>
      </c>
      <c r="S437" s="10">
        <v>16703223311</v>
      </c>
      <c r="T437">
        <v>4504</v>
      </c>
      <c r="U437">
        <v>72111</v>
      </c>
      <c r="V437" t="s">
        <v>122</v>
      </c>
      <c r="X437" t="s">
        <v>431</v>
      </c>
      <c r="Y437" t="s">
        <v>1416</v>
      </c>
      <c r="AA437" t="s">
        <v>1417</v>
      </c>
      <c r="AB437" t="s">
        <v>2264</v>
      </c>
      <c r="AD437" t="s">
        <v>119</v>
      </c>
      <c r="AE437" t="s">
        <v>120</v>
      </c>
      <c r="AF437" s="8">
        <v>96950</v>
      </c>
      <c r="AG437" t="s">
        <v>121</v>
      </c>
      <c r="AI437" s="10">
        <v>16703223311</v>
      </c>
      <c r="AJ437">
        <v>4504</v>
      </c>
      <c r="AK437" t="s">
        <v>1418</v>
      </c>
      <c r="BC437" t="str">
        <f>"49-9071.00"</f>
        <v>49-9071.00</v>
      </c>
      <c r="BD437" t="s">
        <v>200</v>
      </c>
      <c r="BE437" t="s">
        <v>2270</v>
      </c>
      <c r="BF437" t="s">
        <v>368</v>
      </c>
      <c r="BG437">
        <v>2</v>
      </c>
      <c r="BH437">
        <v>2</v>
      </c>
      <c r="BI437" s="1">
        <v>45292</v>
      </c>
      <c r="BJ437" s="1">
        <v>45657</v>
      </c>
      <c r="BK437" s="1">
        <v>45292</v>
      </c>
      <c r="BL437" s="1">
        <v>45657</v>
      </c>
      <c r="BM437">
        <v>40</v>
      </c>
      <c r="BN437">
        <v>0</v>
      </c>
      <c r="BO437">
        <v>8</v>
      </c>
      <c r="BP437">
        <v>8</v>
      </c>
      <c r="BQ437">
        <v>8</v>
      </c>
      <c r="BR437">
        <v>8</v>
      </c>
      <c r="BS437">
        <v>8</v>
      </c>
      <c r="BT437">
        <v>0</v>
      </c>
      <c r="BU437" t="str">
        <f t="shared" si="16"/>
        <v>8:00 AM</v>
      </c>
      <c r="BV437" t="str">
        <f>"5:00 PM"</f>
        <v>5:00 PM</v>
      </c>
      <c r="BW437" t="s">
        <v>131</v>
      </c>
      <c r="BX437">
        <v>0</v>
      </c>
      <c r="BY437">
        <v>24</v>
      </c>
      <c r="BZ437" t="s">
        <v>114</v>
      </c>
      <c r="CA437">
        <v>4</v>
      </c>
      <c r="CB437" t="s">
        <v>2271</v>
      </c>
      <c r="CC437" t="s">
        <v>1414</v>
      </c>
      <c r="CD437" t="s">
        <v>1415</v>
      </c>
      <c r="CE437" t="s">
        <v>540</v>
      </c>
      <c r="CF437" t="s">
        <v>120</v>
      </c>
      <c r="CG437" s="8">
        <v>96950</v>
      </c>
      <c r="CH437" s="2">
        <v>9.5399999999999991</v>
      </c>
      <c r="CI437" s="2">
        <v>10.3</v>
      </c>
      <c r="CJ437" s="2">
        <v>14.31</v>
      </c>
      <c r="CK437" s="2">
        <v>15.45</v>
      </c>
      <c r="CL437" t="s">
        <v>134</v>
      </c>
      <c r="CM437" t="s">
        <v>1423</v>
      </c>
      <c r="CN437" t="s">
        <v>135</v>
      </c>
      <c r="CP437" t="s">
        <v>115</v>
      </c>
      <c r="CQ437" t="s">
        <v>114</v>
      </c>
      <c r="CR437" t="s">
        <v>115</v>
      </c>
      <c r="CS437" t="s">
        <v>114</v>
      </c>
      <c r="CT437" t="s">
        <v>136</v>
      </c>
      <c r="CU437" t="s">
        <v>114</v>
      </c>
      <c r="CV437" t="s">
        <v>114</v>
      </c>
      <c r="CW437" t="s">
        <v>1593</v>
      </c>
      <c r="CX437" s="10">
        <v>16703223311</v>
      </c>
      <c r="CY437" t="s">
        <v>1425</v>
      </c>
      <c r="CZ437" t="s">
        <v>1426</v>
      </c>
      <c r="DA437" t="s">
        <v>114</v>
      </c>
      <c r="DB437" t="s">
        <v>115</v>
      </c>
      <c r="DC437" t="s">
        <v>1495</v>
      </c>
      <c r="DD437" t="s">
        <v>1428</v>
      </c>
      <c r="DE437" t="s">
        <v>1342</v>
      </c>
      <c r="DF437" t="s">
        <v>1429</v>
      </c>
      <c r="DG437" t="s">
        <v>1430</v>
      </c>
    </row>
    <row r="438" spans="1:111" ht="14.45" customHeight="1" x14ac:dyDescent="0.25">
      <c r="A438" t="s">
        <v>3800</v>
      </c>
      <c r="B438" t="s">
        <v>209</v>
      </c>
      <c r="C438" s="1">
        <v>45177.854942824073</v>
      </c>
      <c r="D438" s="1">
        <v>45237</v>
      </c>
      <c r="E438" t="s">
        <v>113</v>
      </c>
      <c r="F438" s="1">
        <v>45322.791666666664</v>
      </c>
      <c r="G438" t="s">
        <v>115</v>
      </c>
      <c r="H438" t="s">
        <v>115</v>
      </c>
      <c r="I438" t="s">
        <v>115</v>
      </c>
      <c r="J438" t="s">
        <v>3801</v>
      </c>
      <c r="K438" t="s">
        <v>423</v>
      </c>
      <c r="L438" t="s">
        <v>3802</v>
      </c>
      <c r="M438" t="s">
        <v>3803</v>
      </c>
      <c r="N438" t="s">
        <v>119</v>
      </c>
      <c r="O438" t="s">
        <v>120</v>
      </c>
      <c r="P438" s="8">
        <v>96950</v>
      </c>
      <c r="Q438" t="s">
        <v>121</v>
      </c>
      <c r="R438" t="s">
        <v>136</v>
      </c>
      <c r="S438" s="10">
        <v>16702357011</v>
      </c>
      <c r="U438">
        <v>562111</v>
      </c>
      <c r="V438" t="s">
        <v>122</v>
      </c>
      <c r="X438" t="s">
        <v>464</v>
      </c>
      <c r="Y438" t="s">
        <v>465</v>
      </c>
      <c r="Z438" t="s">
        <v>466</v>
      </c>
      <c r="AA438" t="s">
        <v>308</v>
      </c>
      <c r="AB438" t="s">
        <v>3802</v>
      </c>
      <c r="AC438" t="s">
        <v>3803</v>
      </c>
      <c r="AD438" t="s">
        <v>119</v>
      </c>
      <c r="AE438" t="s">
        <v>120</v>
      </c>
      <c r="AF438" s="8">
        <v>96950</v>
      </c>
      <c r="AG438" t="s">
        <v>121</v>
      </c>
      <c r="AH438" t="s">
        <v>119</v>
      </c>
      <c r="AI438" s="10">
        <v>16702357011</v>
      </c>
      <c r="AJ438">
        <v>0</v>
      </c>
      <c r="AK438" t="s">
        <v>3804</v>
      </c>
      <c r="BC438" t="str">
        <f>"49-3023.00"</f>
        <v>49-3023.00</v>
      </c>
      <c r="BD438" t="s">
        <v>164</v>
      </c>
      <c r="BE438" t="s">
        <v>3805</v>
      </c>
      <c r="BF438" t="s">
        <v>360</v>
      </c>
      <c r="BG438">
        <v>1</v>
      </c>
      <c r="BH438">
        <v>1</v>
      </c>
      <c r="BI438" s="1">
        <v>45324</v>
      </c>
      <c r="BJ438" s="1">
        <v>45689</v>
      </c>
      <c r="BK438" s="1">
        <v>45324</v>
      </c>
      <c r="BL438" s="1">
        <v>45689</v>
      </c>
      <c r="BM438">
        <v>35</v>
      </c>
      <c r="BN438">
        <v>0</v>
      </c>
      <c r="BO438">
        <v>7</v>
      </c>
      <c r="BP438">
        <v>7</v>
      </c>
      <c r="BQ438">
        <v>7</v>
      </c>
      <c r="BR438">
        <v>7</v>
      </c>
      <c r="BS438">
        <v>7</v>
      </c>
      <c r="BT438">
        <v>0</v>
      </c>
      <c r="BU438" t="str">
        <f t="shared" si="16"/>
        <v>8:00 AM</v>
      </c>
      <c r="BV438" t="str">
        <f>"4:00 PM"</f>
        <v>4:00 PM</v>
      </c>
      <c r="BW438" t="s">
        <v>131</v>
      </c>
      <c r="BX438">
        <v>0</v>
      </c>
      <c r="BY438">
        <v>12</v>
      </c>
      <c r="BZ438" t="s">
        <v>115</v>
      </c>
      <c r="CB438" t="s">
        <v>3806</v>
      </c>
      <c r="CC438" t="s">
        <v>3802</v>
      </c>
      <c r="CD438" t="s">
        <v>3803</v>
      </c>
      <c r="CE438" t="s">
        <v>119</v>
      </c>
      <c r="CF438" t="s">
        <v>120</v>
      </c>
      <c r="CG438" s="8">
        <v>96950</v>
      </c>
      <c r="CH438" s="2">
        <v>10.07</v>
      </c>
      <c r="CI438" s="2">
        <v>10.07</v>
      </c>
      <c r="CJ438" s="2">
        <v>15.11</v>
      </c>
      <c r="CK438" s="2">
        <v>15.11</v>
      </c>
      <c r="CL438" t="s">
        <v>134</v>
      </c>
      <c r="CM438" t="s">
        <v>136</v>
      </c>
      <c r="CN438" t="s">
        <v>135</v>
      </c>
      <c r="CP438" t="s">
        <v>115</v>
      </c>
      <c r="CQ438" t="s">
        <v>114</v>
      </c>
      <c r="CR438" t="s">
        <v>115</v>
      </c>
      <c r="CS438" t="s">
        <v>114</v>
      </c>
      <c r="CT438" t="s">
        <v>136</v>
      </c>
      <c r="CU438" t="s">
        <v>114</v>
      </c>
      <c r="CV438" t="s">
        <v>136</v>
      </c>
      <c r="CW438" t="s">
        <v>136</v>
      </c>
      <c r="CX438" s="10">
        <v>16702357011</v>
      </c>
      <c r="CY438" t="s">
        <v>3804</v>
      </c>
      <c r="CZ438" t="s">
        <v>473</v>
      </c>
      <c r="DA438" t="s">
        <v>114</v>
      </c>
      <c r="DB438" t="s">
        <v>115</v>
      </c>
    </row>
    <row r="439" spans="1:111" ht="14.45" customHeight="1" x14ac:dyDescent="0.25">
      <c r="A439" t="s">
        <v>3807</v>
      </c>
      <c r="B439" t="s">
        <v>209</v>
      </c>
      <c r="C439" s="1">
        <v>45169.296834606481</v>
      </c>
      <c r="D439" s="1">
        <v>45237</v>
      </c>
      <c r="E439" t="s">
        <v>139</v>
      </c>
      <c r="G439" t="s">
        <v>115</v>
      </c>
      <c r="H439" t="s">
        <v>115</v>
      </c>
      <c r="I439" t="s">
        <v>115</v>
      </c>
      <c r="J439" t="s">
        <v>2531</v>
      </c>
      <c r="K439" t="s">
        <v>2532</v>
      </c>
      <c r="L439" t="s">
        <v>2533</v>
      </c>
      <c r="M439" t="s">
        <v>2534</v>
      </c>
      <c r="N439" t="s">
        <v>119</v>
      </c>
      <c r="O439" t="s">
        <v>120</v>
      </c>
      <c r="P439" s="8">
        <v>96950</v>
      </c>
      <c r="Q439" t="s">
        <v>121</v>
      </c>
      <c r="S439" s="10">
        <v>16702352883</v>
      </c>
      <c r="T439">
        <v>0</v>
      </c>
      <c r="U439">
        <v>56132</v>
      </c>
      <c r="V439" t="s">
        <v>122</v>
      </c>
      <c r="X439" t="s">
        <v>415</v>
      </c>
      <c r="Y439" t="s">
        <v>416</v>
      </c>
      <c r="Z439" t="s">
        <v>417</v>
      </c>
      <c r="AA439" t="s">
        <v>533</v>
      </c>
      <c r="AB439" t="s">
        <v>2533</v>
      </c>
      <c r="AC439" t="s">
        <v>2534</v>
      </c>
      <c r="AD439" t="s">
        <v>119</v>
      </c>
      <c r="AE439" t="s">
        <v>120</v>
      </c>
      <c r="AF439" s="8">
        <v>96950</v>
      </c>
      <c r="AG439" t="s">
        <v>121</v>
      </c>
      <c r="AI439" s="10">
        <v>16702352883</v>
      </c>
      <c r="AJ439">
        <v>0</v>
      </c>
      <c r="AK439" t="s">
        <v>2535</v>
      </c>
      <c r="BC439" t="str">
        <f>"53-7065.00"</f>
        <v>53-7065.00</v>
      </c>
      <c r="BD439" t="s">
        <v>936</v>
      </c>
      <c r="BE439" t="s">
        <v>3808</v>
      </c>
      <c r="BF439" t="s">
        <v>3809</v>
      </c>
      <c r="BG439">
        <v>10</v>
      </c>
      <c r="BH439">
        <v>10</v>
      </c>
      <c r="BI439" s="1">
        <v>45231</v>
      </c>
      <c r="BJ439" s="1">
        <v>45596</v>
      </c>
      <c r="BK439" s="1">
        <v>45237</v>
      </c>
      <c r="BL439" s="1">
        <v>45596</v>
      </c>
      <c r="BM439">
        <v>35</v>
      </c>
      <c r="BN439">
        <v>0</v>
      </c>
      <c r="BO439">
        <v>7</v>
      </c>
      <c r="BP439">
        <v>7</v>
      </c>
      <c r="BQ439">
        <v>7</v>
      </c>
      <c r="BR439">
        <v>7</v>
      </c>
      <c r="BS439">
        <v>7</v>
      </c>
      <c r="BT439">
        <v>0</v>
      </c>
      <c r="BU439" t="str">
        <f t="shared" si="16"/>
        <v>8:00 AM</v>
      </c>
      <c r="BV439" t="str">
        <f>"4:00 PM"</f>
        <v>4:00 PM</v>
      </c>
      <c r="BW439" t="s">
        <v>131</v>
      </c>
      <c r="BX439">
        <v>3</v>
      </c>
      <c r="BY439">
        <v>3</v>
      </c>
      <c r="BZ439" t="s">
        <v>115</v>
      </c>
      <c r="CB439" t="s">
        <v>3810</v>
      </c>
      <c r="CC439" t="s">
        <v>2533</v>
      </c>
      <c r="CD439" t="s">
        <v>2539</v>
      </c>
      <c r="CE439" t="s">
        <v>119</v>
      </c>
      <c r="CF439" t="s">
        <v>120</v>
      </c>
      <c r="CG439" s="8">
        <v>96950</v>
      </c>
      <c r="CH439" s="2">
        <v>8.56</v>
      </c>
      <c r="CI439" s="2">
        <v>8.56</v>
      </c>
      <c r="CJ439" s="2">
        <v>12.84</v>
      </c>
      <c r="CK439" s="2">
        <v>12.84</v>
      </c>
      <c r="CL439" t="s">
        <v>134</v>
      </c>
      <c r="CM439" t="s">
        <v>764</v>
      </c>
      <c r="CN439" t="s">
        <v>135</v>
      </c>
      <c r="CP439" t="s">
        <v>115</v>
      </c>
      <c r="CQ439" t="s">
        <v>114</v>
      </c>
      <c r="CR439" t="s">
        <v>115</v>
      </c>
      <c r="CS439" t="s">
        <v>114</v>
      </c>
      <c r="CT439" t="s">
        <v>114</v>
      </c>
      <c r="CU439" t="s">
        <v>114</v>
      </c>
      <c r="CV439" t="s">
        <v>136</v>
      </c>
      <c r="CW439" t="s">
        <v>424</v>
      </c>
      <c r="CX439" s="10">
        <v>16702352883</v>
      </c>
      <c r="CY439" t="s">
        <v>2535</v>
      </c>
      <c r="CZ439" t="s">
        <v>206</v>
      </c>
      <c r="DA439" t="s">
        <v>114</v>
      </c>
      <c r="DB439" t="s">
        <v>115</v>
      </c>
    </row>
    <row r="440" spans="1:111" ht="14.45" customHeight="1" x14ac:dyDescent="0.25">
      <c r="A440" t="s">
        <v>3811</v>
      </c>
      <c r="B440" t="s">
        <v>209</v>
      </c>
      <c r="C440" s="1">
        <v>45175.822200810187</v>
      </c>
      <c r="D440" s="1">
        <v>45237</v>
      </c>
      <c r="E440" t="s">
        <v>139</v>
      </c>
      <c r="G440" t="s">
        <v>115</v>
      </c>
      <c r="H440" t="s">
        <v>115</v>
      </c>
      <c r="I440" t="s">
        <v>115</v>
      </c>
      <c r="J440" t="s">
        <v>687</v>
      </c>
      <c r="K440" t="s">
        <v>688</v>
      </c>
      <c r="L440" t="s">
        <v>689</v>
      </c>
      <c r="M440" t="s">
        <v>612</v>
      </c>
      <c r="N440" t="s">
        <v>214</v>
      </c>
      <c r="O440" t="s">
        <v>120</v>
      </c>
      <c r="P440" s="8">
        <v>96950</v>
      </c>
      <c r="Q440" t="s">
        <v>121</v>
      </c>
      <c r="S440" s="10">
        <v>16702331530</v>
      </c>
      <c r="U440">
        <v>31181</v>
      </c>
      <c r="V440" t="s">
        <v>122</v>
      </c>
      <c r="X440" t="s">
        <v>690</v>
      </c>
      <c r="Y440" t="s">
        <v>691</v>
      </c>
      <c r="Z440" t="s">
        <v>206</v>
      </c>
      <c r="AA440" t="s">
        <v>259</v>
      </c>
      <c r="AB440" t="s">
        <v>689</v>
      </c>
      <c r="AC440" t="s">
        <v>612</v>
      </c>
      <c r="AD440" t="s">
        <v>214</v>
      </c>
      <c r="AE440" t="s">
        <v>120</v>
      </c>
      <c r="AF440" s="8">
        <v>96950</v>
      </c>
      <c r="AG440" t="s">
        <v>121</v>
      </c>
      <c r="AI440" s="10">
        <v>16702331530</v>
      </c>
      <c r="AK440" t="s">
        <v>692</v>
      </c>
      <c r="BC440" t="str">
        <f>"51-3011.00"</f>
        <v>51-3011.00</v>
      </c>
      <c r="BD440" t="s">
        <v>574</v>
      </c>
      <c r="BE440" t="s">
        <v>3812</v>
      </c>
      <c r="BF440" t="s">
        <v>576</v>
      </c>
      <c r="BG440">
        <v>6</v>
      </c>
      <c r="BH440">
        <v>6</v>
      </c>
      <c r="BI440" s="1">
        <v>45200</v>
      </c>
      <c r="BJ440" s="1">
        <v>45565</v>
      </c>
      <c r="BK440" s="1">
        <v>45237</v>
      </c>
      <c r="BL440" s="1">
        <v>45565</v>
      </c>
      <c r="BM440">
        <v>35</v>
      </c>
      <c r="BN440">
        <v>5</v>
      </c>
      <c r="BO440">
        <v>5</v>
      </c>
      <c r="BP440">
        <v>5</v>
      </c>
      <c r="BQ440">
        <v>5</v>
      </c>
      <c r="BR440">
        <v>5</v>
      </c>
      <c r="BS440">
        <v>5</v>
      </c>
      <c r="BT440">
        <v>5</v>
      </c>
      <c r="BU440" t="str">
        <f>"5:30 AM"</f>
        <v>5:30 AM</v>
      </c>
      <c r="BV440" t="str">
        <f>"2:30 PM"</f>
        <v>2:30 PM</v>
      </c>
      <c r="BW440" t="s">
        <v>131</v>
      </c>
      <c r="BX440">
        <v>0</v>
      </c>
      <c r="BY440">
        <v>12</v>
      </c>
      <c r="BZ440" t="s">
        <v>115</v>
      </c>
      <c r="CB440" t="s">
        <v>3813</v>
      </c>
      <c r="CC440" t="s">
        <v>689</v>
      </c>
      <c r="CD440" t="s">
        <v>612</v>
      </c>
      <c r="CE440" t="s">
        <v>214</v>
      </c>
      <c r="CF440" t="s">
        <v>120</v>
      </c>
      <c r="CG440" s="8">
        <v>96950</v>
      </c>
      <c r="CH440" s="2">
        <v>8.36</v>
      </c>
      <c r="CI440" s="2">
        <v>8.36</v>
      </c>
      <c r="CJ440" s="2">
        <v>12.54</v>
      </c>
      <c r="CK440" s="2">
        <v>12.54</v>
      </c>
      <c r="CL440" t="s">
        <v>134</v>
      </c>
      <c r="CM440" t="s">
        <v>206</v>
      </c>
      <c r="CN440" t="s">
        <v>135</v>
      </c>
      <c r="CP440" t="s">
        <v>115</v>
      </c>
      <c r="CQ440" t="s">
        <v>114</v>
      </c>
      <c r="CR440" t="s">
        <v>115</v>
      </c>
      <c r="CS440" t="s">
        <v>114</v>
      </c>
      <c r="CT440" t="s">
        <v>136</v>
      </c>
      <c r="CU440" t="s">
        <v>114</v>
      </c>
      <c r="CV440" t="s">
        <v>136</v>
      </c>
      <c r="CW440" t="s">
        <v>696</v>
      </c>
      <c r="CX440" s="10">
        <v>16702331530</v>
      </c>
      <c r="CY440" t="s">
        <v>692</v>
      </c>
      <c r="CZ440" t="s">
        <v>697</v>
      </c>
      <c r="DA440" t="s">
        <v>114</v>
      </c>
      <c r="DB440" t="s">
        <v>115</v>
      </c>
      <c r="DC440" t="s">
        <v>690</v>
      </c>
      <c r="DD440" t="s">
        <v>691</v>
      </c>
      <c r="DE440" t="s">
        <v>206</v>
      </c>
      <c r="DF440" t="s">
        <v>687</v>
      </c>
      <c r="DG440" t="s">
        <v>692</v>
      </c>
    </row>
    <row r="441" spans="1:111" ht="14.45" customHeight="1" x14ac:dyDescent="0.25">
      <c r="A441" t="s">
        <v>3823</v>
      </c>
      <c r="B441" t="s">
        <v>209</v>
      </c>
      <c r="C441" s="1">
        <v>45169.288010416669</v>
      </c>
      <c r="D441" s="1">
        <v>45237</v>
      </c>
      <c r="E441" t="s">
        <v>139</v>
      </c>
      <c r="G441" t="s">
        <v>115</v>
      </c>
      <c r="H441" t="s">
        <v>115</v>
      </c>
      <c r="I441" t="s">
        <v>115</v>
      </c>
      <c r="J441" t="s">
        <v>2531</v>
      </c>
      <c r="K441" t="s">
        <v>2532</v>
      </c>
      <c r="L441" t="s">
        <v>2533</v>
      </c>
      <c r="M441" t="s">
        <v>2534</v>
      </c>
      <c r="N441" t="s">
        <v>119</v>
      </c>
      <c r="O441" t="s">
        <v>120</v>
      </c>
      <c r="P441" s="8">
        <v>96950</v>
      </c>
      <c r="Q441" t="s">
        <v>121</v>
      </c>
      <c r="S441" s="10">
        <v>16702352883</v>
      </c>
      <c r="T441">
        <v>0</v>
      </c>
      <c r="U441">
        <v>56132</v>
      </c>
      <c r="V441" t="s">
        <v>122</v>
      </c>
      <c r="X441" t="s">
        <v>415</v>
      </c>
      <c r="Y441" t="s">
        <v>416</v>
      </c>
      <c r="Z441" t="s">
        <v>417</v>
      </c>
      <c r="AA441" t="s">
        <v>533</v>
      </c>
      <c r="AB441" t="s">
        <v>2533</v>
      </c>
      <c r="AC441" t="s">
        <v>2534</v>
      </c>
      <c r="AD441" t="s">
        <v>119</v>
      </c>
      <c r="AE441" t="s">
        <v>120</v>
      </c>
      <c r="AF441" s="8">
        <v>96950</v>
      </c>
      <c r="AG441" t="s">
        <v>121</v>
      </c>
      <c r="AI441" s="10">
        <v>16702352883</v>
      </c>
      <c r="AJ441">
        <v>0</v>
      </c>
      <c r="AK441" t="s">
        <v>2535</v>
      </c>
      <c r="BC441" t="str">
        <f>"35-3023.00"</f>
        <v>35-3023.00</v>
      </c>
      <c r="BD441" t="s">
        <v>454</v>
      </c>
      <c r="BE441" t="s">
        <v>3824</v>
      </c>
      <c r="BF441" t="s">
        <v>3825</v>
      </c>
      <c r="BG441">
        <v>10</v>
      </c>
      <c r="BH441">
        <v>10</v>
      </c>
      <c r="BI441" s="1">
        <v>45231</v>
      </c>
      <c r="BJ441" s="1">
        <v>45596</v>
      </c>
      <c r="BK441" s="1">
        <v>45237</v>
      </c>
      <c r="BL441" s="1">
        <v>45596</v>
      </c>
      <c r="BM441">
        <v>35</v>
      </c>
      <c r="BN441">
        <v>0</v>
      </c>
      <c r="BO441">
        <v>7</v>
      </c>
      <c r="BP441">
        <v>7</v>
      </c>
      <c r="BQ441">
        <v>7</v>
      </c>
      <c r="BR441">
        <v>7</v>
      </c>
      <c r="BS441">
        <v>7</v>
      </c>
      <c r="BT441">
        <v>0</v>
      </c>
      <c r="BU441" t="str">
        <f>"9:00 AM"</f>
        <v>9:00 AM</v>
      </c>
      <c r="BV441" t="str">
        <f>"5:00 PM"</f>
        <v>5:00 PM</v>
      </c>
      <c r="BW441" t="s">
        <v>131</v>
      </c>
      <c r="BX441">
        <v>3</v>
      </c>
      <c r="BY441">
        <v>3</v>
      </c>
      <c r="BZ441" t="s">
        <v>115</v>
      </c>
      <c r="CB441" t="s">
        <v>3826</v>
      </c>
      <c r="CC441" t="s">
        <v>2533</v>
      </c>
      <c r="CD441" t="s">
        <v>2539</v>
      </c>
      <c r="CE441" t="s">
        <v>119</v>
      </c>
      <c r="CF441" t="s">
        <v>120</v>
      </c>
      <c r="CG441" s="8">
        <v>96950</v>
      </c>
      <c r="CH441" s="2">
        <v>7.97</v>
      </c>
      <c r="CI441" s="2">
        <v>7.97</v>
      </c>
      <c r="CJ441" s="2">
        <v>11.96</v>
      </c>
      <c r="CK441" s="2">
        <v>11.96</v>
      </c>
      <c r="CL441" t="s">
        <v>134</v>
      </c>
      <c r="CM441" t="s">
        <v>764</v>
      </c>
      <c r="CN441" t="s">
        <v>135</v>
      </c>
      <c r="CP441" t="s">
        <v>115</v>
      </c>
      <c r="CQ441" t="s">
        <v>114</v>
      </c>
      <c r="CR441" t="s">
        <v>115</v>
      </c>
      <c r="CS441" t="s">
        <v>114</v>
      </c>
      <c r="CT441" t="s">
        <v>114</v>
      </c>
      <c r="CU441" t="s">
        <v>114</v>
      </c>
      <c r="CV441" t="s">
        <v>136</v>
      </c>
      <c r="CW441" t="s">
        <v>424</v>
      </c>
      <c r="CX441" s="10">
        <v>16702352883</v>
      </c>
      <c r="CY441" t="s">
        <v>2535</v>
      </c>
      <c r="CZ441" t="s">
        <v>206</v>
      </c>
      <c r="DA441" t="s">
        <v>114</v>
      </c>
      <c r="DB441" t="s">
        <v>115</v>
      </c>
    </row>
    <row r="442" spans="1:111" ht="14.45" customHeight="1" x14ac:dyDescent="0.25">
      <c r="A442" t="s">
        <v>3827</v>
      </c>
      <c r="B442" t="s">
        <v>209</v>
      </c>
      <c r="C442" s="1">
        <v>45169.293608333333</v>
      </c>
      <c r="D442" s="1">
        <v>45237</v>
      </c>
      <c r="E442" t="s">
        <v>139</v>
      </c>
      <c r="G442" t="s">
        <v>115</v>
      </c>
      <c r="H442" t="s">
        <v>115</v>
      </c>
      <c r="I442" t="s">
        <v>115</v>
      </c>
      <c r="J442" t="s">
        <v>2531</v>
      </c>
      <c r="K442" t="s">
        <v>2532</v>
      </c>
      <c r="L442" t="s">
        <v>2533</v>
      </c>
      <c r="M442" t="s">
        <v>2534</v>
      </c>
      <c r="N442" t="s">
        <v>119</v>
      </c>
      <c r="O442" t="s">
        <v>120</v>
      </c>
      <c r="P442" s="8">
        <v>96950</v>
      </c>
      <c r="Q442" t="s">
        <v>121</v>
      </c>
      <c r="S442" s="10">
        <v>16702352883</v>
      </c>
      <c r="T442">
        <v>0</v>
      </c>
      <c r="U442">
        <v>56132</v>
      </c>
      <c r="V442" t="s">
        <v>122</v>
      </c>
      <c r="X442" t="s">
        <v>415</v>
      </c>
      <c r="Y442" t="s">
        <v>416</v>
      </c>
      <c r="Z442" t="s">
        <v>417</v>
      </c>
      <c r="AA442" t="s">
        <v>533</v>
      </c>
      <c r="AB442" t="s">
        <v>2533</v>
      </c>
      <c r="AC442" t="s">
        <v>2534</v>
      </c>
      <c r="AD442" t="s">
        <v>119</v>
      </c>
      <c r="AE442" t="s">
        <v>120</v>
      </c>
      <c r="AF442" s="8">
        <v>96950</v>
      </c>
      <c r="AG442" t="s">
        <v>121</v>
      </c>
      <c r="AI442" s="10">
        <v>16702352883</v>
      </c>
      <c r="AJ442">
        <v>0</v>
      </c>
      <c r="AK442" t="s">
        <v>2535</v>
      </c>
      <c r="BC442" t="str">
        <f>"53-7065.00"</f>
        <v>53-7065.00</v>
      </c>
      <c r="BD442" t="s">
        <v>936</v>
      </c>
      <c r="BE442" t="s">
        <v>3808</v>
      </c>
      <c r="BF442" t="s">
        <v>3809</v>
      </c>
      <c r="BG442">
        <v>10</v>
      </c>
      <c r="BH442">
        <v>10</v>
      </c>
      <c r="BI442" s="1">
        <v>45231</v>
      </c>
      <c r="BJ442" s="1">
        <v>45596</v>
      </c>
      <c r="BK442" s="1">
        <v>45237</v>
      </c>
      <c r="BL442" s="1">
        <v>45596</v>
      </c>
      <c r="BM442">
        <v>35</v>
      </c>
      <c r="BN442">
        <v>0</v>
      </c>
      <c r="BO442">
        <v>7</v>
      </c>
      <c r="BP442">
        <v>7</v>
      </c>
      <c r="BQ442">
        <v>7</v>
      </c>
      <c r="BR442">
        <v>7</v>
      </c>
      <c r="BS442">
        <v>7</v>
      </c>
      <c r="BT442">
        <v>0</v>
      </c>
      <c r="BU442" t="str">
        <f>"8:00 AM"</f>
        <v>8:00 AM</v>
      </c>
      <c r="BV442" t="str">
        <f>"4:00 PM"</f>
        <v>4:00 PM</v>
      </c>
      <c r="BW442" t="s">
        <v>131</v>
      </c>
      <c r="BX442">
        <v>3</v>
      </c>
      <c r="BY442">
        <v>3</v>
      </c>
      <c r="BZ442" t="s">
        <v>115</v>
      </c>
      <c r="CB442" t="s">
        <v>3810</v>
      </c>
      <c r="CC442" t="s">
        <v>2533</v>
      </c>
      <c r="CD442" t="s">
        <v>2539</v>
      </c>
      <c r="CE442" t="s">
        <v>119</v>
      </c>
      <c r="CF442" t="s">
        <v>120</v>
      </c>
      <c r="CG442" s="8">
        <v>96950</v>
      </c>
      <c r="CH442" s="2">
        <v>8.56</v>
      </c>
      <c r="CI442" s="2">
        <v>8.56</v>
      </c>
      <c r="CJ442" s="2">
        <v>12.84</v>
      </c>
      <c r="CK442" s="2">
        <v>12.84</v>
      </c>
      <c r="CL442" t="s">
        <v>134</v>
      </c>
      <c r="CM442" t="s">
        <v>764</v>
      </c>
      <c r="CN442" t="s">
        <v>135</v>
      </c>
      <c r="CP442" t="s">
        <v>115</v>
      </c>
      <c r="CQ442" t="s">
        <v>114</v>
      </c>
      <c r="CR442" t="s">
        <v>115</v>
      </c>
      <c r="CS442" t="s">
        <v>114</v>
      </c>
      <c r="CT442" t="s">
        <v>114</v>
      </c>
      <c r="CU442" t="s">
        <v>114</v>
      </c>
      <c r="CV442" t="s">
        <v>136</v>
      </c>
      <c r="CW442" t="s">
        <v>424</v>
      </c>
      <c r="CX442" s="10">
        <v>16702352883</v>
      </c>
      <c r="CY442" t="s">
        <v>2535</v>
      </c>
      <c r="CZ442" t="s">
        <v>206</v>
      </c>
      <c r="DA442" t="s">
        <v>114</v>
      </c>
      <c r="DB442" t="s">
        <v>115</v>
      </c>
    </row>
    <row r="443" spans="1:111" ht="14.45" customHeight="1" x14ac:dyDescent="0.25">
      <c r="A443" t="s">
        <v>3828</v>
      </c>
      <c r="B443" t="s">
        <v>209</v>
      </c>
      <c r="C443" s="1">
        <v>45169.281493518516</v>
      </c>
      <c r="D443" s="1">
        <v>45237</v>
      </c>
      <c r="E443" t="s">
        <v>139</v>
      </c>
      <c r="G443" t="s">
        <v>115</v>
      </c>
      <c r="H443" t="s">
        <v>115</v>
      </c>
      <c r="I443" t="s">
        <v>115</v>
      </c>
      <c r="J443" t="s">
        <v>2531</v>
      </c>
      <c r="K443" t="s">
        <v>2532</v>
      </c>
      <c r="L443" t="s">
        <v>2533</v>
      </c>
      <c r="M443" t="s">
        <v>2534</v>
      </c>
      <c r="N443" t="s">
        <v>119</v>
      </c>
      <c r="O443" t="s">
        <v>120</v>
      </c>
      <c r="P443" s="8">
        <v>96950</v>
      </c>
      <c r="Q443" t="s">
        <v>121</v>
      </c>
      <c r="S443" s="10">
        <v>16702352883</v>
      </c>
      <c r="T443">
        <v>0</v>
      </c>
      <c r="U443">
        <v>56132</v>
      </c>
      <c r="V443" t="s">
        <v>122</v>
      </c>
      <c r="X443" t="s">
        <v>415</v>
      </c>
      <c r="Y443" t="s">
        <v>416</v>
      </c>
      <c r="Z443" t="s">
        <v>417</v>
      </c>
      <c r="AA443" t="s">
        <v>533</v>
      </c>
      <c r="AB443" t="s">
        <v>2533</v>
      </c>
      <c r="AC443" t="s">
        <v>2534</v>
      </c>
      <c r="AD443" t="s">
        <v>119</v>
      </c>
      <c r="AE443" t="s">
        <v>120</v>
      </c>
      <c r="AF443" s="8">
        <v>96950</v>
      </c>
      <c r="AG443" t="s">
        <v>121</v>
      </c>
      <c r="AI443" s="10">
        <v>16702352883</v>
      </c>
      <c r="AJ443">
        <v>0</v>
      </c>
      <c r="AK443" t="s">
        <v>2535</v>
      </c>
      <c r="BC443" t="str">
        <f>"35-3023.00"</f>
        <v>35-3023.00</v>
      </c>
      <c r="BD443" t="s">
        <v>454</v>
      </c>
      <c r="BE443" t="s">
        <v>3824</v>
      </c>
      <c r="BF443" t="s">
        <v>3825</v>
      </c>
      <c r="BG443">
        <v>10</v>
      </c>
      <c r="BH443">
        <v>10</v>
      </c>
      <c r="BI443" s="1">
        <v>45231</v>
      </c>
      <c r="BJ443" s="1">
        <v>45596</v>
      </c>
      <c r="BK443" s="1">
        <v>45237</v>
      </c>
      <c r="BL443" s="1">
        <v>45596</v>
      </c>
      <c r="BM443">
        <v>35</v>
      </c>
      <c r="BN443">
        <v>0</v>
      </c>
      <c r="BO443">
        <v>7</v>
      </c>
      <c r="BP443">
        <v>7</v>
      </c>
      <c r="BQ443">
        <v>7</v>
      </c>
      <c r="BR443">
        <v>7</v>
      </c>
      <c r="BS443">
        <v>7</v>
      </c>
      <c r="BT443">
        <v>0</v>
      </c>
      <c r="BU443" t="str">
        <f>"9:00 AM"</f>
        <v>9:00 AM</v>
      </c>
      <c r="BV443" t="str">
        <f>"5:00 PM"</f>
        <v>5:00 PM</v>
      </c>
      <c r="BW443" t="s">
        <v>131</v>
      </c>
      <c r="BX443">
        <v>3</v>
      </c>
      <c r="BY443">
        <v>3</v>
      </c>
      <c r="BZ443" t="s">
        <v>115</v>
      </c>
      <c r="CB443" t="s">
        <v>3826</v>
      </c>
      <c r="CC443" t="s">
        <v>2533</v>
      </c>
      <c r="CD443" t="s">
        <v>2539</v>
      </c>
      <c r="CE443" t="s">
        <v>119</v>
      </c>
      <c r="CF443" t="s">
        <v>120</v>
      </c>
      <c r="CG443" s="8">
        <v>96950</v>
      </c>
      <c r="CH443" s="2">
        <v>7.97</v>
      </c>
      <c r="CI443" s="2">
        <v>7.97</v>
      </c>
      <c r="CJ443" s="2">
        <v>11.96</v>
      </c>
      <c r="CK443" s="2">
        <v>11.96</v>
      </c>
      <c r="CL443" t="s">
        <v>134</v>
      </c>
      <c r="CM443" t="s">
        <v>764</v>
      </c>
      <c r="CN443" t="s">
        <v>135</v>
      </c>
      <c r="CP443" t="s">
        <v>115</v>
      </c>
      <c r="CQ443" t="s">
        <v>114</v>
      </c>
      <c r="CR443" t="s">
        <v>115</v>
      </c>
      <c r="CS443" t="s">
        <v>114</v>
      </c>
      <c r="CT443" t="s">
        <v>114</v>
      </c>
      <c r="CU443" t="s">
        <v>114</v>
      </c>
      <c r="CV443" t="s">
        <v>136</v>
      </c>
      <c r="CW443" t="s">
        <v>424</v>
      </c>
      <c r="CX443" s="10">
        <v>16702352883</v>
      </c>
      <c r="CY443" t="s">
        <v>2535</v>
      </c>
      <c r="CZ443" t="s">
        <v>206</v>
      </c>
      <c r="DA443" t="s">
        <v>114</v>
      </c>
      <c r="DB443" t="s">
        <v>115</v>
      </c>
    </row>
    <row r="444" spans="1:111" ht="14.45" customHeight="1" x14ac:dyDescent="0.25">
      <c r="A444" t="s">
        <v>3830</v>
      </c>
      <c r="B444" t="s">
        <v>209</v>
      </c>
      <c r="C444" s="1">
        <v>45166.040819791669</v>
      </c>
      <c r="D444" s="1">
        <v>45237</v>
      </c>
      <c r="E444" t="s">
        <v>139</v>
      </c>
      <c r="G444" t="s">
        <v>115</v>
      </c>
      <c r="H444" t="s">
        <v>115</v>
      </c>
      <c r="I444" t="s">
        <v>115</v>
      </c>
      <c r="J444" t="s">
        <v>3831</v>
      </c>
      <c r="L444" t="s">
        <v>3832</v>
      </c>
      <c r="M444" t="s">
        <v>3833</v>
      </c>
      <c r="N444" t="s">
        <v>119</v>
      </c>
      <c r="O444" t="s">
        <v>120</v>
      </c>
      <c r="P444" s="8">
        <v>96950</v>
      </c>
      <c r="Q444" t="s">
        <v>121</v>
      </c>
      <c r="R444" t="s">
        <v>136</v>
      </c>
      <c r="S444" s="10">
        <v>16702356075</v>
      </c>
      <c r="U444">
        <v>56152</v>
      </c>
      <c r="V444" t="s">
        <v>122</v>
      </c>
      <c r="X444" t="s">
        <v>3834</v>
      </c>
      <c r="Y444" t="s">
        <v>3835</v>
      </c>
      <c r="Z444" t="s">
        <v>3836</v>
      </c>
      <c r="AA444" t="s">
        <v>197</v>
      </c>
      <c r="AB444" t="s">
        <v>3832</v>
      </c>
      <c r="AC444" t="s">
        <v>3833</v>
      </c>
      <c r="AD444" t="s">
        <v>119</v>
      </c>
      <c r="AE444" t="s">
        <v>120</v>
      </c>
      <c r="AF444" s="8">
        <v>96950</v>
      </c>
      <c r="AG444" t="s">
        <v>121</v>
      </c>
      <c r="AI444" s="10">
        <v>16702356075</v>
      </c>
      <c r="AK444" t="s">
        <v>3837</v>
      </c>
      <c r="BC444" t="str">
        <f>"49-3023.00"</f>
        <v>49-3023.00</v>
      </c>
      <c r="BD444" t="s">
        <v>164</v>
      </c>
      <c r="BE444" t="s">
        <v>3838</v>
      </c>
      <c r="BF444" t="s">
        <v>3839</v>
      </c>
      <c r="BG444">
        <v>1</v>
      </c>
      <c r="BH444">
        <v>1</v>
      </c>
      <c r="BI444" s="1">
        <v>45200</v>
      </c>
      <c r="BJ444" s="1">
        <v>45565</v>
      </c>
      <c r="BK444" s="1">
        <v>45237</v>
      </c>
      <c r="BL444" s="1">
        <v>45565</v>
      </c>
      <c r="BM444">
        <v>35</v>
      </c>
      <c r="BN444">
        <v>0</v>
      </c>
      <c r="BO444">
        <v>7</v>
      </c>
      <c r="BP444">
        <v>7</v>
      </c>
      <c r="BQ444">
        <v>7</v>
      </c>
      <c r="BR444">
        <v>7</v>
      </c>
      <c r="BS444">
        <v>7</v>
      </c>
      <c r="BT444">
        <v>0</v>
      </c>
      <c r="BU444" t="str">
        <f>"9:00 AM"</f>
        <v>9:00 AM</v>
      </c>
      <c r="BV444" t="str">
        <f>"5:00 PM"</f>
        <v>5:00 PM</v>
      </c>
      <c r="BW444" t="s">
        <v>131</v>
      </c>
      <c r="BX444">
        <v>0</v>
      </c>
      <c r="BY444">
        <v>12</v>
      </c>
      <c r="BZ444" t="s">
        <v>115</v>
      </c>
      <c r="CB444" t="s">
        <v>3840</v>
      </c>
      <c r="CC444" t="s">
        <v>3832</v>
      </c>
      <c r="CD444" t="s">
        <v>3833</v>
      </c>
      <c r="CE444" t="s">
        <v>119</v>
      </c>
      <c r="CF444" t="s">
        <v>120</v>
      </c>
      <c r="CG444" s="8">
        <v>96950</v>
      </c>
      <c r="CH444" s="2">
        <v>10.07</v>
      </c>
      <c r="CI444" s="2">
        <v>10.07</v>
      </c>
      <c r="CJ444" s="2">
        <v>15.11</v>
      </c>
      <c r="CK444" s="2">
        <v>15.11</v>
      </c>
      <c r="CL444" t="s">
        <v>134</v>
      </c>
      <c r="CM444" t="s">
        <v>136</v>
      </c>
      <c r="CN444" t="s">
        <v>135</v>
      </c>
      <c r="CP444" t="s">
        <v>115</v>
      </c>
      <c r="CQ444" t="s">
        <v>114</v>
      </c>
      <c r="CR444" t="s">
        <v>115</v>
      </c>
      <c r="CS444" t="s">
        <v>114</v>
      </c>
      <c r="CT444" t="s">
        <v>136</v>
      </c>
      <c r="CU444" t="s">
        <v>114</v>
      </c>
      <c r="CV444" t="s">
        <v>114</v>
      </c>
      <c r="CW444" t="s">
        <v>3841</v>
      </c>
      <c r="CX444" s="10">
        <v>16702356075</v>
      </c>
      <c r="CY444" t="s">
        <v>3837</v>
      </c>
      <c r="CZ444" t="s">
        <v>136</v>
      </c>
      <c r="DA444" t="s">
        <v>114</v>
      </c>
      <c r="DB444" t="s">
        <v>115</v>
      </c>
    </row>
    <row r="445" spans="1:111" ht="14.45" customHeight="1" x14ac:dyDescent="0.25">
      <c r="A445" t="s">
        <v>3842</v>
      </c>
      <c r="B445" t="s">
        <v>209</v>
      </c>
      <c r="C445" s="1">
        <v>45177.981603356478</v>
      </c>
      <c r="D445" s="1">
        <v>45237</v>
      </c>
      <c r="E445" t="s">
        <v>139</v>
      </c>
      <c r="G445" t="s">
        <v>115</v>
      </c>
      <c r="H445" t="s">
        <v>115</v>
      </c>
      <c r="I445" t="s">
        <v>115</v>
      </c>
      <c r="J445" t="s">
        <v>3843</v>
      </c>
      <c r="L445" t="s">
        <v>1232</v>
      </c>
      <c r="M445" t="s">
        <v>1185</v>
      </c>
      <c r="N445" t="s">
        <v>119</v>
      </c>
      <c r="O445" t="s">
        <v>120</v>
      </c>
      <c r="P445" s="8">
        <v>96950</v>
      </c>
      <c r="Q445" t="s">
        <v>121</v>
      </c>
      <c r="S445" s="10">
        <v>16702355009</v>
      </c>
      <c r="U445">
        <v>561311</v>
      </c>
      <c r="V445" t="s">
        <v>122</v>
      </c>
      <c r="X445" t="s">
        <v>1186</v>
      </c>
      <c r="Y445" t="s">
        <v>547</v>
      </c>
      <c r="Z445" t="s">
        <v>548</v>
      </c>
      <c r="AA445" t="s">
        <v>126</v>
      </c>
      <c r="AB445" t="s">
        <v>1232</v>
      </c>
      <c r="AC445" t="s">
        <v>1185</v>
      </c>
      <c r="AD445" t="s">
        <v>119</v>
      </c>
      <c r="AE445" t="s">
        <v>120</v>
      </c>
      <c r="AF445" s="8">
        <v>96950</v>
      </c>
      <c r="AG445" t="s">
        <v>121</v>
      </c>
      <c r="AI445" s="10">
        <v>16702355009</v>
      </c>
      <c r="AK445" t="s">
        <v>549</v>
      </c>
      <c r="BC445" t="str">
        <f>"35-2014.00"</f>
        <v>35-2014.00</v>
      </c>
      <c r="BD445" t="s">
        <v>222</v>
      </c>
      <c r="BE445" t="s">
        <v>3844</v>
      </c>
      <c r="BF445" t="s">
        <v>3845</v>
      </c>
      <c r="BG445">
        <v>10</v>
      </c>
      <c r="BH445">
        <v>10</v>
      </c>
      <c r="BI445" s="1">
        <v>45292</v>
      </c>
      <c r="BJ445" s="1">
        <v>45657</v>
      </c>
      <c r="BK445" s="1">
        <v>45292</v>
      </c>
      <c r="BL445" s="1">
        <v>45657</v>
      </c>
      <c r="BM445">
        <v>35</v>
      </c>
      <c r="BN445">
        <v>0</v>
      </c>
      <c r="BO445">
        <v>7</v>
      </c>
      <c r="BP445">
        <v>7</v>
      </c>
      <c r="BQ445">
        <v>7</v>
      </c>
      <c r="BR445">
        <v>7</v>
      </c>
      <c r="BS445">
        <v>7</v>
      </c>
      <c r="BT445">
        <v>0</v>
      </c>
      <c r="BU445" t="str">
        <f t="shared" ref="BU445:BU452" si="17">"8:00 AM"</f>
        <v>8:00 AM</v>
      </c>
      <c r="BV445" t="str">
        <f>"4:00 PM"</f>
        <v>4:00 PM</v>
      </c>
      <c r="BW445" t="s">
        <v>131</v>
      </c>
      <c r="BX445">
        <v>0</v>
      </c>
      <c r="BY445">
        <v>12</v>
      </c>
      <c r="BZ445" t="s">
        <v>115</v>
      </c>
      <c r="CB445" t="s">
        <v>3846</v>
      </c>
      <c r="CC445" t="s">
        <v>553</v>
      </c>
      <c r="CE445" t="s">
        <v>119</v>
      </c>
      <c r="CF445" t="s">
        <v>120</v>
      </c>
      <c r="CG445" s="8">
        <v>96950</v>
      </c>
      <c r="CH445" s="2">
        <v>8.69</v>
      </c>
      <c r="CI445" s="2">
        <v>8.69</v>
      </c>
      <c r="CJ445" s="2">
        <v>13.04</v>
      </c>
      <c r="CK445" s="2">
        <v>13.04</v>
      </c>
      <c r="CL445" t="s">
        <v>134</v>
      </c>
      <c r="CM445" t="s">
        <v>1190</v>
      </c>
      <c r="CN445" t="s">
        <v>135</v>
      </c>
      <c r="CP445" t="s">
        <v>115</v>
      </c>
      <c r="CQ445" t="s">
        <v>114</v>
      </c>
      <c r="CR445" t="s">
        <v>115</v>
      </c>
      <c r="CS445" t="s">
        <v>114</v>
      </c>
      <c r="CT445" t="s">
        <v>136</v>
      </c>
      <c r="CU445" t="s">
        <v>114</v>
      </c>
      <c r="CV445" t="s">
        <v>136</v>
      </c>
      <c r="CW445" t="s">
        <v>555</v>
      </c>
      <c r="CX445" s="10">
        <v>16702355009</v>
      </c>
      <c r="CY445" t="s">
        <v>549</v>
      </c>
      <c r="CZ445" t="s">
        <v>136</v>
      </c>
      <c r="DA445" t="s">
        <v>114</v>
      </c>
      <c r="DB445" t="s">
        <v>115</v>
      </c>
    </row>
    <row r="446" spans="1:111" ht="14.45" customHeight="1" x14ac:dyDescent="0.25">
      <c r="A446" t="s">
        <v>3847</v>
      </c>
      <c r="B446" t="s">
        <v>209</v>
      </c>
      <c r="C446" s="1">
        <v>45173.760369212963</v>
      </c>
      <c r="D446" s="1">
        <v>45237</v>
      </c>
      <c r="E446" t="s">
        <v>113</v>
      </c>
      <c r="F446" s="1">
        <v>45349.791666666664</v>
      </c>
      <c r="G446" t="s">
        <v>115</v>
      </c>
      <c r="H446" t="s">
        <v>115</v>
      </c>
      <c r="I446" t="s">
        <v>115</v>
      </c>
      <c r="J446" t="s">
        <v>2733</v>
      </c>
      <c r="K446" t="s">
        <v>2734</v>
      </c>
      <c r="L446" t="s">
        <v>2735</v>
      </c>
      <c r="N446" t="s">
        <v>214</v>
      </c>
      <c r="O446" t="s">
        <v>120</v>
      </c>
      <c r="P446" s="8">
        <v>96950</v>
      </c>
      <c r="Q446" t="s">
        <v>121</v>
      </c>
      <c r="S446" s="10">
        <v>16702343977</v>
      </c>
      <c r="U446">
        <v>81112</v>
      </c>
      <c r="V446" t="s">
        <v>122</v>
      </c>
      <c r="X446" t="s">
        <v>757</v>
      </c>
      <c r="Y446" t="s">
        <v>2736</v>
      </c>
      <c r="AA446" t="s">
        <v>219</v>
      </c>
      <c r="AB446" t="s">
        <v>2735</v>
      </c>
      <c r="AD446" t="s">
        <v>214</v>
      </c>
      <c r="AE446" t="s">
        <v>120</v>
      </c>
      <c r="AF446" s="8">
        <v>96950</v>
      </c>
      <c r="AG446" t="s">
        <v>121</v>
      </c>
      <c r="AI446" s="10">
        <v>16702343977</v>
      </c>
      <c r="AK446" t="s">
        <v>2737</v>
      </c>
      <c r="BC446" t="str">
        <f>"49-3021.00"</f>
        <v>49-3021.00</v>
      </c>
      <c r="BD446" t="s">
        <v>1369</v>
      </c>
      <c r="BE446" t="s">
        <v>2738</v>
      </c>
      <c r="BF446" t="s">
        <v>1369</v>
      </c>
      <c r="BG446">
        <v>2</v>
      </c>
      <c r="BH446">
        <v>2</v>
      </c>
      <c r="BI446" s="1">
        <v>45352</v>
      </c>
      <c r="BJ446" s="1">
        <v>45716</v>
      </c>
      <c r="BK446" s="1">
        <v>45352</v>
      </c>
      <c r="BL446" s="1">
        <v>45716</v>
      </c>
      <c r="BM446">
        <v>35</v>
      </c>
      <c r="BN446">
        <v>0</v>
      </c>
      <c r="BO446">
        <v>7</v>
      </c>
      <c r="BP446">
        <v>7</v>
      </c>
      <c r="BQ446">
        <v>7</v>
      </c>
      <c r="BR446">
        <v>7</v>
      </c>
      <c r="BS446">
        <v>7</v>
      </c>
      <c r="BT446">
        <v>0</v>
      </c>
      <c r="BU446" t="str">
        <f t="shared" si="17"/>
        <v>8:00 AM</v>
      </c>
      <c r="BV446" t="str">
        <f>"5:00 PM"</f>
        <v>5:00 PM</v>
      </c>
      <c r="BW446" t="s">
        <v>131</v>
      </c>
      <c r="BX446">
        <v>0</v>
      </c>
      <c r="BY446">
        <v>12</v>
      </c>
      <c r="BZ446" t="s">
        <v>115</v>
      </c>
      <c r="CB446" s="3" t="s">
        <v>3848</v>
      </c>
      <c r="CC446" t="s">
        <v>756</v>
      </c>
      <c r="CE446" t="s">
        <v>214</v>
      </c>
      <c r="CF446" t="s">
        <v>120</v>
      </c>
      <c r="CG446" s="8">
        <v>96950</v>
      </c>
      <c r="CH446" s="2">
        <v>10.15</v>
      </c>
      <c r="CI446" s="2">
        <v>10.15</v>
      </c>
      <c r="CJ446" s="2">
        <v>15.22</v>
      </c>
      <c r="CK446" s="2">
        <v>15.22</v>
      </c>
      <c r="CL446" t="s">
        <v>134</v>
      </c>
      <c r="CM446" t="s">
        <v>764</v>
      </c>
      <c r="CN446" t="s">
        <v>135</v>
      </c>
      <c r="CP446" t="s">
        <v>115</v>
      </c>
      <c r="CQ446" t="s">
        <v>114</v>
      </c>
      <c r="CR446" t="s">
        <v>115</v>
      </c>
      <c r="CS446" t="s">
        <v>114</v>
      </c>
      <c r="CT446" t="s">
        <v>136</v>
      </c>
      <c r="CU446" t="s">
        <v>114</v>
      </c>
      <c r="CV446" t="s">
        <v>136</v>
      </c>
      <c r="CW446" t="s">
        <v>1215</v>
      </c>
      <c r="CX446" s="10">
        <v>16702343977</v>
      </c>
      <c r="CY446" t="s">
        <v>2740</v>
      </c>
      <c r="CZ446" t="s">
        <v>136</v>
      </c>
      <c r="DA446" t="s">
        <v>114</v>
      </c>
      <c r="DB446" t="s">
        <v>115</v>
      </c>
      <c r="DC446" t="s">
        <v>757</v>
      </c>
      <c r="DD446" t="s">
        <v>2736</v>
      </c>
      <c r="DF446" t="s">
        <v>2742</v>
      </c>
      <c r="DG446" t="s">
        <v>2740</v>
      </c>
    </row>
    <row r="447" spans="1:111" ht="14.45" customHeight="1" x14ac:dyDescent="0.25">
      <c r="A447" t="s">
        <v>3864</v>
      </c>
      <c r="B447" t="s">
        <v>209</v>
      </c>
      <c r="C447" s="1">
        <v>45167.799693287037</v>
      </c>
      <c r="D447" s="1">
        <v>45237</v>
      </c>
      <c r="E447" t="s">
        <v>139</v>
      </c>
      <c r="G447" t="s">
        <v>115</v>
      </c>
      <c r="H447" t="s">
        <v>115</v>
      </c>
      <c r="I447" t="s">
        <v>115</v>
      </c>
      <c r="J447" t="s">
        <v>3865</v>
      </c>
      <c r="L447" t="s">
        <v>3866</v>
      </c>
      <c r="N447" t="s">
        <v>119</v>
      </c>
      <c r="O447" t="s">
        <v>120</v>
      </c>
      <c r="P447" s="8">
        <v>96950</v>
      </c>
      <c r="Q447" t="s">
        <v>121</v>
      </c>
      <c r="S447" s="10">
        <v>16702358748</v>
      </c>
      <c r="U447">
        <v>2362</v>
      </c>
      <c r="V447" t="s">
        <v>122</v>
      </c>
      <c r="X447" t="s">
        <v>3867</v>
      </c>
      <c r="Y447" t="s">
        <v>867</v>
      </c>
      <c r="Z447" t="s">
        <v>3868</v>
      </c>
      <c r="AA447" t="s">
        <v>126</v>
      </c>
      <c r="AB447" t="s">
        <v>3869</v>
      </c>
      <c r="AD447" t="s">
        <v>119</v>
      </c>
      <c r="AE447" t="s">
        <v>120</v>
      </c>
      <c r="AF447" s="8">
        <v>96950</v>
      </c>
      <c r="AG447" t="s">
        <v>121</v>
      </c>
      <c r="AI447" s="10">
        <v>16702358748</v>
      </c>
      <c r="AK447" t="s">
        <v>3870</v>
      </c>
      <c r="BC447" t="str">
        <f>"17-3022.00"</f>
        <v>17-3022.00</v>
      </c>
      <c r="BD447" t="s">
        <v>1261</v>
      </c>
      <c r="BE447" t="s">
        <v>3871</v>
      </c>
      <c r="BF447" t="s">
        <v>3872</v>
      </c>
      <c r="BG447">
        <v>3</v>
      </c>
      <c r="BH447">
        <v>3</v>
      </c>
      <c r="BI447" s="1">
        <v>45204</v>
      </c>
      <c r="BJ447" s="1">
        <v>45569</v>
      </c>
      <c r="BK447" s="1">
        <v>45237</v>
      </c>
      <c r="BL447" s="1">
        <v>45569</v>
      </c>
      <c r="BM447">
        <v>35</v>
      </c>
      <c r="BN447">
        <v>0</v>
      </c>
      <c r="BO447">
        <v>7</v>
      </c>
      <c r="BP447">
        <v>7</v>
      </c>
      <c r="BQ447">
        <v>7</v>
      </c>
      <c r="BR447">
        <v>7</v>
      </c>
      <c r="BS447">
        <v>7</v>
      </c>
      <c r="BT447">
        <v>0</v>
      </c>
      <c r="BU447" t="str">
        <f t="shared" si="17"/>
        <v>8:00 AM</v>
      </c>
      <c r="BV447" t="str">
        <f>"4:00 PM"</f>
        <v>4:00 PM</v>
      </c>
      <c r="BW447" t="s">
        <v>160</v>
      </c>
      <c r="BX447">
        <v>0</v>
      </c>
      <c r="BY447">
        <v>24</v>
      </c>
      <c r="BZ447" t="s">
        <v>114</v>
      </c>
      <c r="CA447">
        <v>10</v>
      </c>
      <c r="CB447" t="s">
        <v>3873</v>
      </c>
      <c r="CC447" t="s">
        <v>3866</v>
      </c>
      <c r="CE447" t="s">
        <v>119</v>
      </c>
      <c r="CF447" t="s">
        <v>120</v>
      </c>
      <c r="CG447" s="8">
        <v>96950</v>
      </c>
      <c r="CH447" s="2">
        <v>17.760000000000002</v>
      </c>
      <c r="CI447" s="2">
        <v>17.760000000000002</v>
      </c>
      <c r="CJ447" s="2">
        <v>26.64</v>
      </c>
      <c r="CK447" s="2">
        <v>26.64</v>
      </c>
      <c r="CL447" t="s">
        <v>134</v>
      </c>
      <c r="CM447" t="s">
        <v>206</v>
      </c>
      <c r="CN447" t="s">
        <v>187</v>
      </c>
      <c r="CP447" t="s">
        <v>115</v>
      </c>
      <c r="CQ447" t="s">
        <v>114</v>
      </c>
      <c r="CR447" t="s">
        <v>115</v>
      </c>
      <c r="CS447" t="s">
        <v>114</v>
      </c>
      <c r="CT447" t="s">
        <v>136</v>
      </c>
      <c r="CU447" t="s">
        <v>114</v>
      </c>
      <c r="CV447" t="s">
        <v>136</v>
      </c>
      <c r="CW447" t="s">
        <v>3874</v>
      </c>
      <c r="CX447" s="10">
        <v>16702358748</v>
      </c>
      <c r="CY447" t="s">
        <v>3870</v>
      </c>
      <c r="CZ447" t="s">
        <v>206</v>
      </c>
      <c r="DA447" t="s">
        <v>114</v>
      </c>
      <c r="DB447" t="s">
        <v>115</v>
      </c>
    </row>
    <row r="448" spans="1:111" ht="14.45" customHeight="1" x14ac:dyDescent="0.25">
      <c r="A448" t="s">
        <v>3875</v>
      </c>
      <c r="B448" t="s">
        <v>209</v>
      </c>
      <c r="C448" s="1">
        <v>45173.762320254631</v>
      </c>
      <c r="D448" s="1">
        <v>45237</v>
      </c>
      <c r="E448" t="s">
        <v>113</v>
      </c>
      <c r="F448" s="1">
        <v>45349.791666666664</v>
      </c>
      <c r="G448" t="s">
        <v>115</v>
      </c>
      <c r="H448" t="s">
        <v>115</v>
      </c>
      <c r="I448" t="s">
        <v>115</v>
      </c>
      <c r="J448" t="s">
        <v>2742</v>
      </c>
      <c r="K448" t="s">
        <v>3876</v>
      </c>
      <c r="L448" t="s">
        <v>3877</v>
      </c>
      <c r="N448" t="s">
        <v>214</v>
      </c>
      <c r="O448" t="s">
        <v>120</v>
      </c>
      <c r="P448" s="8">
        <v>96950</v>
      </c>
      <c r="Q448" t="s">
        <v>121</v>
      </c>
      <c r="S448" s="10">
        <v>16702343977</v>
      </c>
      <c r="U448">
        <v>81111</v>
      </c>
      <c r="V448" t="s">
        <v>122</v>
      </c>
      <c r="X448" t="s">
        <v>757</v>
      </c>
      <c r="Y448" t="s">
        <v>2736</v>
      </c>
      <c r="AA448" t="s">
        <v>219</v>
      </c>
      <c r="AB448" t="s">
        <v>3877</v>
      </c>
      <c r="AD448" t="s">
        <v>214</v>
      </c>
      <c r="AE448" t="s">
        <v>120</v>
      </c>
      <c r="AF448" s="8">
        <v>96950</v>
      </c>
      <c r="AG448" t="s">
        <v>121</v>
      </c>
      <c r="AI448" s="10">
        <v>16702343977</v>
      </c>
      <c r="AK448" t="s">
        <v>2740</v>
      </c>
      <c r="BC448" t="str">
        <f>"49-3023.00"</f>
        <v>49-3023.00</v>
      </c>
      <c r="BD448" t="s">
        <v>164</v>
      </c>
      <c r="BE448" t="s">
        <v>3878</v>
      </c>
      <c r="BF448" t="s">
        <v>164</v>
      </c>
      <c r="BG448">
        <v>1</v>
      </c>
      <c r="BH448">
        <v>1</v>
      </c>
      <c r="BI448" s="1">
        <v>45352</v>
      </c>
      <c r="BJ448" s="1">
        <v>45716</v>
      </c>
      <c r="BK448" s="1">
        <v>45352</v>
      </c>
      <c r="BL448" s="1">
        <v>45716</v>
      </c>
      <c r="BM448">
        <v>35</v>
      </c>
      <c r="BN448">
        <v>0</v>
      </c>
      <c r="BO448">
        <v>7</v>
      </c>
      <c r="BP448">
        <v>7</v>
      </c>
      <c r="BQ448">
        <v>7</v>
      </c>
      <c r="BR448">
        <v>7</v>
      </c>
      <c r="BS448">
        <v>7</v>
      </c>
      <c r="BT448">
        <v>0</v>
      </c>
      <c r="BU448" t="str">
        <f t="shared" si="17"/>
        <v>8:00 AM</v>
      </c>
      <c r="BV448" t="str">
        <f>"5:00 PM"</f>
        <v>5:00 PM</v>
      </c>
      <c r="BW448" t="s">
        <v>131</v>
      </c>
      <c r="BX448">
        <v>0</v>
      </c>
      <c r="BY448">
        <v>12</v>
      </c>
      <c r="BZ448" t="s">
        <v>115</v>
      </c>
      <c r="CB448" s="3" t="s">
        <v>3879</v>
      </c>
      <c r="CC448" t="s">
        <v>756</v>
      </c>
      <c r="CE448" t="s">
        <v>119</v>
      </c>
      <c r="CF448" t="s">
        <v>120</v>
      </c>
      <c r="CG448" s="8">
        <v>96950</v>
      </c>
      <c r="CH448" s="2">
        <v>10.07</v>
      </c>
      <c r="CI448" s="2">
        <v>10.07</v>
      </c>
      <c r="CJ448" s="2">
        <v>15.1</v>
      </c>
      <c r="CK448" s="2">
        <v>15.1</v>
      </c>
      <c r="CL448" t="s">
        <v>134</v>
      </c>
      <c r="CM448" t="s">
        <v>423</v>
      </c>
      <c r="CN448" t="s">
        <v>135</v>
      </c>
      <c r="CP448" t="s">
        <v>115</v>
      </c>
      <c r="CQ448" t="s">
        <v>114</v>
      </c>
      <c r="CR448" t="s">
        <v>115</v>
      </c>
      <c r="CS448" t="s">
        <v>114</v>
      </c>
      <c r="CT448" t="s">
        <v>136</v>
      </c>
      <c r="CU448" t="s">
        <v>114</v>
      </c>
      <c r="CV448" t="s">
        <v>136</v>
      </c>
      <c r="CW448" t="s">
        <v>1394</v>
      </c>
      <c r="CX448" s="10">
        <v>16702343977</v>
      </c>
      <c r="CY448" t="s">
        <v>2740</v>
      </c>
      <c r="CZ448" t="s">
        <v>136</v>
      </c>
      <c r="DA448" t="s">
        <v>114</v>
      </c>
      <c r="DB448" t="s">
        <v>115</v>
      </c>
      <c r="DC448" t="s">
        <v>757</v>
      </c>
      <c r="DD448" t="s">
        <v>2736</v>
      </c>
      <c r="DF448" t="s">
        <v>2742</v>
      </c>
      <c r="DG448" t="s">
        <v>2740</v>
      </c>
    </row>
    <row r="449" spans="1:111" ht="14.45" customHeight="1" x14ac:dyDescent="0.25">
      <c r="A449" t="s">
        <v>3880</v>
      </c>
      <c r="B449" t="s">
        <v>209</v>
      </c>
      <c r="C449" s="1">
        <v>45175.327829861111</v>
      </c>
      <c r="D449" s="1">
        <v>45237</v>
      </c>
      <c r="E449" t="s">
        <v>139</v>
      </c>
      <c r="G449" t="s">
        <v>115</v>
      </c>
      <c r="H449" t="s">
        <v>115</v>
      </c>
      <c r="I449" t="s">
        <v>115</v>
      </c>
      <c r="J449" t="s">
        <v>3881</v>
      </c>
      <c r="K449" t="s">
        <v>3882</v>
      </c>
      <c r="L449" t="s">
        <v>3883</v>
      </c>
      <c r="M449" t="s">
        <v>2033</v>
      </c>
      <c r="N449" t="s">
        <v>119</v>
      </c>
      <c r="O449" t="s">
        <v>120</v>
      </c>
      <c r="P449" s="8">
        <v>96950</v>
      </c>
      <c r="Q449" t="s">
        <v>121</v>
      </c>
      <c r="R449" t="s">
        <v>120</v>
      </c>
      <c r="S449" s="10">
        <v>16718884941</v>
      </c>
      <c r="U449">
        <v>236116</v>
      </c>
      <c r="V449" t="s">
        <v>122</v>
      </c>
      <c r="X449" t="s">
        <v>1634</v>
      </c>
      <c r="Y449" t="s">
        <v>3884</v>
      </c>
      <c r="Z449" t="s">
        <v>3885</v>
      </c>
      <c r="AA449" t="s">
        <v>126</v>
      </c>
      <c r="AB449" t="s">
        <v>3886</v>
      </c>
      <c r="AC449" t="s">
        <v>2033</v>
      </c>
      <c r="AD449" t="s">
        <v>119</v>
      </c>
      <c r="AE449" t="s">
        <v>120</v>
      </c>
      <c r="AF449" s="8">
        <v>96950</v>
      </c>
      <c r="AG449" t="s">
        <v>121</v>
      </c>
      <c r="AH449" t="s">
        <v>175</v>
      </c>
      <c r="AI449" s="10">
        <v>16718884941</v>
      </c>
      <c r="AK449" t="s">
        <v>3887</v>
      </c>
      <c r="BC449" t="str">
        <f>"49-9071.00"</f>
        <v>49-9071.00</v>
      </c>
      <c r="BD449" t="s">
        <v>200</v>
      </c>
      <c r="BE449" t="s">
        <v>3888</v>
      </c>
      <c r="BF449" t="s">
        <v>2872</v>
      </c>
      <c r="BG449">
        <v>6</v>
      </c>
      <c r="BH449">
        <v>6</v>
      </c>
      <c r="BI449" s="1">
        <v>45200</v>
      </c>
      <c r="BJ449" s="1">
        <v>45565</v>
      </c>
      <c r="BK449" s="1">
        <v>45237</v>
      </c>
      <c r="BL449" s="1">
        <v>45565</v>
      </c>
      <c r="BM449">
        <v>40</v>
      </c>
      <c r="BN449">
        <v>0</v>
      </c>
      <c r="BO449">
        <v>8</v>
      </c>
      <c r="BP449">
        <v>8</v>
      </c>
      <c r="BQ449">
        <v>8</v>
      </c>
      <c r="BR449">
        <v>8</v>
      </c>
      <c r="BS449">
        <v>8</v>
      </c>
      <c r="BT449">
        <v>0</v>
      </c>
      <c r="BU449" t="str">
        <f t="shared" si="17"/>
        <v>8:00 AM</v>
      </c>
      <c r="BV449" t="str">
        <f>"5:00 PM"</f>
        <v>5:00 PM</v>
      </c>
      <c r="BW449" t="s">
        <v>184</v>
      </c>
      <c r="BX449">
        <v>0</v>
      </c>
      <c r="BY449">
        <v>12</v>
      </c>
      <c r="BZ449" t="s">
        <v>115</v>
      </c>
      <c r="CB449" t="s">
        <v>3889</v>
      </c>
      <c r="CC449" t="s">
        <v>3890</v>
      </c>
      <c r="CD449" t="s">
        <v>2033</v>
      </c>
      <c r="CE449" t="s">
        <v>119</v>
      </c>
      <c r="CF449" t="s">
        <v>120</v>
      </c>
      <c r="CG449" s="8">
        <v>96950</v>
      </c>
      <c r="CH449" s="2">
        <v>9.5399999999999991</v>
      </c>
      <c r="CI449" s="2">
        <v>10</v>
      </c>
      <c r="CJ449" s="2">
        <v>0</v>
      </c>
      <c r="CK449" s="2">
        <v>0</v>
      </c>
      <c r="CL449" t="s">
        <v>134</v>
      </c>
      <c r="CM449" t="s">
        <v>136</v>
      </c>
      <c r="CN449" t="s">
        <v>187</v>
      </c>
      <c r="CP449" t="s">
        <v>115</v>
      </c>
      <c r="CQ449" t="s">
        <v>114</v>
      </c>
      <c r="CR449" t="s">
        <v>114</v>
      </c>
      <c r="CS449" t="s">
        <v>115</v>
      </c>
      <c r="CT449" t="s">
        <v>136</v>
      </c>
      <c r="CU449" t="s">
        <v>114</v>
      </c>
      <c r="CV449" t="s">
        <v>136</v>
      </c>
      <c r="CW449" t="s">
        <v>3891</v>
      </c>
      <c r="CX449" s="10">
        <v>16718884941</v>
      </c>
      <c r="CY449" t="s">
        <v>3887</v>
      </c>
      <c r="CZ449" t="s">
        <v>136</v>
      </c>
      <c r="DA449" t="s">
        <v>114</v>
      </c>
      <c r="DB449" t="s">
        <v>115</v>
      </c>
    </row>
    <row r="450" spans="1:111" ht="14.45" customHeight="1" x14ac:dyDescent="0.25">
      <c r="A450" t="s">
        <v>3892</v>
      </c>
      <c r="B450" t="s">
        <v>209</v>
      </c>
      <c r="C450" s="1">
        <v>45176.133752199072</v>
      </c>
      <c r="D450" s="1">
        <v>45237</v>
      </c>
      <c r="E450" t="s">
        <v>139</v>
      </c>
      <c r="G450" t="s">
        <v>115</v>
      </c>
      <c r="H450" t="s">
        <v>115</v>
      </c>
      <c r="I450" t="s">
        <v>115</v>
      </c>
      <c r="J450" t="s">
        <v>3893</v>
      </c>
      <c r="K450" t="s">
        <v>3894</v>
      </c>
      <c r="L450" t="s">
        <v>3895</v>
      </c>
      <c r="N450" t="s">
        <v>119</v>
      </c>
      <c r="O450" t="s">
        <v>120</v>
      </c>
      <c r="P450" s="8">
        <v>96950</v>
      </c>
      <c r="Q450" t="s">
        <v>121</v>
      </c>
      <c r="S450" s="10">
        <v>16704845868</v>
      </c>
      <c r="U450">
        <v>11121</v>
      </c>
      <c r="V450" t="s">
        <v>122</v>
      </c>
      <c r="X450" t="s">
        <v>1046</v>
      </c>
      <c r="Y450" t="s">
        <v>2312</v>
      </c>
      <c r="AA450" t="s">
        <v>321</v>
      </c>
      <c r="AB450" t="s">
        <v>3895</v>
      </c>
      <c r="AD450" t="s">
        <v>119</v>
      </c>
      <c r="AE450" t="s">
        <v>120</v>
      </c>
      <c r="AF450" s="8">
        <v>96950</v>
      </c>
      <c r="AG450" t="s">
        <v>121</v>
      </c>
      <c r="AI450" s="10">
        <v>16704845868</v>
      </c>
      <c r="AK450" t="s">
        <v>3896</v>
      </c>
      <c r="BC450" t="str">
        <f>"45-2092.00"</f>
        <v>45-2092.00</v>
      </c>
      <c r="BD450" t="s">
        <v>3897</v>
      </c>
      <c r="BE450" t="s">
        <v>3898</v>
      </c>
      <c r="BF450" t="s">
        <v>3899</v>
      </c>
      <c r="BG450">
        <v>3</v>
      </c>
      <c r="BH450">
        <v>3</v>
      </c>
      <c r="BI450" s="1">
        <v>45200</v>
      </c>
      <c r="BJ450" s="1">
        <v>45565</v>
      </c>
      <c r="BK450" s="1">
        <v>45237</v>
      </c>
      <c r="BL450" s="1">
        <v>45565</v>
      </c>
      <c r="BM450">
        <v>40</v>
      </c>
      <c r="BN450">
        <v>0</v>
      </c>
      <c r="BO450">
        <v>8</v>
      </c>
      <c r="BP450">
        <v>8</v>
      </c>
      <c r="BQ450">
        <v>8</v>
      </c>
      <c r="BR450">
        <v>8</v>
      </c>
      <c r="BS450">
        <v>8</v>
      </c>
      <c r="BT450">
        <v>0</v>
      </c>
      <c r="BU450" t="str">
        <f t="shared" si="17"/>
        <v>8:00 AM</v>
      </c>
      <c r="BV450" t="str">
        <f>"5:00 PM"</f>
        <v>5:00 PM</v>
      </c>
      <c r="BW450" t="s">
        <v>184</v>
      </c>
      <c r="BX450">
        <v>0</v>
      </c>
      <c r="BY450">
        <v>3</v>
      </c>
      <c r="BZ450" t="s">
        <v>115</v>
      </c>
      <c r="CB450" t="s">
        <v>3900</v>
      </c>
      <c r="CC450" t="s">
        <v>3895</v>
      </c>
      <c r="CD450" t="s">
        <v>136</v>
      </c>
      <c r="CE450" t="s">
        <v>119</v>
      </c>
      <c r="CF450" t="s">
        <v>120</v>
      </c>
      <c r="CG450" s="8">
        <v>96950</v>
      </c>
      <c r="CH450" s="2">
        <v>12.16</v>
      </c>
      <c r="CI450" s="2">
        <v>12.16</v>
      </c>
      <c r="CJ450" s="2">
        <v>18.239999999999998</v>
      </c>
      <c r="CK450" s="2">
        <v>18.239999999999998</v>
      </c>
      <c r="CL450" t="s">
        <v>134</v>
      </c>
      <c r="CM450" t="s">
        <v>136</v>
      </c>
      <c r="CN450" t="s">
        <v>135</v>
      </c>
      <c r="CP450" t="s">
        <v>115</v>
      </c>
      <c r="CQ450" t="s">
        <v>114</v>
      </c>
      <c r="CR450" t="s">
        <v>115</v>
      </c>
      <c r="CS450" t="s">
        <v>114</v>
      </c>
      <c r="CT450" t="s">
        <v>136</v>
      </c>
      <c r="CU450" t="s">
        <v>114</v>
      </c>
      <c r="CV450" t="s">
        <v>136</v>
      </c>
      <c r="CW450" t="s">
        <v>327</v>
      </c>
      <c r="CX450" s="10">
        <v>16704845868</v>
      </c>
      <c r="CY450" t="s">
        <v>3896</v>
      </c>
      <c r="CZ450" t="s">
        <v>136</v>
      </c>
      <c r="DA450" t="s">
        <v>114</v>
      </c>
      <c r="DB450" t="s">
        <v>115</v>
      </c>
    </row>
    <row r="451" spans="1:111" ht="14.45" customHeight="1" x14ac:dyDescent="0.25">
      <c r="A451" t="s">
        <v>3901</v>
      </c>
      <c r="B451" t="s">
        <v>209</v>
      </c>
      <c r="C451" s="1">
        <v>45173.758123842592</v>
      </c>
      <c r="D451" s="1">
        <v>45237</v>
      </c>
      <c r="E451" t="s">
        <v>139</v>
      </c>
      <c r="G451" t="s">
        <v>115</v>
      </c>
      <c r="H451" t="s">
        <v>115</v>
      </c>
      <c r="I451" t="s">
        <v>115</v>
      </c>
      <c r="J451" t="s">
        <v>2742</v>
      </c>
      <c r="K451" t="s">
        <v>3902</v>
      </c>
      <c r="L451" t="s">
        <v>3877</v>
      </c>
      <c r="N451" t="s">
        <v>214</v>
      </c>
      <c r="O451" t="s">
        <v>120</v>
      </c>
      <c r="P451" s="8">
        <v>96950</v>
      </c>
      <c r="Q451" t="s">
        <v>121</v>
      </c>
      <c r="S451" s="10">
        <v>16702343977</v>
      </c>
      <c r="U451">
        <v>8111</v>
      </c>
      <c r="V451" t="s">
        <v>122</v>
      </c>
      <c r="X451" t="s">
        <v>757</v>
      </c>
      <c r="Y451" t="s">
        <v>2736</v>
      </c>
      <c r="AA451" t="s">
        <v>219</v>
      </c>
      <c r="AB451" t="s">
        <v>3877</v>
      </c>
      <c r="AD451" t="s">
        <v>214</v>
      </c>
      <c r="AE451" t="s">
        <v>120</v>
      </c>
      <c r="AF451" s="8">
        <v>96950</v>
      </c>
      <c r="AG451" t="s">
        <v>121</v>
      </c>
      <c r="AI451" s="10">
        <v>16702343977</v>
      </c>
      <c r="AK451" t="s">
        <v>2740</v>
      </c>
      <c r="BC451" t="str">
        <f>"49-9071.00"</f>
        <v>49-9071.00</v>
      </c>
      <c r="BD451" t="s">
        <v>200</v>
      </c>
      <c r="BE451" t="s">
        <v>3903</v>
      </c>
      <c r="BF451" t="s">
        <v>368</v>
      </c>
      <c r="BG451">
        <v>1</v>
      </c>
      <c r="BH451">
        <v>1</v>
      </c>
      <c r="BI451" s="1">
        <v>45292</v>
      </c>
      <c r="BJ451" s="1">
        <v>45657</v>
      </c>
      <c r="BK451" s="1">
        <v>45292</v>
      </c>
      <c r="BL451" s="1">
        <v>45657</v>
      </c>
      <c r="BM451">
        <v>35</v>
      </c>
      <c r="BN451">
        <v>0</v>
      </c>
      <c r="BO451">
        <v>7</v>
      </c>
      <c r="BP451">
        <v>7</v>
      </c>
      <c r="BQ451">
        <v>7</v>
      </c>
      <c r="BR451">
        <v>7</v>
      </c>
      <c r="BS451">
        <v>7</v>
      </c>
      <c r="BT451">
        <v>0</v>
      </c>
      <c r="BU451" t="str">
        <f t="shared" si="17"/>
        <v>8:00 AM</v>
      </c>
      <c r="BV451" t="str">
        <f>"4:00 PM"</f>
        <v>4:00 PM</v>
      </c>
      <c r="BW451" t="s">
        <v>131</v>
      </c>
      <c r="BX451">
        <v>0</v>
      </c>
      <c r="BY451">
        <v>12</v>
      </c>
      <c r="BZ451" t="s">
        <v>115</v>
      </c>
      <c r="CB451" t="s">
        <v>3904</v>
      </c>
      <c r="CC451" t="s">
        <v>3905</v>
      </c>
      <c r="CE451" t="s">
        <v>214</v>
      </c>
      <c r="CF451" t="s">
        <v>120</v>
      </c>
      <c r="CG451" s="8">
        <v>96950</v>
      </c>
      <c r="CH451" s="2">
        <v>9.19</v>
      </c>
      <c r="CI451" s="2">
        <v>9.19</v>
      </c>
      <c r="CJ451" s="2">
        <v>13.78</v>
      </c>
      <c r="CK451" s="2">
        <v>13.78</v>
      </c>
      <c r="CL451" t="s">
        <v>134</v>
      </c>
      <c r="CM451" t="s">
        <v>184</v>
      </c>
      <c r="CN451" t="s">
        <v>135</v>
      </c>
      <c r="CP451" t="s">
        <v>115</v>
      </c>
      <c r="CQ451" t="s">
        <v>114</v>
      </c>
      <c r="CR451" t="s">
        <v>115</v>
      </c>
      <c r="CS451" t="s">
        <v>114</v>
      </c>
      <c r="CT451" t="s">
        <v>136</v>
      </c>
      <c r="CU451" t="s">
        <v>114</v>
      </c>
      <c r="CV451" t="s">
        <v>136</v>
      </c>
      <c r="CW451" t="s">
        <v>3906</v>
      </c>
      <c r="CX451" s="10">
        <v>16702343977</v>
      </c>
      <c r="CY451" t="s">
        <v>2740</v>
      </c>
      <c r="CZ451" t="s">
        <v>136</v>
      </c>
      <c r="DA451" t="s">
        <v>114</v>
      </c>
      <c r="DB451" t="s">
        <v>115</v>
      </c>
      <c r="DC451" t="s">
        <v>757</v>
      </c>
      <c r="DD451" t="s">
        <v>2736</v>
      </c>
      <c r="DF451" t="s">
        <v>2742</v>
      </c>
      <c r="DG451" t="s">
        <v>2740</v>
      </c>
    </row>
    <row r="452" spans="1:111" ht="14.45" customHeight="1" x14ac:dyDescent="0.25">
      <c r="A452" t="s">
        <v>3907</v>
      </c>
      <c r="B452" t="s">
        <v>209</v>
      </c>
      <c r="C452" s="1">
        <v>45177.975081712961</v>
      </c>
      <c r="D452" s="1">
        <v>45237</v>
      </c>
      <c r="E452" t="s">
        <v>139</v>
      </c>
      <c r="G452" t="s">
        <v>115</v>
      </c>
      <c r="H452" t="s">
        <v>115</v>
      </c>
      <c r="I452" t="s">
        <v>115</v>
      </c>
      <c r="J452" t="s">
        <v>543</v>
      </c>
      <c r="L452" t="s">
        <v>1184</v>
      </c>
      <c r="M452" t="s">
        <v>1185</v>
      </c>
      <c r="N452" t="s">
        <v>119</v>
      </c>
      <c r="O452" t="s">
        <v>120</v>
      </c>
      <c r="P452" s="8">
        <v>96950</v>
      </c>
      <c r="Q452" t="s">
        <v>121</v>
      </c>
      <c r="S452" s="10">
        <v>16702355009</v>
      </c>
      <c r="U452">
        <v>561311</v>
      </c>
      <c r="V452" t="s">
        <v>122</v>
      </c>
      <c r="X452" t="s">
        <v>1186</v>
      </c>
      <c r="Y452" t="s">
        <v>547</v>
      </c>
      <c r="Z452" t="s">
        <v>548</v>
      </c>
      <c r="AA452" t="s">
        <v>126</v>
      </c>
      <c r="AB452" t="s">
        <v>1232</v>
      </c>
      <c r="AC452" t="s">
        <v>1185</v>
      </c>
      <c r="AD452" t="s">
        <v>119</v>
      </c>
      <c r="AE452" t="s">
        <v>120</v>
      </c>
      <c r="AF452" s="8">
        <v>96950</v>
      </c>
      <c r="AG452" t="s">
        <v>121</v>
      </c>
      <c r="AI452" s="10">
        <v>16702355009</v>
      </c>
      <c r="AK452" t="s">
        <v>549</v>
      </c>
      <c r="BC452" t="str">
        <f>"49-9071.00"</f>
        <v>49-9071.00</v>
      </c>
      <c r="BD452" t="s">
        <v>200</v>
      </c>
      <c r="BE452" t="s">
        <v>1187</v>
      </c>
      <c r="BF452" t="s">
        <v>1188</v>
      </c>
      <c r="BG452">
        <v>10</v>
      </c>
      <c r="BH452">
        <v>10</v>
      </c>
      <c r="BI452" s="1">
        <v>45292</v>
      </c>
      <c r="BJ452" s="1">
        <v>45657</v>
      </c>
      <c r="BK452" s="1">
        <v>45292</v>
      </c>
      <c r="BL452" s="1">
        <v>45657</v>
      </c>
      <c r="BM452">
        <v>35</v>
      </c>
      <c r="BN452">
        <v>0</v>
      </c>
      <c r="BO452">
        <v>7</v>
      </c>
      <c r="BP452">
        <v>7</v>
      </c>
      <c r="BQ452">
        <v>7</v>
      </c>
      <c r="BR452">
        <v>7</v>
      </c>
      <c r="BS452">
        <v>7</v>
      </c>
      <c r="BT452">
        <v>0</v>
      </c>
      <c r="BU452" t="str">
        <f t="shared" si="17"/>
        <v>8:00 AM</v>
      </c>
      <c r="BV452" t="str">
        <f>"4:00 PM"</f>
        <v>4:00 PM</v>
      </c>
      <c r="BW452" t="s">
        <v>131</v>
      </c>
      <c r="BX452">
        <v>0</v>
      </c>
      <c r="BY452">
        <v>24</v>
      </c>
      <c r="BZ452" t="s">
        <v>115</v>
      </c>
      <c r="CB452" t="s">
        <v>3908</v>
      </c>
      <c r="CC452" t="s">
        <v>553</v>
      </c>
      <c r="CD452" t="s">
        <v>545</v>
      </c>
      <c r="CE452" t="s">
        <v>119</v>
      </c>
      <c r="CF452" t="s">
        <v>120</v>
      </c>
      <c r="CG452" s="8">
        <v>96950</v>
      </c>
      <c r="CH452" s="2">
        <v>9.5399999999999991</v>
      </c>
      <c r="CI452" s="2">
        <v>9.5399999999999991</v>
      </c>
      <c r="CJ452" s="2">
        <v>14.31</v>
      </c>
      <c r="CK452" s="2">
        <v>14.31</v>
      </c>
      <c r="CL452" t="s">
        <v>134</v>
      </c>
      <c r="CM452" t="s">
        <v>2567</v>
      </c>
      <c r="CN452" t="s">
        <v>135</v>
      </c>
      <c r="CP452" t="s">
        <v>115</v>
      </c>
      <c r="CQ452" t="s">
        <v>114</v>
      </c>
      <c r="CR452" t="s">
        <v>115</v>
      </c>
      <c r="CS452" t="s">
        <v>114</v>
      </c>
      <c r="CT452" t="s">
        <v>136</v>
      </c>
      <c r="CU452" t="s">
        <v>114</v>
      </c>
      <c r="CV452" t="s">
        <v>136</v>
      </c>
      <c r="CW452" t="s">
        <v>1191</v>
      </c>
      <c r="CX452" s="10">
        <v>16702355009</v>
      </c>
      <c r="CY452" t="s">
        <v>549</v>
      </c>
      <c r="CZ452" t="s">
        <v>136</v>
      </c>
      <c r="DA452" t="s">
        <v>114</v>
      </c>
      <c r="DB452" t="s">
        <v>115</v>
      </c>
    </row>
    <row r="453" spans="1:111" ht="14.45" customHeight="1" x14ac:dyDescent="0.25">
      <c r="A453" t="s">
        <v>3909</v>
      </c>
      <c r="B453" t="s">
        <v>209</v>
      </c>
      <c r="C453" s="1">
        <v>45172.106902777778</v>
      </c>
      <c r="D453" s="1">
        <v>45237</v>
      </c>
      <c r="E453" t="s">
        <v>139</v>
      </c>
      <c r="G453" t="s">
        <v>115</v>
      </c>
      <c r="H453" t="s">
        <v>115</v>
      </c>
      <c r="I453" t="s">
        <v>115</v>
      </c>
      <c r="J453" t="s">
        <v>2958</v>
      </c>
      <c r="L453" t="s">
        <v>2959</v>
      </c>
      <c r="M453" t="s">
        <v>2960</v>
      </c>
      <c r="N453" t="s">
        <v>119</v>
      </c>
      <c r="O453" t="s">
        <v>120</v>
      </c>
      <c r="P453" s="8">
        <v>96950</v>
      </c>
      <c r="Q453" t="s">
        <v>121</v>
      </c>
      <c r="S453" s="10">
        <v>16703232428</v>
      </c>
      <c r="U453">
        <v>23711</v>
      </c>
      <c r="V453" t="s">
        <v>122</v>
      </c>
      <c r="X453" t="s">
        <v>2961</v>
      </c>
      <c r="Y453" t="s">
        <v>2962</v>
      </c>
      <c r="Z453" t="s">
        <v>2963</v>
      </c>
      <c r="AA453" t="s">
        <v>2997</v>
      </c>
      <c r="AB453" t="s">
        <v>2964</v>
      </c>
      <c r="AC453" t="s">
        <v>2960</v>
      </c>
      <c r="AD453" t="s">
        <v>119</v>
      </c>
      <c r="AE453" t="s">
        <v>120</v>
      </c>
      <c r="AF453" s="8">
        <v>96950</v>
      </c>
      <c r="AG453" t="s">
        <v>121</v>
      </c>
      <c r="AI453" s="10">
        <v>16703232428</v>
      </c>
      <c r="AK453" t="s">
        <v>2966</v>
      </c>
      <c r="BC453" t="str">
        <f>"49-9071.00"</f>
        <v>49-9071.00</v>
      </c>
      <c r="BD453" t="s">
        <v>200</v>
      </c>
      <c r="BE453" t="s">
        <v>2998</v>
      </c>
      <c r="BF453" t="s">
        <v>2999</v>
      </c>
      <c r="BG453">
        <v>10</v>
      </c>
      <c r="BH453">
        <v>10</v>
      </c>
      <c r="BI453" s="1">
        <v>45261</v>
      </c>
      <c r="BJ453" s="1">
        <v>45626</v>
      </c>
      <c r="BK453" s="1">
        <v>45261</v>
      </c>
      <c r="BL453" s="1">
        <v>45626</v>
      </c>
      <c r="BM453">
        <v>40</v>
      </c>
      <c r="BN453">
        <v>0</v>
      </c>
      <c r="BO453">
        <v>7</v>
      </c>
      <c r="BP453">
        <v>7</v>
      </c>
      <c r="BQ453">
        <v>7</v>
      </c>
      <c r="BR453">
        <v>7</v>
      </c>
      <c r="BS453">
        <v>7</v>
      </c>
      <c r="BT453">
        <v>5</v>
      </c>
      <c r="BU453" t="str">
        <f>"7:30 AM"</f>
        <v>7:30 AM</v>
      </c>
      <c r="BV453" t="str">
        <f>"5:00 PM"</f>
        <v>5:00 PM</v>
      </c>
      <c r="BW453" t="s">
        <v>131</v>
      </c>
      <c r="BX453">
        <v>0</v>
      </c>
      <c r="BY453">
        <v>12</v>
      </c>
      <c r="BZ453" t="s">
        <v>115</v>
      </c>
      <c r="CB453" t="s">
        <v>3000</v>
      </c>
      <c r="CC453" t="s">
        <v>2964</v>
      </c>
      <c r="CD453" t="s">
        <v>2960</v>
      </c>
      <c r="CE453" t="s">
        <v>214</v>
      </c>
      <c r="CF453" t="s">
        <v>120</v>
      </c>
      <c r="CG453" s="8">
        <v>96950</v>
      </c>
      <c r="CH453" s="2">
        <v>9.5500000000000007</v>
      </c>
      <c r="CI453" s="2">
        <v>9.5500000000000007</v>
      </c>
      <c r="CJ453" s="2">
        <v>14.33</v>
      </c>
      <c r="CK453" s="2">
        <v>14.33</v>
      </c>
      <c r="CL453" t="s">
        <v>134</v>
      </c>
      <c r="CM453" t="s">
        <v>2969</v>
      </c>
      <c r="CN453" t="s">
        <v>135</v>
      </c>
      <c r="CP453" t="s">
        <v>115</v>
      </c>
      <c r="CQ453" t="s">
        <v>114</v>
      </c>
      <c r="CR453" t="s">
        <v>115</v>
      </c>
      <c r="CS453" t="s">
        <v>114</v>
      </c>
      <c r="CT453" t="s">
        <v>136</v>
      </c>
      <c r="CU453" t="s">
        <v>114</v>
      </c>
      <c r="CV453" t="s">
        <v>136</v>
      </c>
      <c r="CW453" t="s">
        <v>876</v>
      </c>
      <c r="CX453" s="10">
        <v>16703232428</v>
      </c>
      <c r="CY453" t="s">
        <v>2966</v>
      </c>
      <c r="CZ453" t="s">
        <v>136</v>
      </c>
      <c r="DA453" t="s">
        <v>114</v>
      </c>
      <c r="DB453" t="s">
        <v>115</v>
      </c>
    </row>
    <row r="454" spans="1:111" ht="14.45" customHeight="1" x14ac:dyDescent="0.25">
      <c r="A454" t="s">
        <v>3910</v>
      </c>
      <c r="B454" t="s">
        <v>209</v>
      </c>
      <c r="C454" s="1">
        <v>45175.331809606483</v>
      </c>
      <c r="D454" s="1">
        <v>45237</v>
      </c>
      <c r="E454" t="s">
        <v>139</v>
      </c>
      <c r="G454" t="s">
        <v>115</v>
      </c>
      <c r="H454" t="s">
        <v>115</v>
      </c>
      <c r="I454" t="s">
        <v>115</v>
      </c>
      <c r="J454" t="s">
        <v>3911</v>
      </c>
      <c r="K454" t="s">
        <v>3882</v>
      </c>
      <c r="L454" t="s">
        <v>3886</v>
      </c>
      <c r="M454" t="s">
        <v>2033</v>
      </c>
      <c r="N454" t="s">
        <v>119</v>
      </c>
      <c r="O454" t="s">
        <v>120</v>
      </c>
      <c r="P454" s="8">
        <v>96950</v>
      </c>
      <c r="Q454" t="s">
        <v>121</v>
      </c>
      <c r="R454" t="s">
        <v>120</v>
      </c>
      <c r="S454" s="10">
        <v>16718884941</v>
      </c>
      <c r="U454">
        <v>236116</v>
      </c>
      <c r="V454" t="s">
        <v>122</v>
      </c>
      <c r="X454" t="s">
        <v>1634</v>
      </c>
      <c r="Y454" t="s">
        <v>3884</v>
      </c>
      <c r="Z454" t="s">
        <v>3885</v>
      </c>
      <c r="AA454" t="s">
        <v>126</v>
      </c>
      <c r="AB454" t="s">
        <v>3886</v>
      </c>
      <c r="AC454" t="s">
        <v>2033</v>
      </c>
      <c r="AD454" t="s">
        <v>119</v>
      </c>
      <c r="AE454" t="s">
        <v>120</v>
      </c>
      <c r="AF454" s="8">
        <v>96950</v>
      </c>
      <c r="AG454" t="s">
        <v>121</v>
      </c>
      <c r="AH454" t="s">
        <v>175</v>
      </c>
      <c r="AI454" s="10">
        <v>16718884941</v>
      </c>
      <c r="AK454" t="s">
        <v>3887</v>
      </c>
      <c r="BC454" t="str">
        <f>"51-7011.00"</f>
        <v>51-7011.00</v>
      </c>
      <c r="BD454" t="s">
        <v>2078</v>
      </c>
      <c r="BE454" t="s">
        <v>3912</v>
      </c>
      <c r="BF454" t="s">
        <v>2080</v>
      </c>
      <c r="BG454">
        <v>2</v>
      </c>
      <c r="BH454">
        <v>2</v>
      </c>
      <c r="BI454" s="1">
        <v>45200</v>
      </c>
      <c r="BJ454" s="1">
        <v>45565</v>
      </c>
      <c r="BK454" s="1">
        <v>45237</v>
      </c>
      <c r="BL454" s="1">
        <v>45565</v>
      </c>
      <c r="BM454">
        <v>40</v>
      </c>
      <c r="BN454">
        <v>0</v>
      </c>
      <c r="BO454">
        <v>8</v>
      </c>
      <c r="BP454">
        <v>8</v>
      </c>
      <c r="BQ454">
        <v>8</v>
      </c>
      <c r="BR454">
        <v>8</v>
      </c>
      <c r="BS454">
        <v>8</v>
      </c>
      <c r="BT454">
        <v>0</v>
      </c>
      <c r="BU454" t="str">
        <f>"8:00 AM"</f>
        <v>8:00 AM</v>
      </c>
      <c r="BV454" t="str">
        <f>"5:00 PM"</f>
        <v>5:00 PM</v>
      </c>
      <c r="BW454" t="s">
        <v>184</v>
      </c>
      <c r="BX454">
        <v>0</v>
      </c>
      <c r="BY454">
        <v>12</v>
      </c>
      <c r="BZ454" t="s">
        <v>115</v>
      </c>
      <c r="CB454" t="s">
        <v>3913</v>
      </c>
      <c r="CC454" t="s">
        <v>3890</v>
      </c>
      <c r="CD454" t="s">
        <v>2033</v>
      </c>
      <c r="CE454" t="s">
        <v>119</v>
      </c>
      <c r="CF454" t="s">
        <v>120</v>
      </c>
      <c r="CG454" s="8">
        <v>96950</v>
      </c>
      <c r="CH454" s="2">
        <v>13.57</v>
      </c>
      <c r="CI454" s="2">
        <v>14</v>
      </c>
      <c r="CJ454" s="2">
        <v>0</v>
      </c>
      <c r="CK454" s="2">
        <v>0</v>
      </c>
      <c r="CL454" t="s">
        <v>134</v>
      </c>
      <c r="CM454" t="s">
        <v>136</v>
      </c>
      <c r="CN454" t="s">
        <v>187</v>
      </c>
      <c r="CP454" t="s">
        <v>115</v>
      </c>
      <c r="CQ454" t="s">
        <v>114</v>
      </c>
      <c r="CR454" t="s">
        <v>114</v>
      </c>
      <c r="CS454" t="s">
        <v>115</v>
      </c>
      <c r="CT454" t="s">
        <v>136</v>
      </c>
      <c r="CU454" t="s">
        <v>114</v>
      </c>
      <c r="CV454" t="s">
        <v>136</v>
      </c>
      <c r="CW454" t="s">
        <v>188</v>
      </c>
      <c r="CX454" s="10">
        <v>16718884941</v>
      </c>
      <c r="CY454" t="s">
        <v>3887</v>
      </c>
      <c r="CZ454" t="s">
        <v>136</v>
      </c>
      <c r="DA454" t="s">
        <v>114</v>
      </c>
      <c r="DB454" t="s">
        <v>115</v>
      </c>
    </row>
    <row r="455" spans="1:111" ht="14.45" customHeight="1" x14ac:dyDescent="0.25">
      <c r="A455" t="s">
        <v>3915</v>
      </c>
      <c r="B455" t="s">
        <v>209</v>
      </c>
      <c r="C455" s="1">
        <v>45177.378592245368</v>
      </c>
      <c r="D455" s="1">
        <v>45237</v>
      </c>
      <c r="E455" t="s">
        <v>139</v>
      </c>
      <c r="G455" t="s">
        <v>115</v>
      </c>
      <c r="H455" t="s">
        <v>115</v>
      </c>
      <c r="I455" t="s">
        <v>115</v>
      </c>
      <c r="J455" t="s">
        <v>171</v>
      </c>
      <c r="K455" t="s">
        <v>3916</v>
      </c>
      <c r="L455" t="s">
        <v>173</v>
      </c>
      <c r="M455" t="s">
        <v>174</v>
      </c>
      <c r="N455" t="s">
        <v>119</v>
      </c>
      <c r="O455" t="s">
        <v>120</v>
      </c>
      <c r="P455" s="8">
        <v>96950</v>
      </c>
      <c r="Q455" t="s">
        <v>121</v>
      </c>
      <c r="R455" t="s">
        <v>120</v>
      </c>
      <c r="S455" s="10">
        <v>16702351024</v>
      </c>
      <c r="U455">
        <v>811412</v>
      </c>
      <c r="V455" t="s">
        <v>122</v>
      </c>
      <c r="X455" t="s">
        <v>176</v>
      </c>
      <c r="Y455" t="s">
        <v>177</v>
      </c>
      <c r="Z455" t="s">
        <v>178</v>
      </c>
      <c r="AA455" t="s">
        <v>179</v>
      </c>
      <c r="AB455" t="s">
        <v>173</v>
      </c>
      <c r="AC455" t="s">
        <v>174</v>
      </c>
      <c r="AD455" t="s">
        <v>119</v>
      </c>
      <c r="AE455" t="s">
        <v>120</v>
      </c>
      <c r="AF455" s="8">
        <v>96950</v>
      </c>
      <c r="AG455" t="s">
        <v>121</v>
      </c>
      <c r="AH455" t="s">
        <v>175</v>
      </c>
      <c r="AI455" s="10">
        <v>16702351024</v>
      </c>
      <c r="AK455" t="s">
        <v>180</v>
      </c>
      <c r="BC455" t="str">
        <f>"49-9021.00"</f>
        <v>49-9021.00</v>
      </c>
      <c r="BD455" t="s">
        <v>372</v>
      </c>
      <c r="BE455" t="s">
        <v>3917</v>
      </c>
      <c r="BF455" t="s">
        <v>3918</v>
      </c>
      <c r="BG455">
        <v>3</v>
      </c>
      <c r="BH455">
        <v>3</v>
      </c>
      <c r="BI455" s="1">
        <v>45231</v>
      </c>
      <c r="BJ455" s="1">
        <v>45596</v>
      </c>
      <c r="BK455" s="1">
        <v>45237</v>
      </c>
      <c r="BL455" s="1">
        <v>45596</v>
      </c>
      <c r="BM455">
        <v>35</v>
      </c>
      <c r="BN455">
        <v>0</v>
      </c>
      <c r="BO455">
        <v>7</v>
      </c>
      <c r="BP455">
        <v>7</v>
      </c>
      <c r="BQ455">
        <v>7</v>
      </c>
      <c r="BR455">
        <v>7</v>
      </c>
      <c r="BS455">
        <v>7</v>
      </c>
      <c r="BT455">
        <v>0</v>
      </c>
      <c r="BU455" t="str">
        <f>"8:00 AM"</f>
        <v>8:00 AM</v>
      </c>
      <c r="BV455" t="str">
        <f>"4:00 PM"</f>
        <v>4:00 PM</v>
      </c>
      <c r="BW455" t="s">
        <v>184</v>
      </c>
      <c r="BX455">
        <v>0</v>
      </c>
      <c r="BY455">
        <v>12</v>
      </c>
      <c r="BZ455" t="s">
        <v>115</v>
      </c>
      <c r="CB455" t="s">
        <v>3919</v>
      </c>
      <c r="CC455" t="s">
        <v>186</v>
      </c>
      <c r="CD455" t="s">
        <v>174</v>
      </c>
      <c r="CE455" t="s">
        <v>119</v>
      </c>
      <c r="CF455" t="s">
        <v>120</v>
      </c>
      <c r="CG455" s="8">
        <v>96950</v>
      </c>
      <c r="CH455" s="2">
        <v>10.06</v>
      </c>
      <c r="CI455" s="2">
        <v>10.25</v>
      </c>
      <c r="CJ455" s="2">
        <v>0</v>
      </c>
      <c r="CK455" s="2">
        <v>0</v>
      </c>
      <c r="CL455" t="s">
        <v>134</v>
      </c>
      <c r="CM455" t="s">
        <v>136</v>
      </c>
      <c r="CN455" t="s">
        <v>187</v>
      </c>
      <c r="CP455" t="s">
        <v>115</v>
      </c>
      <c r="CQ455" t="s">
        <v>114</v>
      </c>
      <c r="CR455" t="s">
        <v>114</v>
      </c>
      <c r="CS455" t="s">
        <v>115</v>
      </c>
      <c r="CT455" t="s">
        <v>136</v>
      </c>
      <c r="CU455" t="s">
        <v>114</v>
      </c>
      <c r="CV455" t="s">
        <v>136</v>
      </c>
      <c r="CW455" t="s">
        <v>188</v>
      </c>
      <c r="CX455" s="10">
        <v>16702351024</v>
      </c>
      <c r="CY455" t="s">
        <v>180</v>
      </c>
      <c r="CZ455" t="s">
        <v>136</v>
      </c>
      <c r="DA455" t="s">
        <v>114</v>
      </c>
      <c r="DB455" t="s">
        <v>115</v>
      </c>
    </row>
    <row r="456" spans="1:111" ht="14.45" customHeight="1" x14ac:dyDescent="0.25">
      <c r="A456" t="s">
        <v>3920</v>
      </c>
      <c r="B456" t="s">
        <v>209</v>
      </c>
      <c r="C456" s="1">
        <v>45176.886171759259</v>
      </c>
      <c r="D456" s="1">
        <v>45237</v>
      </c>
      <c r="E456" t="s">
        <v>139</v>
      </c>
      <c r="G456" t="s">
        <v>115</v>
      </c>
      <c r="H456" t="s">
        <v>115</v>
      </c>
      <c r="I456" t="s">
        <v>115</v>
      </c>
      <c r="J456" t="s">
        <v>1717</v>
      </c>
      <c r="L456" t="s">
        <v>1718</v>
      </c>
      <c r="N456" t="s">
        <v>1719</v>
      </c>
      <c r="O456" t="s">
        <v>120</v>
      </c>
      <c r="P456" s="8">
        <v>96952</v>
      </c>
      <c r="Q456" t="s">
        <v>121</v>
      </c>
      <c r="S456" s="10">
        <v>16704330422</v>
      </c>
      <c r="U456">
        <v>212312</v>
      </c>
      <c r="V456" t="s">
        <v>122</v>
      </c>
      <c r="X456" t="s">
        <v>1720</v>
      </c>
      <c r="Y456" t="s">
        <v>1721</v>
      </c>
      <c r="Z456" t="s">
        <v>1516</v>
      </c>
      <c r="AA456" t="s">
        <v>259</v>
      </c>
      <c r="AB456" t="s">
        <v>1718</v>
      </c>
      <c r="AD456" t="s">
        <v>1719</v>
      </c>
      <c r="AE456" t="s">
        <v>120</v>
      </c>
      <c r="AF456" s="8">
        <v>96952</v>
      </c>
      <c r="AG456" t="s">
        <v>121</v>
      </c>
      <c r="AI456" s="10">
        <v>16704330422</v>
      </c>
      <c r="AK456" t="s">
        <v>1722</v>
      </c>
      <c r="BC456" t="str">
        <f>"49-9071.00"</f>
        <v>49-9071.00</v>
      </c>
      <c r="BD456" t="s">
        <v>200</v>
      </c>
      <c r="BE456" t="s">
        <v>3921</v>
      </c>
      <c r="BF456" t="s">
        <v>3922</v>
      </c>
      <c r="BG456">
        <v>2</v>
      </c>
      <c r="BH456">
        <v>2</v>
      </c>
      <c r="BI456" s="1">
        <v>45292</v>
      </c>
      <c r="BJ456" s="1">
        <v>45657</v>
      </c>
      <c r="BK456" s="1">
        <v>45292</v>
      </c>
      <c r="BL456" s="1">
        <v>45657</v>
      </c>
      <c r="BM456">
        <v>40</v>
      </c>
      <c r="BN456">
        <v>0</v>
      </c>
      <c r="BO456">
        <v>8</v>
      </c>
      <c r="BP456">
        <v>8</v>
      </c>
      <c r="BQ456">
        <v>8</v>
      </c>
      <c r="BR456">
        <v>8</v>
      </c>
      <c r="BS456">
        <v>8</v>
      </c>
      <c r="BT456">
        <v>0</v>
      </c>
      <c r="BU456" t="str">
        <f>"7:30 AM"</f>
        <v>7:30 AM</v>
      </c>
      <c r="BV456" t="str">
        <f>"4:30 PM"</f>
        <v>4:30 PM</v>
      </c>
      <c r="BW456" t="s">
        <v>184</v>
      </c>
      <c r="BX456">
        <v>0</v>
      </c>
      <c r="BY456">
        <v>12</v>
      </c>
      <c r="BZ456" t="s">
        <v>115</v>
      </c>
      <c r="CB456" t="s">
        <v>3923</v>
      </c>
      <c r="CC456" t="s">
        <v>1718</v>
      </c>
      <c r="CE456" t="s">
        <v>1719</v>
      </c>
      <c r="CF456" t="s">
        <v>120</v>
      </c>
      <c r="CG456" s="8">
        <v>96952</v>
      </c>
      <c r="CH456" s="2">
        <v>9.5399999999999991</v>
      </c>
      <c r="CI456" s="2">
        <v>10</v>
      </c>
      <c r="CJ456" s="2">
        <v>14.31</v>
      </c>
      <c r="CK456" s="2">
        <v>15</v>
      </c>
      <c r="CL456" t="s">
        <v>134</v>
      </c>
      <c r="CM456" t="s">
        <v>1727</v>
      </c>
      <c r="CN456" t="s">
        <v>187</v>
      </c>
      <c r="CP456" t="s">
        <v>115</v>
      </c>
      <c r="CQ456" t="s">
        <v>114</v>
      </c>
      <c r="CR456" t="s">
        <v>114</v>
      </c>
      <c r="CS456" t="s">
        <v>114</v>
      </c>
      <c r="CT456" t="s">
        <v>136</v>
      </c>
      <c r="CU456" t="s">
        <v>114</v>
      </c>
      <c r="CV456" t="s">
        <v>114</v>
      </c>
      <c r="CW456" t="s">
        <v>1728</v>
      </c>
      <c r="CX456" s="10">
        <v>16704330422</v>
      </c>
      <c r="CY456" t="s">
        <v>1722</v>
      </c>
      <c r="CZ456" t="s">
        <v>136</v>
      </c>
      <c r="DA456" t="s">
        <v>114</v>
      </c>
      <c r="DB456" t="s">
        <v>115</v>
      </c>
    </row>
    <row r="457" spans="1:111" ht="14.45" customHeight="1" x14ac:dyDescent="0.25">
      <c r="A457" t="s">
        <v>3924</v>
      </c>
      <c r="B457" t="s">
        <v>209</v>
      </c>
      <c r="C457" s="1">
        <v>45173.889475694443</v>
      </c>
      <c r="D457" s="1">
        <v>45237</v>
      </c>
      <c r="E457" t="s">
        <v>139</v>
      </c>
      <c r="G457" t="s">
        <v>115</v>
      </c>
      <c r="H457" t="s">
        <v>115</v>
      </c>
      <c r="I457" t="s">
        <v>115</v>
      </c>
      <c r="J457" t="s">
        <v>1412</v>
      </c>
      <c r="K457" t="s">
        <v>1413</v>
      </c>
      <c r="L457" t="s">
        <v>1414</v>
      </c>
      <c r="M457" t="s">
        <v>1415</v>
      </c>
      <c r="N457" t="s">
        <v>119</v>
      </c>
      <c r="O457" t="s">
        <v>120</v>
      </c>
      <c r="P457" s="8">
        <v>96950</v>
      </c>
      <c r="Q457" t="s">
        <v>121</v>
      </c>
      <c r="S457" s="10">
        <v>16703223311</v>
      </c>
      <c r="T457">
        <v>4504</v>
      </c>
      <c r="U457">
        <v>72111</v>
      </c>
      <c r="V457" t="s">
        <v>122</v>
      </c>
      <c r="X457" t="s">
        <v>431</v>
      </c>
      <c r="Y457" t="s">
        <v>1416</v>
      </c>
      <c r="AA457" t="s">
        <v>1417</v>
      </c>
      <c r="AB457" t="s">
        <v>1414</v>
      </c>
      <c r="AC457" t="s">
        <v>1415</v>
      </c>
      <c r="AD457" t="s">
        <v>119</v>
      </c>
      <c r="AE457" t="s">
        <v>120</v>
      </c>
      <c r="AF457" s="8">
        <v>96950</v>
      </c>
      <c r="AG457" t="s">
        <v>121</v>
      </c>
      <c r="AI457" s="10">
        <v>16703223311</v>
      </c>
      <c r="AJ457">
        <v>4504</v>
      </c>
      <c r="AK457" t="s">
        <v>1418</v>
      </c>
      <c r="BC457" t="str">
        <f>"43-4081.00"</f>
        <v>43-4081.00</v>
      </c>
      <c r="BD457" t="s">
        <v>1269</v>
      </c>
      <c r="BE457" t="s">
        <v>3925</v>
      </c>
      <c r="BF457" t="s">
        <v>3926</v>
      </c>
      <c r="BG457">
        <v>15</v>
      </c>
      <c r="BH457">
        <v>15</v>
      </c>
      <c r="BI457" s="1">
        <v>45261</v>
      </c>
      <c r="BJ457" s="1">
        <v>45626</v>
      </c>
      <c r="BK457" s="1">
        <v>45261</v>
      </c>
      <c r="BL457" s="1">
        <v>45626</v>
      </c>
      <c r="BM457">
        <v>40</v>
      </c>
      <c r="BN457">
        <v>0</v>
      </c>
      <c r="BO457">
        <v>8</v>
      </c>
      <c r="BP457">
        <v>8</v>
      </c>
      <c r="BQ457">
        <v>8</v>
      </c>
      <c r="BR457">
        <v>8</v>
      </c>
      <c r="BS457">
        <v>8</v>
      </c>
      <c r="BT457">
        <v>0</v>
      </c>
      <c r="BU457" t="str">
        <f>"8:00 AM"</f>
        <v>8:00 AM</v>
      </c>
      <c r="BV457" t="str">
        <f>"5:00 PM"</f>
        <v>5:00 PM</v>
      </c>
      <c r="BW457" t="s">
        <v>131</v>
      </c>
      <c r="BX457">
        <v>0</v>
      </c>
      <c r="BY457">
        <v>12</v>
      </c>
      <c r="BZ457" t="s">
        <v>115</v>
      </c>
      <c r="CB457" t="s">
        <v>3927</v>
      </c>
      <c r="CC457" t="s">
        <v>1414</v>
      </c>
      <c r="CD457" t="s">
        <v>1415</v>
      </c>
      <c r="CE457" t="s">
        <v>119</v>
      </c>
      <c r="CF457" t="s">
        <v>120</v>
      </c>
      <c r="CG457" s="8">
        <v>96950</v>
      </c>
      <c r="CH457" s="2">
        <v>8.7200000000000006</v>
      </c>
      <c r="CI457" s="2">
        <v>9.4499999999999993</v>
      </c>
      <c r="CJ457" s="2">
        <v>13.08</v>
      </c>
      <c r="CK457" s="2">
        <v>14.17</v>
      </c>
      <c r="CL457" t="s">
        <v>134</v>
      </c>
      <c r="CM457" t="s">
        <v>1593</v>
      </c>
      <c r="CN457" t="s">
        <v>135</v>
      </c>
      <c r="CP457" t="s">
        <v>115</v>
      </c>
      <c r="CQ457" t="s">
        <v>114</v>
      </c>
      <c r="CR457" t="s">
        <v>115</v>
      </c>
      <c r="CS457" t="s">
        <v>114</v>
      </c>
      <c r="CT457" t="s">
        <v>136</v>
      </c>
      <c r="CU457" t="s">
        <v>114</v>
      </c>
      <c r="CV457" t="s">
        <v>114</v>
      </c>
      <c r="CW457" t="s">
        <v>1593</v>
      </c>
      <c r="CX457" s="10">
        <v>16703223311</v>
      </c>
      <c r="CY457" t="s">
        <v>1425</v>
      </c>
      <c r="CZ457" t="s">
        <v>1426</v>
      </c>
      <c r="DA457" t="s">
        <v>114</v>
      </c>
      <c r="DB457" t="s">
        <v>115</v>
      </c>
      <c r="DC457" t="s">
        <v>1495</v>
      </c>
      <c r="DD457" t="s">
        <v>1428</v>
      </c>
      <c r="DF457" t="s">
        <v>1429</v>
      </c>
      <c r="DG457" t="s">
        <v>1430</v>
      </c>
    </row>
    <row r="458" spans="1:111" ht="14.45" customHeight="1" x14ac:dyDescent="0.25">
      <c r="A458" t="s">
        <v>3930</v>
      </c>
      <c r="B458" t="s">
        <v>209</v>
      </c>
      <c r="C458" s="1">
        <v>45180.826708912035</v>
      </c>
      <c r="D458" s="1">
        <v>45237</v>
      </c>
      <c r="E458" t="s">
        <v>113</v>
      </c>
      <c r="F458" s="1">
        <v>45243.791666666664</v>
      </c>
      <c r="G458" t="s">
        <v>115</v>
      </c>
      <c r="H458" t="s">
        <v>115</v>
      </c>
      <c r="I458" t="s">
        <v>115</v>
      </c>
      <c r="J458" t="s">
        <v>3931</v>
      </c>
      <c r="L458" t="s">
        <v>3932</v>
      </c>
      <c r="M458" t="s">
        <v>3933</v>
      </c>
      <c r="N458" t="s">
        <v>214</v>
      </c>
      <c r="O458" t="s">
        <v>120</v>
      </c>
      <c r="P458" s="8">
        <v>96950</v>
      </c>
      <c r="Q458" t="s">
        <v>121</v>
      </c>
      <c r="S458" s="10">
        <v>16702354655</v>
      </c>
      <c r="U458">
        <v>62441</v>
      </c>
      <c r="V458" t="s">
        <v>122</v>
      </c>
      <c r="X458" t="s">
        <v>3934</v>
      </c>
      <c r="Y458" t="s">
        <v>3935</v>
      </c>
      <c r="AA458" t="s">
        <v>3936</v>
      </c>
      <c r="AB458" t="s">
        <v>3932</v>
      </c>
      <c r="AC458" t="s">
        <v>3933</v>
      </c>
      <c r="AD458" t="s">
        <v>214</v>
      </c>
      <c r="AE458" t="s">
        <v>120</v>
      </c>
      <c r="AF458" s="8">
        <v>96950</v>
      </c>
      <c r="AG458" t="s">
        <v>121</v>
      </c>
      <c r="AI458" s="10">
        <v>16702354655</v>
      </c>
      <c r="AK458" t="s">
        <v>3937</v>
      </c>
      <c r="BC458" t="str">
        <f>"39-9011.00"</f>
        <v>39-9011.00</v>
      </c>
      <c r="BD458" t="s">
        <v>2581</v>
      </c>
      <c r="BE458" t="s">
        <v>3938</v>
      </c>
      <c r="BF458" t="s">
        <v>2581</v>
      </c>
      <c r="BG458">
        <v>2</v>
      </c>
      <c r="BH458">
        <v>2</v>
      </c>
      <c r="BI458" s="1">
        <v>45245</v>
      </c>
      <c r="BJ458" s="1">
        <v>45610</v>
      </c>
      <c r="BK458" s="1">
        <v>45245</v>
      </c>
      <c r="BL458" s="1">
        <v>45610</v>
      </c>
      <c r="BM458">
        <v>35</v>
      </c>
      <c r="BN458">
        <v>0</v>
      </c>
      <c r="BO458">
        <v>7</v>
      </c>
      <c r="BP458">
        <v>7</v>
      </c>
      <c r="BQ458">
        <v>7</v>
      </c>
      <c r="BR458">
        <v>7</v>
      </c>
      <c r="BS458">
        <v>7</v>
      </c>
      <c r="BT458">
        <v>0</v>
      </c>
      <c r="BU458" t="str">
        <f>"8:00 AM"</f>
        <v>8:00 AM</v>
      </c>
      <c r="BV458" t="str">
        <f>"4:00 PM"</f>
        <v>4:00 PM</v>
      </c>
      <c r="BW458" t="s">
        <v>131</v>
      </c>
      <c r="BX458">
        <v>0</v>
      </c>
      <c r="BY458">
        <v>6</v>
      </c>
      <c r="BZ458" t="s">
        <v>115</v>
      </c>
      <c r="CB458" s="3" t="s">
        <v>3939</v>
      </c>
      <c r="CC458" t="s">
        <v>3932</v>
      </c>
      <c r="CD458" t="s">
        <v>3933</v>
      </c>
      <c r="CE458" t="s">
        <v>214</v>
      </c>
      <c r="CF458" t="s">
        <v>120</v>
      </c>
      <c r="CG458" s="8">
        <v>96950</v>
      </c>
      <c r="CH458" s="2">
        <v>7.79</v>
      </c>
      <c r="CI458" s="2">
        <v>8</v>
      </c>
      <c r="CJ458" s="2">
        <v>11.69</v>
      </c>
      <c r="CK458" s="2">
        <v>12</v>
      </c>
      <c r="CL458" t="s">
        <v>134</v>
      </c>
      <c r="CM458" t="s">
        <v>136</v>
      </c>
      <c r="CN458" t="s">
        <v>135</v>
      </c>
      <c r="CP458" t="s">
        <v>115</v>
      </c>
      <c r="CQ458" t="s">
        <v>114</v>
      </c>
      <c r="CR458" t="s">
        <v>115</v>
      </c>
      <c r="CS458" t="s">
        <v>114</v>
      </c>
      <c r="CT458" t="s">
        <v>136</v>
      </c>
      <c r="CU458" t="s">
        <v>114</v>
      </c>
      <c r="CV458" t="s">
        <v>136</v>
      </c>
      <c r="CW458" t="s">
        <v>3940</v>
      </c>
      <c r="CX458" s="10">
        <v>16702354655</v>
      </c>
      <c r="CY458" t="s">
        <v>3937</v>
      </c>
      <c r="CZ458" t="s">
        <v>136</v>
      </c>
      <c r="DA458" t="s">
        <v>114</v>
      </c>
      <c r="DB458" t="s">
        <v>115</v>
      </c>
    </row>
    <row r="459" spans="1:111" ht="14.45" customHeight="1" x14ac:dyDescent="0.25">
      <c r="A459" t="s">
        <v>3941</v>
      </c>
      <c r="B459" t="s">
        <v>209</v>
      </c>
      <c r="C459" s="1">
        <v>45168.044692592593</v>
      </c>
      <c r="D459" s="1">
        <v>45237</v>
      </c>
      <c r="E459" t="s">
        <v>113</v>
      </c>
      <c r="F459" s="1">
        <v>45290.791666666664</v>
      </c>
      <c r="G459" t="s">
        <v>115</v>
      </c>
      <c r="H459" t="s">
        <v>115</v>
      </c>
      <c r="I459" t="s">
        <v>115</v>
      </c>
      <c r="J459" t="s">
        <v>3942</v>
      </c>
      <c r="L459" t="s">
        <v>3943</v>
      </c>
      <c r="N459" t="s">
        <v>214</v>
      </c>
      <c r="O459" t="s">
        <v>120</v>
      </c>
      <c r="P459" s="8">
        <v>96950</v>
      </c>
      <c r="Q459" t="s">
        <v>121</v>
      </c>
      <c r="S459" s="10">
        <v>16702349083</v>
      </c>
      <c r="U459">
        <v>81111</v>
      </c>
      <c r="V459" t="s">
        <v>122</v>
      </c>
      <c r="X459" t="s">
        <v>3944</v>
      </c>
      <c r="Y459" t="s">
        <v>3945</v>
      </c>
      <c r="Z459" t="s">
        <v>3946</v>
      </c>
      <c r="AA459" t="s">
        <v>219</v>
      </c>
      <c r="AB459" t="s">
        <v>3943</v>
      </c>
      <c r="AD459" t="s">
        <v>214</v>
      </c>
      <c r="AE459" t="s">
        <v>120</v>
      </c>
      <c r="AF459" s="8">
        <v>96950</v>
      </c>
      <c r="AG459" t="s">
        <v>121</v>
      </c>
      <c r="AI459" s="10">
        <v>16702349083</v>
      </c>
      <c r="AK459" t="s">
        <v>3947</v>
      </c>
      <c r="BC459" t="str">
        <f>"49-3042.00"</f>
        <v>49-3042.00</v>
      </c>
      <c r="BD459" t="s">
        <v>909</v>
      </c>
      <c r="BE459" t="s">
        <v>3948</v>
      </c>
      <c r="BF459" t="s">
        <v>3471</v>
      </c>
      <c r="BG459">
        <v>1</v>
      </c>
      <c r="BH459">
        <v>1</v>
      </c>
      <c r="BI459" s="1">
        <v>45292</v>
      </c>
      <c r="BJ459" s="1">
        <v>45657</v>
      </c>
      <c r="BK459" s="1">
        <v>45292</v>
      </c>
      <c r="BL459" s="1">
        <v>45657</v>
      </c>
      <c r="BM459">
        <v>35</v>
      </c>
      <c r="BN459">
        <v>0</v>
      </c>
      <c r="BO459">
        <v>7</v>
      </c>
      <c r="BP459">
        <v>7</v>
      </c>
      <c r="BQ459">
        <v>7</v>
      </c>
      <c r="BR459">
        <v>7</v>
      </c>
      <c r="BS459">
        <v>7</v>
      </c>
      <c r="BT459">
        <v>0</v>
      </c>
      <c r="BU459" t="str">
        <f>"8:00 AM"</f>
        <v>8:00 AM</v>
      </c>
      <c r="BV459" t="str">
        <f>"4:00 PM"</f>
        <v>4:00 PM</v>
      </c>
      <c r="BW459" t="s">
        <v>131</v>
      </c>
      <c r="BX459">
        <v>0</v>
      </c>
      <c r="BY459">
        <v>24</v>
      </c>
      <c r="BZ459" t="s">
        <v>115</v>
      </c>
      <c r="CB459" s="3" t="s">
        <v>3949</v>
      </c>
      <c r="CC459" t="s">
        <v>3950</v>
      </c>
      <c r="CD459" t="s">
        <v>2050</v>
      </c>
      <c r="CE459" t="s">
        <v>214</v>
      </c>
      <c r="CF459" t="s">
        <v>120</v>
      </c>
      <c r="CG459" s="8">
        <v>96950</v>
      </c>
      <c r="CH459" s="2">
        <v>11.25</v>
      </c>
      <c r="CI459" s="2">
        <v>11.25</v>
      </c>
      <c r="CJ459" s="2">
        <v>16.88</v>
      </c>
      <c r="CK459" s="2">
        <v>16.88</v>
      </c>
      <c r="CL459" t="s">
        <v>134</v>
      </c>
      <c r="CN459" t="s">
        <v>135</v>
      </c>
      <c r="CP459" t="s">
        <v>115</v>
      </c>
      <c r="CQ459" t="s">
        <v>114</v>
      </c>
      <c r="CR459" t="s">
        <v>115</v>
      </c>
      <c r="CS459" t="s">
        <v>114</v>
      </c>
      <c r="CT459" t="s">
        <v>136</v>
      </c>
      <c r="CU459" t="s">
        <v>114</v>
      </c>
      <c r="CV459" t="s">
        <v>136</v>
      </c>
      <c r="CW459" t="s">
        <v>3951</v>
      </c>
      <c r="CX459" s="10">
        <v>16702349083</v>
      </c>
      <c r="CY459" t="s">
        <v>3947</v>
      </c>
      <c r="CZ459" t="s">
        <v>473</v>
      </c>
      <c r="DA459" t="s">
        <v>114</v>
      </c>
      <c r="DB459" t="s">
        <v>115</v>
      </c>
    </row>
    <row r="460" spans="1:111" ht="14.45" customHeight="1" x14ac:dyDescent="0.25">
      <c r="A460" t="s">
        <v>3966</v>
      </c>
      <c r="B460" t="s">
        <v>209</v>
      </c>
      <c r="C460" s="1">
        <v>45174.946405787035</v>
      </c>
      <c r="D460" s="1">
        <v>45237</v>
      </c>
      <c r="E460" t="s">
        <v>139</v>
      </c>
      <c r="G460" t="s">
        <v>115</v>
      </c>
      <c r="H460" t="s">
        <v>115</v>
      </c>
      <c r="I460" t="s">
        <v>115</v>
      </c>
      <c r="J460" t="s">
        <v>3967</v>
      </c>
      <c r="K460" t="s">
        <v>3968</v>
      </c>
      <c r="L460" t="s">
        <v>3969</v>
      </c>
      <c r="M460" t="s">
        <v>3970</v>
      </c>
      <c r="N460" t="s">
        <v>621</v>
      </c>
      <c r="O460" t="s">
        <v>120</v>
      </c>
      <c r="P460" s="8">
        <v>96952</v>
      </c>
      <c r="Q460" t="s">
        <v>121</v>
      </c>
      <c r="R460" t="s">
        <v>136</v>
      </c>
      <c r="S460" s="10">
        <v>16704334428</v>
      </c>
      <c r="U460">
        <v>447110</v>
      </c>
      <c r="V460" t="s">
        <v>122</v>
      </c>
      <c r="X460" t="s">
        <v>3971</v>
      </c>
      <c r="Y460" t="s">
        <v>3972</v>
      </c>
      <c r="Z460" t="s">
        <v>3973</v>
      </c>
      <c r="AA460" t="s">
        <v>3208</v>
      </c>
      <c r="AB460" t="s">
        <v>3969</v>
      </c>
      <c r="AC460" t="s">
        <v>3970</v>
      </c>
      <c r="AD460" t="s">
        <v>621</v>
      </c>
      <c r="AE460" t="s">
        <v>120</v>
      </c>
      <c r="AF460" s="8">
        <v>96952</v>
      </c>
      <c r="AG460" t="s">
        <v>121</v>
      </c>
      <c r="AI460" s="10">
        <v>16709894711</v>
      </c>
      <c r="AK460" t="s">
        <v>3974</v>
      </c>
      <c r="BC460" t="str">
        <f>"43-3031.00"</f>
        <v>43-3031.00</v>
      </c>
      <c r="BD460" t="s">
        <v>310</v>
      </c>
      <c r="BE460" t="s">
        <v>3975</v>
      </c>
      <c r="BF460" t="s">
        <v>3660</v>
      </c>
      <c r="BG460">
        <v>2</v>
      </c>
      <c r="BH460">
        <v>2</v>
      </c>
      <c r="BI460" s="1">
        <v>45261</v>
      </c>
      <c r="BJ460" s="1">
        <v>45626</v>
      </c>
      <c r="BK460" s="1">
        <v>45261</v>
      </c>
      <c r="BL460" s="1">
        <v>45626</v>
      </c>
      <c r="BM460">
        <v>40</v>
      </c>
      <c r="BN460">
        <v>0</v>
      </c>
      <c r="BO460">
        <v>8</v>
      </c>
      <c r="BP460">
        <v>8</v>
      </c>
      <c r="BQ460">
        <v>8</v>
      </c>
      <c r="BR460">
        <v>8</v>
      </c>
      <c r="BS460">
        <v>8</v>
      </c>
      <c r="BT460">
        <v>0</v>
      </c>
      <c r="BU460" t="str">
        <f>"7:30 AM"</f>
        <v>7:30 AM</v>
      </c>
      <c r="BV460" t="str">
        <f>"4:30 PM"</f>
        <v>4:30 PM</v>
      </c>
      <c r="BW460" t="s">
        <v>160</v>
      </c>
      <c r="BX460">
        <v>6</v>
      </c>
      <c r="BY460">
        <v>6</v>
      </c>
      <c r="BZ460" t="s">
        <v>115</v>
      </c>
      <c r="CB460" t="s">
        <v>3976</v>
      </c>
      <c r="CC460" t="s">
        <v>3977</v>
      </c>
      <c r="CD460" t="s">
        <v>3970</v>
      </c>
      <c r="CE460" t="s">
        <v>621</v>
      </c>
      <c r="CF460" t="s">
        <v>120</v>
      </c>
      <c r="CG460" s="8">
        <v>96952</v>
      </c>
      <c r="CH460" s="2">
        <v>11.43</v>
      </c>
      <c r="CI460" s="2">
        <v>14</v>
      </c>
      <c r="CJ460" s="2">
        <v>17.149999999999999</v>
      </c>
      <c r="CK460" s="2">
        <v>21</v>
      </c>
      <c r="CL460" t="s">
        <v>134</v>
      </c>
      <c r="CN460" t="s">
        <v>135</v>
      </c>
      <c r="CP460" t="s">
        <v>115</v>
      </c>
      <c r="CQ460" t="s">
        <v>114</v>
      </c>
      <c r="CR460" t="s">
        <v>115</v>
      </c>
      <c r="CS460" t="s">
        <v>114</v>
      </c>
      <c r="CT460" t="s">
        <v>136</v>
      </c>
      <c r="CU460" t="s">
        <v>114</v>
      </c>
      <c r="CV460" t="s">
        <v>136</v>
      </c>
      <c r="CW460" t="s">
        <v>3978</v>
      </c>
      <c r="CX460" s="10">
        <v>16704334428</v>
      </c>
      <c r="CY460" t="s">
        <v>3974</v>
      </c>
      <c r="CZ460" t="s">
        <v>136</v>
      </c>
      <c r="DA460" t="s">
        <v>114</v>
      </c>
      <c r="DB460" t="s">
        <v>115</v>
      </c>
    </row>
    <row r="461" spans="1:111" ht="14.45" customHeight="1" x14ac:dyDescent="0.25">
      <c r="A461" t="s">
        <v>3776</v>
      </c>
      <c r="B461" t="s">
        <v>285</v>
      </c>
      <c r="C461" s="1">
        <v>45114.406009143517</v>
      </c>
      <c r="D461" s="1">
        <v>45237</v>
      </c>
      <c r="E461" t="s">
        <v>139</v>
      </c>
      <c r="G461" t="s">
        <v>115</v>
      </c>
      <c r="H461" t="s">
        <v>115</v>
      </c>
      <c r="I461" t="s">
        <v>115</v>
      </c>
      <c r="J461" t="s">
        <v>444</v>
      </c>
      <c r="K461" t="s">
        <v>445</v>
      </c>
      <c r="L461" t="s">
        <v>3777</v>
      </c>
      <c r="M461" t="s">
        <v>3778</v>
      </c>
      <c r="N461" t="s">
        <v>119</v>
      </c>
      <c r="O461" t="s">
        <v>120</v>
      </c>
      <c r="P461" s="8">
        <v>96950</v>
      </c>
      <c r="Q461" t="s">
        <v>121</v>
      </c>
      <c r="R461" t="s">
        <v>119</v>
      </c>
      <c r="S461" s="10">
        <v>16702342664</v>
      </c>
      <c r="T461">
        <v>0</v>
      </c>
      <c r="U461">
        <v>561320</v>
      </c>
      <c r="V461" t="s">
        <v>448</v>
      </c>
      <c r="W461" t="s">
        <v>114</v>
      </c>
      <c r="X461" t="s">
        <v>3779</v>
      </c>
      <c r="Y461" t="s">
        <v>450</v>
      </c>
      <c r="Z461" t="s">
        <v>451</v>
      </c>
      <c r="AA461" t="s">
        <v>3780</v>
      </c>
      <c r="AB461" t="s">
        <v>446</v>
      </c>
      <c r="AC461" t="s">
        <v>3781</v>
      </c>
      <c r="AD461" t="s">
        <v>529</v>
      </c>
      <c r="AE461" t="s">
        <v>120</v>
      </c>
      <c r="AF461" s="8">
        <v>96950</v>
      </c>
      <c r="AG461" t="s">
        <v>121</v>
      </c>
      <c r="AH461" t="s">
        <v>529</v>
      </c>
      <c r="AI461" s="10">
        <v>16702342664</v>
      </c>
      <c r="AJ461">
        <v>0</v>
      </c>
      <c r="AK461" t="s">
        <v>453</v>
      </c>
      <c r="BC461" t="str">
        <f>"37-2012.00"</f>
        <v>37-2012.00</v>
      </c>
      <c r="BD461" t="s">
        <v>263</v>
      </c>
      <c r="BE461" t="s">
        <v>3782</v>
      </c>
      <c r="BF461" t="s">
        <v>3783</v>
      </c>
      <c r="BG461">
        <v>10</v>
      </c>
      <c r="BI461" s="1">
        <v>45231</v>
      </c>
      <c r="BJ461" s="1">
        <v>45595</v>
      </c>
      <c r="BM461">
        <v>40</v>
      </c>
      <c r="BN461">
        <v>0</v>
      </c>
      <c r="BO461">
        <v>8</v>
      </c>
      <c r="BP461">
        <v>8</v>
      </c>
      <c r="BQ461">
        <v>8</v>
      </c>
      <c r="BR461">
        <v>8</v>
      </c>
      <c r="BS461">
        <v>8</v>
      </c>
      <c r="BT461">
        <v>0</v>
      </c>
      <c r="BU461" t="str">
        <f>"8:00 AM"</f>
        <v>8:00 AM</v>
      </c>
      <c r="BV461" t="str">
        <f>"5:00 PM"</f>
        <v>5:00 PM</v>
      </c>
      <c r="BW461" t="s">
        <v>131</v>
      </c>
      <c r="BX461">
        <v>0</v>
      </c>
      <c r="BY461">
        <v>3</v>
      </c>
      <c r="BZ461" t="s">
        <v>115</v>
      </c>
      <c r="CB461" s="3" t="s">
        <v>3784</v>
      </c>
      <c r="CC461" t="s">
        <v>446</v>
      </c>
      <c r="CD461" t="s">
        <v>3778</v>
      </c>
      <c r="CE461" t="s">
        <v>119</v>
      </c>
      <c r="CF461" t="s">
        <v>120</v>
      </c>
      <c r="CG461" s="8">
        <v>96950</v>
      </c>
      <c r="CH461" s="2">
        <v>7.56</v>
      </c>
      <c r="CI461" s="2">
        <v>7.56</v>
      </c>
      <c r="CJ461" s="2">
        <v>11.34</v>
      </c>
      <c r="CK461" s="2">
        <v>11.34</v>
      </c>
      <c r="CL461" t="s">
        <v>134</v>
      </c>
      <c r="CM461" t="s">
        <v>136</v>
      </c>
      <c r="CN461" t="s">
        <v>135</v>
      </c>
      <c r="CP461" t="s">
        <v>115</v>
      </c>
      <c r="CQ461" t="s">
        <v>114</v>
      </c>
      <c r="CR461" t="s">
        <v>115</v>
      </c>
      <c r="CS461" t="s">
        <v>114</v>
      </c>
      <c r="CT461" t="s">
        <v>136</v>
      </c>
      <c r="CU461" t="s">
        <v>114</v>
      </c>
      <c r="CV461" t="s">
        <v>136</v>
      </c>
      <c r="CW461" s="3" t="s">
        <v>3785</v>
      </c>
      <c r="CX461" s="10">
        <v>16702342664</v>
      </c>
      <c r="CY461" t="s">
        <v>459</v>
      </c>
      <c r="CZ461" t="s">
        <v>270</v>
      </c>
      <c r="DA461" t="s">
        <v>114</v>
      </c>
      <c r="DB461" t="s">
        <v>114</v>
      </c>
    </row>
    <row r="462" spans="1:111" ht="14.45" customHeight="1" x14ac:dyDescent="0.25">
      <c r="A462" t="s">
        <v>3786</v>
      </c>
      <c r="B462" t="s">
        <v>285</v>
      </c>
      <c r="C462" s="1">
        <v>45176.026489930555</v>
      </c>
      <c r="D462" s="1">
        <v>45237</v>
      </c>
      <c r="E462" t="s">
        <v>139</v>
      </c>
      <c r="G462" t="s">
        <v>114</v>
      </c>
      <c r="H462" t="s">
        <v>115</v>
      </c>
      <c r="I462" t="s">
        <v>115</v>
      </c>
      <c r="J462" t="s">
        <v>3787</v>
      </c>
      <c r="L462" t="s">
        <v>3580</v>
      </c>
      <c r="M462" t="s">
        <v>3788</v>
      </c>
      <c r="N462" t="s">
        <v>214</v>
      </c>
      <c r="O462" t="s">
        <v>120</v>
      </c>
      <c r="P462" s="8">
        <v>96950</v>
      </c>
      <c r="Q462" t="s">
        <v>121</v>
      </c>
      <c r="R462" t="s">
        <v>120</v>
      </c>
      <c r="S462" s="10">
        <v>16702341795</v>
      </c>
      <c r="U462">
        <v>551114</v>
      </c>
      <c r="V462" t="s">
        <v>122</v>
      </c>
      <c r="X462" t="s">
        <v>3582</v>
      </c>
      <c r="Y462" t="s">
        <v>3311</v>
      </c>
      <c r="Z462" t="s">
        <v>3584</v>
      </c>
      <c r="AA462" t="s">
        <v>3585</v>
      </c>
      <c r="AB462" t="s">
        <v>3580</v>
      </c>
      <c r="AC462" t="s">
        <v>3581</v>
      </c>
      <c r="AD462" t="s">
        <v>214</v>
      </c>
      <c r="AE462" t="s">
        <v>120</v>
      </c>
      <c r="AF462" s="8">
        <v>96950</v>
      </c>
      <c r="AG462" t="s">
        <v>121</v>
      </c>
      <c r="AI462" s="10">
        <v>16702341795</v>
      </c>
      <c r="AK462" t="s">
        <v>3586</v>
      </c>
      <c r="BC462" t="str">
        <f>"27-1024.00"</f>
        <v>27-1024.00</v>
      </c>
      <c r="BD462" t="s">
        <v>680</v>
      </c>
      <c r="BE462" t="s">
        <v>3789</v>
      </c>
      <c r="BF462" t="s">
        <v>3790</v>
      </c>
      <c r="BG462">
        <v>1</v>
      </c>
      <c r="BI462" s="1">
        <v>45235</v>
      </c>
      <c r="BJ462" s="1">
        <v>45600</v>
      </c>
      <c r="BM462">
        <v>40</v>
      </c>
      <c r="BN462">
        <v>0</v>
      </c>
      <c r="BO462">
        <v>8</v>
      </c>
      <c r="BP462">
        <v>8</v>
      </c>
      <c r="BQ462">
        <v>8</v>
      </c>
      <c r="BR462">
        <v>8</v>
      </c>
      <c r="BS462">
        <v>8</v>
      </c>
      <c r="BT462">
        <v>0</v>
      </c>
      <c r="BU462" t="str">
        <f>"8:00 AM"</f>
        <v>8:00 AM</v>
      </c>
      <c r="BV462" t="str">
        <f>"5:00 PM"</f>
        <v>5:00 PM</v>
      </c>
      <c r="BW462" t="s">
        <v>160</v>
      </c>
      <c r="BX462">
        <v>0</v>
      </c>
      <c r="BY462">
        <v>24</v>
      </c>
      <c r="BZ462" t="s">
        <v>115</v>
      </c>
      <c r="CB462" s="3" t="s">
        <v>3791</v>
      </c>
      <c r="CC462" t="s">
        <v>3792</v>
      </c>
      <c r="CD462" t="s">
        <v>3581</v>
      </c>
      <c r="CE462" t="s">
        <v>214</v>
      </c>
      <c r="CF462" t="s">
        <v>120</v>
      </c>
      <c r="CG462" s="8">
        <v>96950</v>
      </c>
      <c r="CH462" s="2">
        <v>9.7200000000000006</v>
      </c>
      <c r="CI462" s="2">
        <v>15.38</v>
      </c>
      <c r="CJ462" s="2">
        <v>14.58</v>
      </c>
      <c r="CK462" s="2">
        <v>23.07</v>
      </c>
      <c r="CL462" t="s">
        <v>134</v>
      </c>
      <c r="CM462" t="s">
        <v>184</v>
      </c>
      <c r="CN462" t="s">
        <v>135</v>
      </c>
      <c r="CP462" t="s">
        <v>114</v>
      </c>
      <c r="CQ462" t="s">
        <v>114</v>
      </c>
      <c r="CR462" t="s">
        <v>115</v>
      </c>
      <c r="CS462" t="s">
        <v>114</v>
      </c>
      <c r="CT462" t="s">
        <v>136</v>
      </c>
      <c r="CU462" t="s">
        <v>114</v>
      </c>
      <c r="CV462" t="s">
        <v>136</v>
      </c>
      <c r="CW462" t="s">
        <v>1615</v>
      </c>
      <c r="CX462" s="10">
        <v>16702341795</v>
      </c>
      <c r="CY462" t="s">
        <v>3586</v>
      </c>
      <c r="CZ462" t="s">
        <v>3592</v>
      </c>
      <c r="DA462" t="s">
        <v>114</v>
      </c>
      <c r="DB462" t="s">
        <v>115</v>
      </c>
    </row>
    <row r="463" spans="1:111" ht="14.45" customHeight="1" x14ac:dyDescent="0.25">
      <c r="A463" t="s">
        <v>3798</v>
      </c>
      <c r="B463" t="s">
        <v>285</v>
      </c>
      <c r="C463" s="1">
        <v>45175.830648726849</v>
      </c>
      <c r="D463" s="1">
        <v>45237</v>
      </c>
      <c r="E463" t="s">
        <v>139</v>
      </c>
      <c r="G463" t="s">
        <v>115</v>
      </c>
      <c r="H463" t="s">
        <v>115</v>
      </c>
      <c r="I463" t="s">
        <v>115</v>
      </c>
      <c r="J463" t="s">
        <v>3579</v>
      </c>
      <c r="L463" t="s">
        <v>3794</v>
      </c>
      <c r="N463" t="s">
        <v>214</v>
      </c>
      <c r="O463" t="s">
        <v>120</v>
      </c>
      <c r="P463" s="8">
        <v>96950</v>
      </c>
      <c r="Q463" t="s">
        <v>121</v>
      </c>
      <c r="R463" t="s">
        <v>120</v>
      </c>
      <c r="S463" s="10">
        <v>16702341795</v>
      </c>
      <c r="U463">
        <v>56179</v>
      </c>
      <c r="V463" t="s">
        <v>122</v>
      </c>
      <c r="X463" t="s">
        <v>3582</v>
      </c>
      <c r="Y463" t="s">
        <v>3311</v>
      </c>
      <c r="Z463" t="s">
        <v>3584</v>
      </c>
      <c r="AA463" t="s">
        <v>3585</v>
      </c>
      <c r="AB463" t="s">
        <v>3794</v>
      </c>
      <c r="AD463" t="s">
        <v>214</v>
      </c>
      <c r="AE463" t="s">
        <v>120</v>
      </c>
      <c r="AF463" s="8">
        <v>96950</v>
      </c>
      <c r="AG463" t="s">
        <v>121</v>
      </c>
      <c r="AI463" s="10">
        <v>16702341795</v>
      </c>
      <c r="AK463" t="s">
        <v>3586</v>
      </c>
      <c r="BC463" t="str">
        <f>"49-9071.00"</f>
        <v>49-9071.00</v>
      </c>
      <c r="BD463" t="s">
        <v>200</v>
      </c>
      <c r="BE463" t="s">
        <v>3795</v>
      </c>
      <c r="BF463" t="s">
        <v>3796</v>
      </c>
      <c r="BG463">
        <v>1</v>
      </c>
      <c r="BI463" s="1">
        <v>45235</v>
      </c>
      <c r="BJ463" s="1">
        <v>45600</v>
      </c>
      <c r="BM463">
        <v>40</v>
      </c>
      <c r="BN463">
        <v>0</v>
      </c>
      <c r="BO463">
        <v>8</v>
      </c>
      <c r="BP463">
        <v>8</v>
      </c>
      <c r="BQ463">
        <v>8</v>
      </c>
      <c r="BR463">
        <v>8</v>
      </c>
      <c r="BS463">
        <v>8</v>
      </c>
      <c r="BT463">
        <v>0</v>
      </c>
      <c r="BU463" t="str">
        <f>"8:00 AM"</f>
        <v>8:00 AM</v>
      </c>
      <c r="BV463" t="str">
        <f>"5:00 PM"</f>
        <v>5:00 PM</v>
      </c>
      <c r="BW463" t="s">
        <v>131</v>
      </c>
      <c r="BX463">
        <v>0</v>
      </c>
      <c r="BY463">
        <v>12</v>
      </c>
      <c r="BZ463" t="s">
        <v>115</v>
      </c>
      <c r="CB463" t="s">
        <v>3797</v>
      </c>
      <c r="CC463" t="s">
        <v>3580</v>
      </c>
      <c r="CD463" t="s">
        <v>3581</v>
      </c>
      <c r="CE463" t="s">
        <v>214</v>
      </c>
      <c r="CF463" t="s">
        <v>120</v>
      </c>
      <c r="CG463" s="8">
        <v>96950</v>
      </c>
      <c r="CH463" s="2">
        <v>9.5399999999999991</v>
      </c>
      <c r="CI463" s="2">
        <v>12</v>
      </c>
      <c r="CJ463" s="2">
        <v>14.31</v>
      </c>
      <c r="CK463" s="2">
        <v>18</v>
      </c>
      <c r="CL463" t="s">
        <v>134</v>
      </c>
      <c r="CM463" t="s">
        <v>184</v>
      </c>
      <c r="CN463" t="s">
        <v>135</v>
      </c>
      <c r="CP463" t="s">
        <v>114</v>
      </c>
      <c r="CQ463" t="s">
        <v>114</v>
      </c>
      <c r="CR463" t="s">
        <v>114</v>
      </c>
      <c r="CS463" t="s">
        <v>114</v>
      </c>
      <c r="CT463" t="s">
        <v>136</v>
      </c>
      <c r="CU463" t="s">
        <v>114</v>
      </c>
      <c r="CV463" t="s">
        <v>136</v>
      </c>
      <c r="CW463" t="s">
        <v>1615</v>
      </c>
      <c r="CX463" s="10">
        <v>16702341795</v>
      </c>
      <c r="CY463" t="s">
        <v>3586</v>
      </c>
      <c r="CZ463" t="s">
        <v>3592</v>
      </c>
      <c r="DA463" t="s">
        <v>114</v>
      </c>
      <c r="DB463" t="s">
        <v>115</v>
      </c>
    </row>
    <row r="464" spans="1:111" ht="14.45" customHeight="1" x14ac:dyDescent="0.25">
      <c r="A464" t="s">
        <v>3849</v>
      </c>
      <c r="B464" t="s">
        <v>285</v>
      </c>
      <c r="C464" s="1">
        <v>45205.299277893515</v>
      </c>
      <c r="D464" s="1">
        <v>45237</v>
      </c>
      <c r="E464" t="s">
        <v>139</v>
      </c>
      <c r="G464" t="s">
        <v>115</v>
      </c>
      <c r="H464" t="s">
        <v>115</v>
      </c>
      <c r="I464" t="s">
        <v>115</v>
      </c>
      <c r="J464" t="s">
        <v>3850</v>
      </c>
      <c r="K464" t="s">
        <v>3851</v>
      </c>
      <c r="L464" t="s">
        <v>3852</v>
      </c>
      <c r="M464" t="s">
        <v>3853</v>
      </c>
      <c r="N464" t="s">
        <v>540</v>
      </c>
      <c r="O464" t="s">
        <v>120</v>
      </c>
      <c r="P464" s="8">
        <v>96950</v>
      </c>
      <c r="Q464" t="s">
        <v>121</v>
      </c>
      <c r="S464" s="10">
        <v>16702346412</v>
      </c>
      <c r="T464">
        <v>1510</v>
      </c>
      <c r="U464">
        <v>72111</v>
      </c>
      <c r="V464" t="s">
        <v>122</v>
      </c>
      <c r="X464" t="s">
        <v>3854</v>
      </c>
      <c r="Y464" t="s">
        <v>3855</v>
      </c>
      <c r="AA464" t="s">
        <v>3111</v>
      </c>
      <c r="AB464" t="s">
        <v>3852</v>
      </c>
      <c r="AC464" t="s">
        <v>3853</v>
      </c>
      <c r="AD464" t="s">
        <v>540</v>
      </c>
      <c r="AE464" t="s">
        <v>120</v>
      </c>
      <c r="AF464" s="8">
        <v>96950</v>
      </c>
      <c r="AG464" t="s">
        <v>121</v>
      </c>
      <c r="AI464" s="10">
        <v>16702852190</v>
      </c>
      <c r="AK464" t="s">
        <v>3856</v>
      </c>
      <c r="BC464" t="str">
        <f>"51-3011.00"</f>
        <v>51-3011.00</v>
      </c>
      <c r="BD464" t="s">
        <v>574</v>
      </c>
      <c r="BE464" t="s">
        <v>3857</v>
      </c>
      <c r="BF464" t="s">
        <v>574</v>
      </c>
      <c r="BG464">
        <v>2</v>
      </c>
      <c r="BI464" s="1">
        <v>45232</v>
      </c>
      <c r="BJ464" s="1">
        <v>44866</v>
      </c>
      <c r="BM464">
        <v>35</v>
      </c>
      <c r="BN464">
        <v>0</v>
      </c>
      <c r="BO464">
        <v>7</v>
      </c>
      <c r="BP464">
        <v>7</v>
      </c>
      <c r="BQ464">
        <v>7</v>
      </c>
      <c r="BR464">
        <v>7</v>
      </c>
      <c r="BS464">
        <v>7</v>
      </c>
      <c r="BT464">
        <v>0</v>
      </c>
      <c r="BU464" t="str">
        <f>"9:00 AM"</f>
        <v>9:00 AM</v>
      </c>
      <c r="BV464" t="str">
        <f>"4:00 PM"</f>
        <v>4:00 PM</v>
      </c>
      <c r="BW464" t="s">
        <v>131</v>
      </c>
      <c r="BX464">
        <v>0</v>
      </c>
      <c r="BY464">
        <v>6</v>
      </c>
      <c r="BZ464" t="s">
        <v>115</v>
      </c>
      <c r="CB464" t="s">
        <v>3858</v>
      </c>
      <c r="CC464" t="s">
        <v>3859</v>
      </c>
      <c r="CD464" t="s">
        <v>3853</v>
      </c>
      <c r="CE464" t="s">
        <v>540</v>
      </c>
      <c r="CF464" t="s">
        <v>120</v>
      </c>
      <c r="CG464" s="8">
        <v>96950</v>
      </c>
      <c r="CH464" s="2">
        <v>8.36</v>
      </c>
      <c r="CI464" s="2">
        <v>9.36</v>
      </c>
      <c r="CJ464" s="2">
        <v>12.54</v>
      </c>
      <c r="CK464" s="2">
        <v>14.04</v>
      </c>
      <c r="CL464" t="s">
        <v>134</v>
      </c>
      <c r="CM464" t="s">
        <v>3860</v>
      </c>
      <c r="CN464" t="s">
        <v>3861</v>
      </c>
      <c r="CP464" t="s">
        <v>115</v>
      </c>
      <c r="CQ464" t="s">
        <v>114</v>
      </c>
      <c r="CR464" t="s">
        <v>115</v>
      </c>
      <c r="CS464" t="s">
        <v>114</v>
      </c>
      <c r="CT464" t="s">
        <v>114</v>
      </c>
      <c r="CU464" t="s">
        <v>114</v>
      </c>
      <c r="CV464" t="s">
        <v>136</v>
      </c>
      <c r="CW464" t="s">
        <v>1182</v>
      </c>
      <c r="CX464" s="10">
        <v>16702346412</v>
      </c>
      <c r="CY464" t="s">
        <v>3862</v>
      </c>
      <c r="CZ464" t="s">
        <v>596</v>
      </c>
      <c r="DA464" t="s">
        <v>114</v>
      </c>
      <c r="DB464" t="s">
        <v>115</v>
      </c>
      <c r="DC464" t="s">
        <v>3854</v>
      </c>
      <c r="DD464" t="s">
        <v>3855</v>
      </c>
      <c r="DF464" t="s">
        <v>3863</v>
      </c>
      <c r="DG464" t="s">
        <v>3856</v>
      </c>
    </row>
    <row r="465" spans="1:111" ht="14.45" customHeight="1" x14ac:dyDescent="0.25">
      <c r="A465" t="s">
        <v>3914</v>
      </c>
      <c r="B465" t="s">
        <v>285</v>
      </c>
      <c r="C465" s="1">
        <v>45162.168644444442</v>
      </c>
      <c r="D465" s="1">
        <v>45237</v>
      </c>
      <c r="E465" t="s">
        <v>139</v>
      </c>
      <c r="G465" t="s">
        <v>115</v>
      </c>
      <c r="H465" t="s">
        <v>115</v>
      </c>
      <c r="I465" t="s">
        <v>115</v>
      </c>
      <c r="J465" t="s">
        <v>2573</v>
      </c>
      <c r="K465" t="s">
        <v>2574</v>
      </c>
      <c r="L465" t="s">
        <v>2579</v>
      </c>
      <c r="N465" t="s">
        <v>214</v>
      </c>
      <c r="O465" t="s">
        <v>120</v>
      </c>
      <c r="P465" s="8">
        <v>96950</v>
      </c>
      <c r="Q465" t="s">
        <v>121</v>
      </c>
      <c r="S465" s="10">
        <v>16702851820</v>
      </c>
      <c r="U465">
        <v>62441</v>
      </c>
      <c r="V465" t="s">
        <v>122</v>
      </c>
      <c r="X465" t="s">
        <v>2341</v>
      </c>
      <c r="Y465" t="s">
        <v>2576</v>
      </c>
      <c r="Z465" t="s">
        <v>2577</v>
      </c>
      <c r="AA465" t="s">
        <v>2578</v>
      </c>
      <c r="AB465" t="s">
        <v>2579</v>
      </c>
      <c r="AD465" t="s">
        <v>214</v>
      </c>
      <c r="AE465" t="s">
        <v>120</v>
      </c>
      <c r="AF465" s="8">
        <v>96950</v>
      </c>
      <c r="AG465" t="s">
        <v>121</v>
      </c>
      <c r="AI465" s="10">
        <v>16702870701</v>
      </c>
      <c r="AK465" t="s">
        <v>2580</v>
      </c>
      <c r="BC465" t="str">
        <f>"39-9011.00"</f>
        <v>39-9011.00</v>
      </c>
      <c r="BD465" t="s">
        <v>2581</v>
      </c>
      <c r="BE465" t="s">
        <v>2877</v>
      </c>
      <c r="BF465" t="s">
        <v>2878</v>
      </c>
      <c r="BG465">
        <v>2</v>
      </c>
      <c r="BI465" s="1">
        <v>45200</v>
      </c>
      <c r="BJ465" s="1">
        <v>45565</v>
      </c>
      <c r="BM465">
        <v>35</v>
      </c>
      <c r="BN465">
        <v>0</v>
      </c>
      <c r="BO465">
        <v>7</v>
      </c>
      <c r="BP465">
        <v>7</v>
      </c>
      <c r="BQ465">
        <v>7</v>
      </c>
      <c r="BR465">
        <v>7</v>
      </c>
      <c r="BS465">
        <v>7</v>
      </c>
      <c r="BT465">
        <v>0</v>
      </c>
      <c r="BU465" t="str">
        <f t="shared" ref="BU465:BU470" si="18">"8:00 AM"</f>
        <v>8:00 AM</v>
      </c>
      <c r="BV465" t="str">
        <f>"3:00 PM"</f>
        <v>3:00 PM</v>
      </c>
      <c r="BW465" t="s">
        <v>131</v>
      </c>
      <c r="BX465">
        <v>0</v>
      </c>
      <c r="BY465">
        <v>12</v>
      </c>
      <c r="BZ465" t="s">
        <v>115</v>
      </c>
      <c r="CB465" s="3" t="s">
        <v>2879</v>
      </c>
      <c r="CC465" t="s">
        <v>2579</v>
      </c>
      <c r="CE465" t="s">
        <v>214</v>
      </c>
      <c r="CF465" t="s">
        <v>120</v>
      </c>
      <c r="CG465" s="8">
        <v>96950</v>
      </c>
      <c r="CH465" s="2">
        <v>7.58</v>
      </c>
      <c r="CI465" s="2">
        <v>7.58</v>
      </c>
      <c r="CJ465" s="2">
        <v>11.37</v>
      </c>
      <c r="CK465" s="2">
        <v>11.37</v>
      </c>
      <c r="CL465" t="s">
        <v>134</v>
      </c>
      <c r="CM465" t="s">
        <v>136</v>
      </c>
      <c r="CN465" t="s">
        <v>135</v>
      </c>
      <c r="CP465" t="s">
        <v>115</v>
      </c>
      <c r="CQ465" t="s">
        <v>114</v>
      </c>
      <c r="CR465" t="s">
        <v>115</v>
      </c>
      <c r="CS465" t="s">
        <v>114</v>
      </c>
      <c r="CT465" t="s">
        <v>136</v>
      </c>
      <c r="CU465" t="s">
        <v>114</v>
      </c>
      <c r="CV465" t="s">
        <v>136</v>
      </c>
      <c r="CW465" t="s">
        <v>2880</v>
      </c>
      <c r="CX465" s="10">
        <v>16702870701</v>
      </c>
      <c r="CY465" t="s">
        <v>2580</v>
      </c>
      <c r="CZ465" t="s">
        <v>136</v>
      </c>
      <c r="DA465" t="s">
        <v>114</v>
      </c>
      <c r="DB465" t="s">
        <v>115</v>
      </c>
    </row>
    <row r="466" spans="1:111" ht="14.45" customHeight="1" x14ac:dyDescent="0.25">
      <c r="A466" t="s">
        <v>3928</v>
      </c>
      <c r="B466" t="s">
        <v>285</v>
      </c>
      <c r="C466" s="1">
        <v>45154.85476076389</v>
      </c>
      <c r="D466" s="1">
        <v>45237</v>
      </c>
      <c r="E466" t="s">
        <v>139</v>
      </c>
      <c r="G466" t="s">
        <v>115</v>
      </c>
      <c r="H466" t="s">
        <v>115</v>
      </c>
      <c r="I466" t="s">
        <v>115</v>
      </c>
      <c r="J466" t="s">
        <v>3730</v>
      </c>
      <c r="K466" t="s">
        <v>136</v>
      </c>
      <c r="L466" t="s">
        <v>3731</v>
      </c>
      <c r="M466" t="s">
        <v>3732</v>
      </c>
      <c r="N466" t="s">
        <v>214</v>
      </c>
      <c r="O466" t="s">
        <v>120</v>
      </c>
      <c r="P466" s="8">
        <v>96950</v>
      </c>
      <c r="Q466" t="s">
        <v>121</v>
      </c>
      <c r="R466" t="s">
        <v>120</v>
      </c>
      <c r="S466" s="10">
        <v>16702345860</v>
      </c>
      <c r="U466">
        <v>5241</v>
      </c>
      <c r="V466" t="s">
        <v>122</v>
      </c>
      <c r="X466" t="s">
        <v>2341</v>
      </c>
      <c r="Y466" t="s">
        <v>2342</v>
      </c>
      <c r="Z466" t="s">
        <v>2343</v>
      </c>
      <c r="AA466" t="s">
        <v>219</v>
      </c>
      <c r="AB466" t="s">
        <v>3929</v>
      </c>
      <c r="AD466" t="s">
        <v>214</v>
      </c>
      <c r="AE466" t="s">
        <v>120</v>
      </c>
      <c r="AF466" s="8">
        <v>96950</v>
      </c>
      <c r="AG466" t="s">
        <v>121</v>
      </c>
      <c r="AH466" t="s">
        <v>2345</v>
      </c>
      <c r="AI466" s="10">
        <v>16702345860</v>
      </c>
      <c r="AK466" t="s">
        <v>3734</v>
      </c>
      <c r="BC466" t="str">
        <f>"13-2011.00"</f>
        <v>13-2011.00</v>
      </c>
      <c r="BD466" t="s">
        <v>1694</v>
      </c>
      <c r="BE466" t="s">
        <v>3735</v>
      </c>
      <c r="BF466" t="s">
        <v>1994</v>
      </c>
      <c r="BG466">
        <v>1</v>
      </c>
      <c r="BI466" s="1">
        <v>45261</v>
      </c>
      <c r="BJ466" s="1">
        <v>45626</v>
      </c>
      <c r="BM466">
        <v>40</v>
      </c>
      <c r="BN466">
        <v>0</v>
      </c>
      <c r="BO466">
        <v>8</v>
      </c>
      <c r="BP466">
        <v>8</v>
      </c>
      <c r="BQ466">
        <v>8</v>
      </c>
      <c r="BR466">
        <v>8</v>
      </c>
      <c r="BS466">
        <v>8</v>
      </c>
      <c r="BT466">
        <v>0</v>
      </c>
      <c r="BU466" t="str">
        <f t="shared" si="18"/>
        <v>8:00 AM</v>
      </c>
      <c r="BV466" t="str">
        <f>"5:00 PM"</f>
        <v>5:00 PM</v>
      </c>
      <c r="BW466" t="s">
        <v>683</v>
      </c>
      <c r="BX466">
        <v>0</v>
      </c>
      <c r="BY466">
        <v>24</v>
      </c>
      <c r="BZ466" t="s">
        <v>115</v>
      </c>
      <c r="CB466" t="s">
        <v>3736</v>
      </c>
      <c r="CC466" t="s">
        <v>3731</v>
      </c>
      <c r="CD466" t="s">
        <v>3732</v>
      </c>
      <c r="CE466" t="s">
        <v>214</v>
      </c>
      <c r="CF466" t="s">
        <v>120</v>
      </c>
      <c r="CG466" s="8">
        <v>96950</v>
      </c>
      <c r="CH466" s="2">
        <v>16.190000000000001</v>
      </c>
      <c r="CI466" s="2">
        <v>16.190000000000001</v>
      </c>
      <c r="CJ466" s="2">
        <v>24.29</v>
      </c>
      <c r="CK466" s="2">
        <v>24.29</v>
      </c>
      <c r="CL466" t="s">
        <v>134</v>
      </c>
      <c r="CM466" t="s">
        <v>136</v>
      </c>
      <c r="CN466" t="s">
        <v>135</v>
      </c>
      <c r="CP466" t="s">
        <v>115</v>
      </c>
      <c r="CQ466" t="s">
        <v>114</v>
      </c>
      <c r="CR466" t="s">
        <v>115</v>
      </c>
      <c r="CS466" t="s">
        <v>114</v>
      </c>
      <c r="CT466" t="s">
        <v>114</v>
      </c>
      <c r="CU466" t="s">
        <v>114</v>
      </c>
      <c r="CV466" t="s">
        <v>136</v>
      </c>
      <c r="CW466" t="s">
        <v>136</v>
      </c>
      <c r="CX466" s="10">
        <v>16702345860</v>
      </c>
      <c r="CY466" t="s">
        <v>3734</v>
      </c>
      <c r="CZ466" t="s">
        <v>473</v>
      </c>
      <c r="DA466" t="s">
        <v>114</v>
      </c>
      <c r="DB466" t="s">
        <v>115</v>
      </c>
    </row>
    <row r="467" spans="1:111" ht="14.45" customHeight="1" x14ac:dyDescent="0.25">
      <c r="A467" t="s">
        <v>3952</v>
      </c>
      <c r="B467" t="s">
        <v>285</v>
      </c>
      <c r="C467" s="1">
        <v>45113.43865300926</v>
      </c>
      <c r="D467" s="1">
        <v>45237</v>
      </c>
      <c r="E467" t="s">
        <v>113</v>
      </c>
      <c r="F467" s="1">
        <v>45198.833333333336</v>
      </c>
      <c r="G467" t="s">
        <v>115</v>
      </c>
      <c r="H467" t="s">
        <v>115</v>
      </c>
      <c r="I467" t="s">
        <v>115</v>
      </c>
      <c r="J467" t="s">
        <v>444</v>
      </c>
      <c r="K467" t="s">
        <v>445</v>
      </c>
      <c r="L467" t="s">
        <v>3777</v>
      </c>
      <c r="M467" t="s">
        <v>3778</v>
      </c>
      <c r="N467" t="s">
        <v>119</v>
      </c>
      <c r="O467" t="s">
        <v>120</v>
      </c>
      <c r="P467" s="8">
        <v>96950</v>
      </c>
      <c r="Q467" t="s">
        <v>121</v>
      </c>
      <c r="R467" t="s">
        <v>119</v>
      </c>
      <c r="S467" s="10">
        <v>16702342664</v>
      </c>
      <c r="T467">
        <v>0</v>
      </c>
      <c r="U467">
        <v>561320</v>
      </c>
      <c r="V467" t="s">
        <v>448</v>
      </c>
      <c r="W467" t="s">
        <v>114</v>
      </c>
      <c r="X467" t="s">
        <v>3779</v>
      </c>
      <c r="Y467" t="s">
        <v>3953</v>
      </c>
      <c r="Z467" t="s">
        <v>3954</v>
      </c>
      <c r="AA467" t="s">
        <v>3955</v>
      </c>
      <c r="AB467" t="s">
        <v>446</v>
      </c>
      <c r="AC467" t="s">
        <v>3781</v>
      </c>
      <c r="AD467" t="s">
        <v>119</v>
      </c>
      <c r="AE467" t="s">
        <v>120</v>
      </c>
      <c r="AF467" s="8">
        <v>96950</v>
      </c>
      <c r="AG467" t="s">
        <v>121</v>
      </c>
      <c r="AH467" t="s">
        <v>119</v>
      </c>
      <c r="AI467" s="10">
        <v>16702342664</v>
      </c>
      <c r="AJ467">
        <v>0</v>
      </c>
      <c r="AK467" t="s">
        <v>453</v>
      </c>
      <c r="BC467" t="str">
        <f>"37-2012.00"</f>
        <v>37-2012.00</v>
      </c>
      <c r="BD467" t="s">
        <v>263</v>
      </c>
      <c r="BE467" t="s">
        <v>3782</v>
      </c>
      <c r="BF467" t="s">
        <v>3783</v>
      </c>
      <c r="BG467">
        <v>15</v>
      </c>
      <c r="BI467" s="1">
        <v>45200</v>
      </c>
      <c r="BJ467" s="1">
        <v>45565</v>
      </c>
      <c r="BM467">
        <v>40</v>
      </c>
      <c r="BN467">
        <v>0</v>
      </c>
      <c r="BO467">
        <v>8</v>
      </c>
      <c r="BP467">
        <v>8</v>
      </c>
      <c r="BQ467">
        <v>8</v>
      </c>
      <c r="BR467">
        <v>8</v>
      </c>
      <c r="BS467">
        <v>8</v>
      </c>
      <c r="BT467">
        <v>0</v>
      </c>
      <c r="BU467" t="str">
        <f t="shared" si="18"/>
        <v>8:00 AM</v>
      </c>
      <c r="BV467" t="str">
        <f>"5:00 PM"</f>
        <v>5:00 PM</v>
      </c>
      <c r="BW467" t="s">
        <v>131</v>
      </c>
      <c r="BX467">
        <v>0</v>
      </c>
      <c r="BY467">
        <v>3</v>
      </c>
      <c r="BZ467" t="s">
        <v>115</v>
      </c>
      <c r="CB467" s="3" t="s">
        <v>3784</v>
      </c>
      <c r="CC467" t="s">
        <v>446</v>
      </c>
      <c r="CD467" t="s">
        <v>3778</v>
      </c>
      <c r="CE467" t="s">
        <v>119</v>
      </c>
      <c r="CF467" t="s">
        <v>120</v>
      </c>
      <c r="CG467" s="8">
        <v>96950</v>
      </c>
      <c r="CH467" s="2">
        <v>7.56</v>
      </c>
      <c r="CI467" s="2">
        <v>7.56</v>
      </c>
      <c r="CJ467" s="2">
        <v>11.34</v>
      </c>
      <c r="CK467" s="2">
        <v>11.34</v>
      </c>
      <c r="CL467" t="s">
        <v>134</v>
      </c>
      <c r="CM467" t="s">
        <v>136</v>
      </c>
      <c r="CN467" t="s">
        <v>135</v>
      </c>
      <c r="CP467" t="s">
        <v>115</v>
      </c>
      <c r="CQ467" t="s">
        <v>114</v>
      </c>
      <c r="CR467" t="s">
        <v>115</v>
      </c>
      <c r="CS467" t="s">
        <v>114</v>
      </c>
      <c r="CT467" t="s">
        <v>136</v>
      </c>
      <c r="CU467" t="s">
        <v>114</v>
      </c>
      <c r="CV467" t="s">
        <v>136</v>
      </c>
      <c r="CW467" s="3" t="s">
        <v>3785</v>
      </c>
      <c r="CX467" s="10">
        <v>16702342664</v>
      </c>
      <c r="CY467" t="s">
        <v>459</v>
      </c>
      <c r="CZ467" t="s">
        <v>270</v>
      </c>
      <c r="DA467" t="s">
        <v>114</v>
      </c>
      <c r="DB467" t="s">
        <v>114</v>
      </c>
    </row>
    <row r="468" spans="1:111" ht="14.45" customHeight="1" x14ac:dyDescent="0.25">
      <c r="A468" t="s">
        <v>3956</v>
      </c>
      <c r="B468" t="s">
        <v>285</v>
      </c>
      <c r="C468" s="1">
        <v>45113.444387268515</v>
      </c>
      <c r="D468" s="1">
        <v>45237</v>
      </c>
      <c r="E468" t="s">
        <v>113</v>
      </c>
      <c r="F468" s="1">
        <v>45198.833333333336</v>
      </c>
      <c r="G468" t="s">
        <v>115</v>
      </c>
      <c r="H468" t="s">
        <v>115</v>
      </c>
      <c r="I468" t="s">
        <v>115</v>
      </c>
      <c r="J468" t="s">
        <v>444</v>
      </c>
      <c r="K468" t="s">
        <v>445</v>
      </c>
      <c r="L468" t="s">
        <v>3777</v>
      </c>
      <c r="M468" t="s">
        <v>3778</v>
      </c>
      <c r="N468" t="s">
        <v>119</v>
      </c>
      <c r="O468" t="s">
        <v>120</v>
      </c>
      <c r="P468" s="8">
        <v>96950</v>
      </c>
      <c r="Q468" t="s">
        <v>121</v>
      </c>
      <c r="R468" t="s">
        <v>119</v>
      </c>
      <c r="S468" s="10">
        <v>16702342664</v>
      </c>
      <c r="T468">
        <v>0</v>
      </c>
      <c r="U468">
        <v>561320</v>
      </c>
      <c r="V468" t="s">
        <v>448</v>
      </c>
      <c r="W468" t="s">
        <v>114</v>
      </c>
      <c r="X468" t="s">
        <v>3779</v>
      </c>
      <c r="Y468" t="s">
        <v>3953</v>
      </c>
      <c r="Z468" t="s">
        <v>3954</v>
      </c>
      <c r="AA468" t="s">
        <v>3955</v>
      </c>
      <c r="AB468" t="s">
        <v>446</v>
      </c>
      <c r="AC468" t="s">
        <v>3781</v>
      </c>
      <c r="AD468" t="s">
        <v>119</v>
      </c>
      <c r="AE468" t="s">
        <v>120</v>
      </c>
      <c r="AF468" s="8">
        <v>96950</v>
      </c>
      <c r="AG468" t="s">
        <v>121</v>
      </c>
      <c r="AH468" t="s">
        <v>119</v>
      </c>
      <c r="AI468" s="10">
        <v>16702342664</v>
      </c>
      <c r="AJ468">
        <v>0</v>
      </c>
      <c r="AK468" t="s">
        <v>453</v>
      </c>
      <c r="BC468" t="str">
        <f>"37-2012.00"</f>
        <v>37-2012.00</v>
      </c>
      <c r="BD468" t="s">
        <v>263</v>
      </c>
      <c r="BE468" t="s">
        <v>3782</v>
      </c>
      <c r="BF468" t="s">
        <v>3783</v>
      </c>
      <c r="BG468">
        <v>15</v>
      </c>
      <c r="BI468" s="1">
        <v>45200</v>
      </c>
      <c r="BJ468" s="1">
        <v>45565</v>
      </c>
      <c r="BM468">
        <v>40</v>
      </c>
      <c r="BN468">
        <v>0</v>
      </c>
      <c r="BO468">
        <v>8</v>
      </c>
      <c r="BP468">
        <v>8</v>
      </c>
      <c r="BQ468">
        <v>8</v>
      </c>
      <c r="BR468">
        <v>8</v>
      </c>
      <c r="BS468">
        <v>8</v>
      </c>
      <c r="BT468">
        <v>0</v>
      </c>
      <c r="BU468" t="str">
        <f t="shared" si="18"/>
        <v>8:00 AM</v>
      </c>
      <c r="BV468" t="str">
        <f>"5:00 PM"</f>
        <v>5:00 PM</v>
      </c>
      <c r="BW468" t="s">
        <v>131</v>
      </c>
      <c r="BX468">
        <v>0</v>
      </c>
      <c r="BY468">
        <v>3</v>
      </c>
      <c r="BZ468" t="s">
        <v>115</v>
      </c>
      <c r="CB468" s="3" t="s">
        <v>3784</v>
      </c>
      <c r="CC468" t="s">
        <v>446</v>
      </c>
      <c r="CD468" t="s">
        <v>3778</v>
      </c>
      <c r="CE468" t="s">
        <v>119</v>
      </c>
      <c r="CF468" t="s">
        <v>120</v>
      </c>
      <c r="CG468" s="8">
        <v>96950</v>
      </c>
      <c r="CH468" s="2">
        <v>7.56</v>
      </c>
      <c r="CI468" s="2">
        <v>7.56</v>
      </c>
      <c r="CJ468" s="2">
        <v>11.34</v>
      </c>
      <c r="CK468" s="2">
        <v>11.34</v>
      </c>
      <c r="CL468" t="s">
        <v>134</v>
      </c>
      <c r="CM468" t="s">
        <v>136</v>
      </c>
      <c r="CN468" t="s">
        <v>135</v>
      </c>
      <c r="CP468" t="s">
        <v>115</v>
      </c>
      <c r="CQ468" t="s">
        <v>114</v>
      </c>
      <c r="CR468" t="s">
        <v>115</v>
      </c>
      <c r="CS468" t="s">
        <v>114</v>
      </c>
      <c r="CT468" t="s">
        <v>136</v>
      </c>
      <c r="CU468" t="s">
        <v>114</v>
      </c>
      <c r="CV468" t="s">
        <v>136</v>
      </c>
      <c r="CW468" t="s">
        <v>3957</v>
      </c>
      <c r="CX468" s="10">
        <v>16702342664</v>
      </c>
      <c r="CY468" t="s">
        <v>459</v>
      </c>
      <c r="CZ468" t="s">
        <v>270</v>
      </c>
      <c r="DA468" t="s">
        <v>114</v>
      </c>
      <c r="DB468" t="s">
        <v>114</v>
      </c>
    </row>
    <row r="469" spans="1:111" ht="14.45" customHeight="1" x14ac:dyDescent="0.25">
      <c r="A469" t="s">
        <v>3958</v>
      </c>
      <c r="B469" t="s">
        <v>285</v>
      </c>
      <c r="C469" s="1">
        <v>45179.935806481481</v>
      </c>
      <c r="D469" s="1">
        <v>45237</v>
      </c>
      <c r="E469" t="s">
        <v>139</v>
      </c>
      <c r="G469" t="s">
        <v>114</v>
      </c>
      <c r="H469" t="s">
        <v>115</v>
      </c>
      <c r="I469" t="s">
        <v>115</v>
      </c>
      <c r="J469" t="s">
        <v>2036</v>
      </c>
      <c r="L469" t="s">
        <v>2037</v>
      </c>
      <c r="M469" t="s">
        <v>2041</v>
      </c>
      <c r="N469" t="s">
        <v>119</v>
      </c>
      <c r="O469" t="s">
        <v>120</v>
      </c>
      <c r="P469" s="8">
        <v>96950</v>
      </c>
      <c r="Q469" t="s">
        <v>121</v>
      </c>
      <c r="S469" s="10">
        <v>16702347243</v>
      </c>
      <c r="U469">
        <v>424410</v>
      </c>
      <c r="V469" t="s">
        <v>122</v>
      </c>
      <c r="X469" t="s">
        <v>2039</v>
      </c>
      <c r="Y469" t="s">
        <v>2040</v>
      </c>
      <c r="AA469" t="s">
        <v>533</v>
      </c>
      <c r="AB469" t="s">
        <v>2037</v>
      </c>
      <c r="AC469" t="s">
        <v>2041</v>
      </c>
      <c r="AD469" t="s">
        <v>119</v>
      </c>
      <c r="AE469" t="s">
        <v>120</v>
      </c>
      <c r="AF469" s="8">
        <v>96950</v>
      </c>
      <c r="AG469" t="s">
        <v>121</v>
      </c>
      <c r="AI469" s="10">
        <v>16702347243</v>
      </c>
      <c r="AK469" t="s">
        <v>2042</v>
      </c>
      <c r="BC469" t="str">
        <f>"53-7065.00"</f>
        <v>53-7065.00</v>
      </c>
      <c r="BD469" t="s">
        <v>936</v>
      </c>
      <c r="BE469" t="s">
        <v>3959</v>
      </c>
      <c r="BF469" t="s">
        <v>3960</v>
      </c>
      <c r="BG469">
        <v>2</v>
      </c>
      <c r="BI469" s="1">
        <v>45200</v>
      </c>
      <c r="BJ469" s="1">
        <v>45565</v>
      </c>
      <c r="BM469">
        <v>36</v>
      </c>
      <c r="BN469">
        <v>0</v>
      </c>
      <c r="BO469">
        <v>6</v>
      </c>
      <c r="BP469">
        <v>6</v>
      </c>
      <c r="BQ469">
        <v>6</v>
      </c>
      <c r="BR469">
        <v>6</v>
      </c>
      <c r="BS469">
        <v>6</v>
      </c>
      <c r="BT469">
        <v>6</v>
      </c>
      <c r="BU469" t="str">
        <f t="shared" si="18"/>
        <v>8:00 AM</v>
      </c>
      <c r="BV469" t="str">
        <f>"3:00 PM"</f>
        <v>3:00 PM</v>
      </c>
      <c r="BW469" t="s">
        <v>131</v>
      </c>
      <c r="BX469">
        <v>0</v>
      </c>
      <c r="BY469">
        <v>12</v>
      </c>
      <c r="BZ469" t="s">
        <v>115</v>
      </c>
      <c r="CB469" s="3" t="s">
        <v>3961</v>
      </c>
      <c r="CC469" t="s">
        <v>2037</v>
      </c>
      <c r="CD469" t="s">
        <v>2041</v>
      </c>
      <c r="CE469" t="s">
        <v>119</v>
      </c>
      <c r="CF469" t="s">
        <v>120</v>
      </c>
      <c r="CG469" s="8">
        <v>96950</v>
      </c>
      <c r="CH469" s="2">
        <v>8.56</v>
      </c>
      <c r="CI469" s="2">
        <v>8.6</v>
      </c>
      <c r="CJ469" s="2">
        <v>12.84</v>
      </c>
      <c r="CK469" s="2">
        <v>12.9</v>
      </c>
      <c r="CL469" t="s">
        <v>134</v>
      </c>
      <c r="CM469" t="s">
        <v>206</v>
      </c>
      <c r="CN469" t="s">
        <v>135</v>
      </c>
      <c r="CP469" t="s">
        <v>115</v>
      </c>
      <c r="CQ469" t="s">
        <v>114</v>
      </c>
      <c r="CR469" t="s">
        <v>115</v>
      </c>
      <c r="CS469" t="s">
        <v>114</v>
      </c>
      <c r="CT469" t="s">
        <v>136</v>
      </c>
      <c r="CU469" t="s">
        <v>114</v>
      </c>
      <c r="CV469" t="s">
        <v>136</v>
      </c>
      <c r="CW469" t="s">
        <v>2045</v>
      </c>
      <c r="CX469" s="10">
        <v>16702347243</v>
      </c>
      <c r="CY469" t="s">
        <v>2042</v>
      </c>
      <c r="CZ469" t="s">
        <v>136</v>
      </c>
      <c r="DA469" t="s">
        <v>114</v>
      </c>
      <c r="DB469" t="s">
        <v>115</v>
      </c>
    </row>
    <row r="470" spans="1:111" ht="14.45" customHeight="1" x14ac:dyDescent="0.25">
      <c r="A470" t="s">
        <v>3962</v>
      </c>
      <c r="B470" t="s">
        <v>285</v>
      </c>
      <c r="C470" s="1">
        <v>45166.37539212963</v>
      </c>
      <c r="D470" s="1">
        <v>45237</v>
      </c>
      <c r="E470" t="s">
        <v>139</v>
      </c>
      <c r="G470" t="s">
        <v>115</v>
      </c>
      <c r="H470" t="s">
        <v>115</v>
      </c>
      <c r="I470" t="s">
        <v>115</v>
      </c>
      <c r="J470" t="s">
        <v>171</v>
      </c>
      <c r="K470" t="s">
        <v>172</v>
      </c>
      <c r="L470" t="s">
        <v>173</v>
      </c>
      <c r="M470" t="s">
        <v>174</v>
      </c>
      <c r="N470" t="s">
        <v>119</v>
      </c>
      <c r="O470" t="s">
        <v>120</v>
      </c>
      <c r="P470" s="8">
        <v>96950</v>
      </c>
      <c r="Q470" t="s">
        <v>121</v>
      </c>
      <c r="R470" t="s">
        <v>120</v>
      </c>
      <c r="S470" s="10">
        <v>16702351024</v>
      </c>
      <c r="U470">
        <v>236116</v>
      </c>
      <c r="V470" t="s">
        <v>122</v>
      </c>
      <c r="X470" t="s">
        <v>176</v>
      </c>
      <c r="Y470" t="s">
        <v>177</v>
      </c>
      <c r="Z470" t="s">
        <v>178</v>
      </c>
      <c r="AA470" t="s">
        <v>179</v>
      </c>
      <c r="AB470" t="s">
        <v>3963</v>
      </c>
      <c r="AC470" t="s">
        <v>174</v>
      </c>
      <c r="AD470" t="s">
        <v>119</v>
      </c>
      <c r="AE470" t="s">
        <v>120</v>
      </c>
      <c r="AF470" s="8">
        <v>96950</v>
      </c>
      <c r="AG470" t="s">
        <v>121</v>
      </c>
      <c r="AH470" t="s">
        <v>175</v>
      </c>
      <c r="AI470" s="10">
        <v>16702351024</v>
      </c>
      <c r="AK470" t="s">
        <v>180</v>
      </c>
      <c r="BC470" t="str">
        <f>"49-9071.00"</f>
        <v>49-9071.00</v>
      </c>
      <c r="BD470" t="s">
        <v>200</v>
      </c>
      <c r="BE470" t="s">
        <v>3964</v>
      </c>
      <c r="BF470" t="s">
        <v>2872</v>
      </c>
      <c r="BG470">
        <v>20</v>
      </c>
      <c r="BI470" s="1">
        <v>45200</v>
      </c>
      <c r="BJ470" s="1">
        <v>45565</v>
      </c>
      <c r="BM470">
        <v>35</v>
      </c>
      <c r="BN470">
        <v>0</v>
      </c>
      <c r="BO470">
        <v>7</v>
      </c>
      <c r="BP470">
        <v>7</v>
      </c>
      <c r="BQ470">
        <v>7</v>
      </c>
      <c r="BR470">
        <v>7</v>
      </c>
      <c r="BS470">
        <v>7</v>
      </c>
      <c r="BT470">
        <v>0</v>
      </c>
      <c r="BU470" t="str">
        <f t="shared" si="18"/>
        <v>8:00 AM</v>
      </c>
      <c r="BV470" t="str">
        <f>"4:00 PM"</f>
        <v>4:00 PM</v>
      </c>
      <c r="BW470" t="s">
        <v>184</v>
      </c>
      <c r="BX470">
        <v>0</v>
      </c>
      <c r="BY470">
        <v>12</v>
      </c>
      <c r="BZ470" t="s">
        <v>115</v>
      </c>
      <c r="CB470" t="s">
        <v>3965</v>
      </c>
      <c r="CC470" t="s">
        <v>186</v>
      </c>
      <c r="CD470" t="s">
        <v>174</v>
      </c>
      <c r="CE470" t="s">
        <v>119</v>
      </c>
      <c r="CF470" t="s">
        <v>120</v>
      </c>
      <c r="CG470" s="8">
        <v>96950</v>
      </c>
      <c r="CH470" s="2">
        <v>9.5399999999999991</v>
      </c>
      <c r="CI470" s="2">
        <v>10</v>
      </c>
      <c r="CJ470" s="2">
        <v>0</v>
      </c>
      <c r="CK470" s="2">
        <v>0</v>
      </c>
      <c r="CL470" t="s">
        <v>134</v>
      </c>
      <c r="CM470" t="s">
        <v>136</v>
      </c>
      <c r="CN470" t="s">
        <v>187</v>
      </c>
      <c r="CP470" t="s">
        <v>115</v>
      </c>
      <c r="CQ470" t="s">
        <v>114</v>
      </c>
      <c r="CR470" t="s">
        <v>114</v>
      </c>
      <c r="CS470" t="s">
        <v>115</v>
      </c>
      <c r="CT470" t="s">
        <v>136</v>
      </c>
      <c r="CU470" t="s">
        <v>114</v>
      </c>
      <c r="CV470" t="s">
        <v>136</v>
      </c>
      <c r="CW470" t="s">
        <v>188</v>
      </c>
      <c r="CX470" s="10">
        <v>16702351024</v>
      </c>
      <c r="CY470" t="s">
        <v>180</v>
      </c>
      <c r="CZ470" t="s">
        <v>136</v>
      </c>
      <c r="DA470" t="s">
        <v>114</v>
      </c>
      <c r="DB470" t="s">
        <v>115</v>
      </c>
    </row>
    <row r="471" spans="1:111" ht="14.45" customHeight="1" x14ac:dyDescent="0.25">
      <c r="A471" t="s">
        <v>3814</v>
      </c>
      <c r="B471" t="s">
        <v>112</v>
      </c>
      <c r="C471" s="1">
        <v>45175.338097916669</v>
      </c>
      <c r="D471" s="1">
        <v>45237</v>
      </c>
      <c r="E471" t="s">
        <v>139</v>
      </c>
      <c r="G471" t="s">
        <v>115</v>
      </c>
      <c r="H471" t="s">
        <v>115</v>
      </c>
      <c r="I471" t="s">
        <v>115</v>
      </c>
      <c r="J471" t="s">
        <v>1601</v>
      </c>
      <c r="K471" t="s">
        <v>3815</v>
      </c>
      <c r="L471" t="s">
        <v>1603</v>
      </c>
      <c r="M471" t="s">
        <v>3816</v>
      </c>
      <c r="N471" t="s">
        <v>119</v>
      </c>
      <c r="O471" t="s">
        <v>120</v>
      </c>
      <c r="P471" s="8">
        <v>96950</v>
      </c>
      <c r="Q471" t="s">
        <v>121</v>
      </c>
      <c r="R471" t="s">
        <v>120</v>
      </c>
      <c r="S471" s="10">
        <v>16702358763</v>
      </c>
      <c r="U471">
        <v>561311</v>
      </c>
      <c r="V471" t="s">
        <v>448</v>
      </c>
      <c r="W471" t="s">
        <v>114</v>
      </c>
      <c r="X471" t="s">
        <v>1605</v>
      </c>
      <c r="Y471" t="s">
        <v>1606</v>
      </c>
      <c r="Z471" t="s">
        <v>1607</v>
      </c>
      <c r="AA471" t="s">
        <v>1608</v>
      </c>
      <c r="AB471" t="s">
        <v>3817</v>
      </c>
      <c r="AC471" t="s">
        <v>3818</v>
      </c>
      <c r="AD471" t="s">
        <v>214</v>
      </c>
      <c r="AE471" t="s">
        <v>120</v>
      </c>
      <c r="AF471" s="8">
        <v>96950</v>
      </c>
      <c r="AG471" t="s">
        <v>121</v>
      </c>
      <c r="AI471" s="10">
        <v>16702358763</v>
      </c>
      <c r="AK471" t="s">
        <v>1610</v>
      </c>
      <c r="BC471" t="str">
        <f>"35-1012.00"</f>
        <v>35-1012.00</v>
      </c>
      <c r="BD471" t="s">
        <v>1490</v>
      </c>
      <c r="BE471" t="s">
        <v>3819</v>
      </c>
      <c r="BF471" t="s">
        <v>3820</v>
      </c>
      <c r="BG471">
        <v>1</v>
      </c>
      <c r="BI471" s="1">
        <v>45231</v>
      </c>
      <c r="BJ471" s="1">
        <v>45596</v>
      </c>
      <c r="BM471">
        <v>35</v>
      </c>
      <c r="BN471">
        <v>6</v>
      </c>
      <c r="BO471">
        <v>6</v>
      </c>
      <c r="BP471">
        <v>0</v>
      </c>
      <c r="BQ471">
        <v>6</v>
      </c>
      <c r="BR471">
        <v>6</v>
      </c>
      <c r="BS471">
        <v>6</v>
      </c>
      <c r="BT471">
        <v>5</v>
      </c>
      <c r="BU471" t="str">
        <f>"6:30 AM"</f>
        <v>6:30 AM</v>
      </c>
      <c r="BV471" t="str">
        <f>"1:00 PM"</f>
        <v>1:00 PM</v>
      </c>
      <c r="BW471" t="s">
        <v>131</v>
      </c>
      <c r="BX471">
        <v>0</v>
      </c>
      <c r="BY471">
        <v>12</v>
      </c>
      <c r="BZ471" t="s">
        <v>114</v>
      </c>
      <c r="CA471">
        <v>15</v>
      </c>
      <c r="CB471" s="3" t="s">
        <v>3821</v>
      </c>
      <c r="CC471" t="s">
        <v>3822</v>
      </c>
      <c r="CD471" t="s">
        <v>1603</v>
      </c>
      <c r="CE471" t="s">
        <v>119</v>
      </c>
      <c r="CF471" t="s">
        <v>120</v>
      </c>
      <c r="CG471" s="8">
        <v>96950</v>
      </c>
      <c r="CH471" s="2">
        <v>10.3</v>
      </c>
      <c r="CI471" s="2">
        <v>11</v>
      </c>
      <c r="CJ471" s="2">
        <v>15.45</v>
      </c>
      <c r="CK471" s="2">
        <v>16.5</v>
      </c>
      <c r="CL471" t="s">
        <v>134</v>
      </c>
      <c r="CM471" t="s">
        <v>184</v>
      </c>
      <c r="CN471" t="s">
        <v>135</v>
      </c>
      <c r="CP471" t="s">
        <v>115</v>
      </c>
      <c r="CQ471" t="s">
        <v>114</v>
      </c>
      <c r="CR471" t="s">
        <v>115</v>
      </c>
      <c r="CS471" t="s">
        <v>114</v>
      </c>
      <c r="CT471" t="s">
        <v>136</v>
      </c>
      <c r="CU471" t="s">
        <v>114</v>
      </c>
      <c r="CV471" t="s">
        <v>136</v>
      </c>
      <c r="CW471" t="s">
        <v>1615</v>
      </c>
      <c r="CX471" s="10">
        <v>16702358763</v>
      </c>
      <c r="CY471" t="s">
        <v>1610</v>
      </c>
      <c r="CZ471" t="s">
        <v>136</v>
      </c>
      <c r="DA471" t="s">
        <v>114</v>
      </c>
      <c r="DB471" t="s">
        <v>114</v>
      </c>
    </row>
    <row r="472" spans="1:111" ht="14.45" customHeight="1" x14ac:dyDescent="0.25">
      <c r="A472" t="s">
        <v>3829</v>
      </c>
      <c r="B472" t="s">
        <v>112</v>
      </c>
      <c r="C472" s="1">
        <v>45204.181291550929</v>
      </c>
      <c r="D472" s="1">
        <v>45237</v>
      </c>
      <c r="E472" t="s">
        <v>139</v>
      </c>
      <c r="G472" t="s">
        <v>115</v>
      </c>
      <c r="H472" t="s">
        <v>115</v>
      </c>
      <c r="I472" t="s">
        <v>115</v>
      </c>
      <c r="J472" t="s">
        <v>1276</v>
      </c>
      <c r="L472" t="s">
        <v>1277</v>
      </c>
      <c r="M472" t="s">
        <v>1278</v>
      </c>
      <c r="N472" t="s">
        <v>214</v>
      </c>
      <c r="O472" t="s">
        <v>120</v>
      </c>
      <c r="P472" s="8">
        <v>96950</v>
      </c>
      <c r="Q472" t="s">
        <v>121</v>
      </c>
      <c r="S472" s="10">
        <v>16707885235</v>
      </c>
      <c r="U472">
        <v>236116</v>
      </c>
      <c r="V472" t="s">
        <v>122</v>
      </c>
      <c r="X472" t="s">
        <v>1279</v>
      </c>
      <c r="Y472" t="s">
        <v>1280</v>
      </c>
      <c r="Z472" t="s">
        <v>1281</v>
      </c>
      <c r="AA472" t="s">
        <v>356</v>
      </c>
      <c r="AB472" t="s">
        <v>1282</v>
      </c>
      <c r="AC472" t="s">
        <v>1283</v>
      </c>
      <c r="AD472" t="s">
        <v>214</v>
      </c>
      <c r="AE472" t="s">
        <v>120</v>
      </c>
      <c r="AF472" s="8">
        <v>96950</v>
      </c>
      <c r="AG472" t="s">
        <v>121</v>
      </c>
      <c r="AI472" s="10">
        <v>16707885235</v>
      </c>
      <c r="AK472" t="s">
        <v>1284</v>
      </c>
      <c r="BC472" t="str">
        <f>"49-9071.00"</f>
        <v>49-9071.00</v>
      </c>
      <c r="BD472" t="s">
        <v>200</v>
      </c>
      <c r="BE472" t="s">
        <v>1285</v>
      </c>
      <c r="BF472" t="s">
        <v>1286</v>
      </c>
      <c r="BG472">
        <v>1</v>
      </c>
      <c r="BI472" s="1">
        <v>45245</v>
      </c>
      <c r="BJ472" s="1">
        <v>45565</v>
      </c>
      <c r="BM472">
        <v>35</v>
      </c>
      <c r="BN472">
        <v>0</v>
      </c>
      <c r="BO472">
        <v>7</v>
      </c>
      <c r="BP472">
        <v>7</v>
      </c>
      <c r="BQ472">
        <v>7</v>
      </c>
      <c r="BR472">
        <v>7</v>
      </c>
      <c r="BS472">
        <v>7</v>
      </c>
      <c r="BT472">
        <v>0</v>
      </c>
      <c r="BU472" t="str">
        <f>"8:00 AM"</f>
        <v>8:00 AM</v>
      </c>
      <c r="BV472" t="str">
        <f>"4:00 PM"</f>
        <v>4:00 PM</v>
      </c>
      <c r="BW472" t="s">
        <v>131</v>
      </c>
      <c r="BX472">
        <v>0</v>
      </c>
      <c r="BY472">
        <v>24</v>
      </c>
      <c r="BZ472" t="s">
        <v>115</v>
      </c>
      <c r="CB472" t="s">
        <v>1287</v>
      </c>
      <c r="CC472" t="s">
        <v>1282</v>
      </c>
      <c r="CD472" t="s">
        <v>1283</v>
      </c>
      <c r="CE472" t="s">
        <v>214</v>
      </c>
      <c r="CF472" t="s">
        <v>120</v>
      </c>
      <c r="CG472" s="8">
        <v>96950</v>
      </c>
      <c r="CH472" s="2">
        <v>9.5399999999999991</v>
      </c>
      <c r="CI472" s="2">
        <v>9.5399999999999991</v>
      </c>
      <c r="CJ472" s="2">
        <v>14.31</v>
      </c>
      <c r="CK472" s="2">
        <v>14.31</v>
      </c>
      <c r="CL472" t="s">
        <v>134</v>
      </c>
      <c r="CM472" t="s">
        <v>1190</v>
      </c>
      <c r="CN472" t="s">
        <v>135</v>
      </c>
      <c r="CP472" t="s">
        <v>115</v>
      </c>
      <c r="CQ472" t="s">
        <v>114</v>
      </c>
      <c r="CR472" t="s">
        <v>114</v>
      </c>
      <c r="CS472" t="s">
        <v>114</v>
      </c>
      <c r="CT472" t="s">
        <v>136</v>
      </c>
      <c r="CU472" t="s">
        <v>114</v>
      </c>
      <c r="CV472" t="s">
        <v>114</v>
      </c>
      <c r="CW472" t="s">
        <v>1289</v>
      </c>
      <c r="CX472" s="10">
        <v>16707885235</v>
      </c>
      <c r="CY472" t="s">
        <v>1284</v>
      </c>
      <c r="CZ472" t="s">
        <v>136</v>
      </c>
      <c r="DA472" t="s">
        <v>114</v>
      </c>
      <c r="DB472" t="s">
        <v>115</v>
      </c>
    </row>
    <row r="473" spans="1:111" ht="14.45" customHeight="1" x14ac:dyDescent="0.25">
      <c r="A473" t="s">
        <v>3990</v>
      </c>
      <c r="B473" t="s">
        <v>209</v>
      </c>
      <c r="C473" s="1">
        <v>45178.001250578702</v>
      </c>
      <c r="D473" s="1">
        <v>45238</v>
      </c>
      <c r="E473" t="s">
        <v>139</v>
      </c>
      <c r="G473" t="s">
        <v>115</v>
      </c>
      <c r="H473" t="s">
        <v>115</v>
      </c>
      <c r="I473" t="s">
        <v>115</v>
      </c>
      <c r="J473" t="s">
        <v>543</v>
      </c>
      <c r="L473" t="s">
        <v>1232</v>
      </c>
      <c r="M473" t="s">
        <v>1185</v>
      </c>
      <c r="N473" t="s">
        <v>119</v>
      </c>
      <c r="O473" t="s">
        <v>120</v>
      </c>
      <c r="P473" s="8">
        <v>96950</v>
      </c>
      <c r="Q473" t="s">
        <v>121</v>
      </c>
      <c r="S473" s="10">
        <v>16702355009</v>
      </c>
      <c r="U473">
        <v>561311</v>
      </c>
      <c r="V473" t="s">
        <v>122</v>
      </c>
      <c r="X473" t="s">
        <v>1186</v>
      </c>
      <c r="Y473" t="s">
        <v>547</v>
      </c>
      <c r="Z473" t="s">
        <v>548</v>
      </c>
      <c r="AA473" t="s">
        <v>126</v>
      </c>
      <c r="AB473" t="s">
        <v>1232</v>
      </c>
      <c r="AC473" t="s">
        <v>3991</v>
      </c>
      <c r="AD473" t="s">
        <v>119</v>
      </c>
      <c r="AE473" t="s">
        <v>120</v>
      </c>
      <c r="AF473" s="8">
        <v>96950</v>
      </c>
      <c r="AG473" t="s">
        <v>121</v>
      </c>
      <c r="AI473" s="10">
        <v>16702355009</v>
      </c>
      <c r="AK473" t="s">
        <v>549</v>
      </c>
      <c r="BC473" t="str">
        <f>"43-3031.00"</f>
        <v>43-3031.00</v>
      </c>
      <c r="BD473" t="s">
        <v>310</v>
      </c>
      <c r="BE473" t="s">
        <v>1233</v>
      </c>
      <c r="BF473" t="s">
        <v>1234</v>
      </c>
      <c r="BG473">
        <v>8</v>
      </c>
      <c r="BH473">
        <v>8</v>
      </c>
      <c r="BI473" s="1">
        <v>45292</v>
      </c>
      <c r="BJ473" s="1">
        <v>45657</v>
      </c>
      <c r="BK473" s="1">
        <v>45292</v>
      </c>
      <c r="BL473" s="1">
        <v>45657</v>
      </c>
      <c r="BM473">
        <v>35</v>
      </c>
      <c r="BN473">
        <v>0</v>
      </c>
      <c r="BO473">
        <v>7</v>
      </c>
      <c r="BP473">
        <v>7</v>
      </c>
      <c r="BQ473">
        <v>7</v>
      </c>
      <c r="BR473">
        <v>7</v>
      </c>
      <c r="BS473">
        <v>7</v>
      </c>
      <c r="BT473">
        <v>0</v>
      </c>
      <c r="BU473" t="str">
        <f>"9:00 AM"</f>
        <v>9:00 AM</v>
      </c>
      <c r="BV473" t="str">
        <f>"5:00 PM"</f>
        <v>5:00 PM</v>
      </c>
      <c r="BW473" t="s">
        <v>160</v>
      </c>
      <c r="BX473">
        <v>0</v>
      </c>
      <c r="BY473">
        <v>24</v>
      </c>
      <c r="BZ473" t="s">
        <v>115</v>
      </c>
      <c r="CB473" t="s">
        <v>1235</v>
      </c>
      <c r="CC473" t="s">
        <v>553</v>
      </c>
      <c r="CD473" t="s">
        <v>545</v>
      </c>
      <c r="CE473" t="s">
        <v>119</v>
      </c>
      <c r="CF473" t="s">
        <v>120</v>
      </c>
      <c r="CG473" s="8">
        <v>96950</v>
      </c>
      <c r="CH473" s="2">
        <v>11.43</v>
      </c>
      <c r="CI473" s="2">
        <v>11.43</v>
      </c>
      <c r="CJ473" s="2">
        <v>17.149999999999999</v>
      </c>
      <c r="CK473" s="2">
        <v>17.149999999999999</v>
      </c>
      <c r="CL473" t="s">
        <v>134</v>
      </c>
      <c r="CM473" t="s">
        <v>1190</v>
      </c>
      <c r="CN473" t="s">
        <v>135</v>
      </c>
      <c r="CP473" t="s">
        <v>115</v>
      </c>
      <c r="CQ473" t="s">
        <v>114</v>
      </c>
      <c r="CR473" t="s">
        <v>115</v>
      </c>
      <c r="CS473" t="s">
        <v>114</v>
      </c>
      <c r="CT473" t="s">
        <v>136</v>
      </c>
      <c r="CU473" t="s">
        <v>114</v>
      </c>
      <c r="CV473" t="s">
        <v>136</v>
      </c>
      <c r="CW473" t="s">
        <v>1236</v>
      </c>
      <c r="CX473" s="10">
        <v>16702355009</v>
      </c>
      <c r="CY473" t="s">
        <v>549</v>
      </c>
      <c r="CZ473" t="s">
        <v>136</v>
      </c>
      <c r="DA473" t="s">
        <v>114</v>
      </c>
      <c r="DB473" t="s">
        <v>115</v>
      </c>
    </row>
    <row r="474" spans="1:111" ht="14.45" customHeight="1" x14ac:dyDescent="0.25">
      <c r="A474" t="s">
        <v>3994</v>
      </c>
      <c r="B474" t="s">
        <v>209</v>
      </c>
      <c r="C474" s="1">
        <v>45181.312067013889</v>
      </c>
      <c r="D474" s="1">
        <v>45238</v>
      </c>
      <c r="E474" t="s">
        <v>139</v>
      </c>
      <c r="G474" t="s">
        <v>115</v>
      </c>
      <c r="H474" t="s">
        <v>115</v>
      </c>
      <c r="I474" t="s">
        <v>115</v>
      </c>
      <c r="J474" t="s">
        <v>3995</v>
      </c>
      <c r="K474" t="s">
        <v>3996</v>
      </c>
      <c r="L474" t="s">
        <v>3997</v>
      </c>
      <c r="M474" t="s">
        <v>3998</v>
      </c>
      <c r="N474" t="s">
        <v>119</v>
      </c>
      <c r="O474" t="s">
        <v>120</v>
      </c>
      <c r="P474" s="8">
        <v>96950</v>
      </c>
      <c r="Q474" t="s">
        <v>121</v>
      </c>
      <c r="R474" t="s">
        <v>175</v>
      </c>
      <c r="S474" s="10">
        <v>16702851890</v>
      </c>
      <c r="U474">
        <v>53111</v>
      </c>
      <c r="V474" t="s">
        <v>122</v>
      </c>
      <c r="X474" t="s">
        <v>3999</v>
      </c>
      <c r="Y474" t="s">
        <v>4000</v>
      </c>
      <c r="Z474" t="s">
        <v>4001</v>
      </c>
      <c r="AA474" t="s">
        <v>1381</v>
      </c>
      <c r="AB474" t="s">
        <v>3997</v>
      </c>
      <c r="AC474" t="s">
        <v>3998</v>
      </c>
      <c r="AD474" t="s">
        <v>119</v>
      </c>
      <c r="AE474" t="s">
        <v>120</v>
      </c>
      <c r="AF474" s="8">
        <v>96950</v>
      </c>
      <c r="AG474" t="s">
        <v>121</v>
      </c>
      <c r="AH474" t="s">
        <v>175</v>
      </c>
      <c r="AI474" s="10">
        <v>16702851890</v>
      </c>
      <c r="AK474" t="s">
        <v>4002</v>
      </c>
      <c r="BC474" t="str">
        <f>"49-9071.00"</f>
        <v>49-9071.00</v>
      </c>
      <c r="BD474" t="s">
        <v>200</v>
      </c>
      <c r="BE474" t="s">
        <v>4003</v>
      </c>
      <c r="BF474" t="s">
        <v>2872</v>
      </c>
      <c r="BG474">
        <v>2</v>
      </c>
      <c r="BH474">
        <v>2</v>
      </c>
      <c r="BI474" s="1">
        <v>45200</v>
      </c>
      <c r="BJ474" s="1">
        <v>45565</v>
      </c>
      <c r="BK474" s="1">
        <v>45238</v>
      </c>
      <c r="BL474" s="1">
        <v>45565</v>
      </c>
      <c r="BM474">
        <v>35</v>
      </c>
      <c r="BN474">
        <v>0</v>
      </c>
      <c r="BO474">
        <v>7</v>
      </c>
      <c r="BP474">
        <v>7</v>
      </c>
      <c r="BQ474">
        <v>7</v>
      </c>
      <c r="BR474">
        <v>7</v>
      </c>
      <c r="BS474">
        <v>7</v>
      </c>
      <c r="BT474">
        <v>0</v>
      </c>
      <c r="BU474" t="str">
        <f>"8:00 AM"</f>
        <v>8:00 AM</v>
      </c>
      <c r="BV474" t="str">
        <f>"4:00 PM"</f>
        <v>4:00 PM</v>
      </c>
      <c r="BW474" t="s">
        <v>184</v>
      </c>
      <c r="BX474">
        <v>0</v>
      </c>
      <c r="BY474">
        <v>6</v>
      </c>
      <c r="BZ474" t="s">
        <v>115</v>
      </c>
      <c r="CB474" t="s">
        <v>4004</v>
      </c>
      <c r="CC474" t="s">
        <v>4005</v>
      </c>
      <c r="CD474" t="s">
        <v>3998</v>
      </c>
      <c r="CE474" t="s">
        <v>119</v>
      </c>
      <c r="CF474" t="s">
        <v>120</v>
      </c>
      <c r="CG474" s="8">
        <v>96950</v>
      </c>
      <c r="CH474" s="2">
        <v>9.5399999999999991</v>
      </c>
      <c r="CI474" s="2">
        <v>10</v>
      </c>
      <c r="CJ474" s="2">
        <v>0</v>
      </c>
      <c r="CK474" s="2">
        <v>0</v>
      </c>
      <c r="CL474" t="s">
        <v>134</v>
      </c>
      <c r="CM474" t="s">
        <v>136</v>
      </c>
      <c r="CN474" t="s">
        <v>187</v>
      </c>
      <c r="CP474" t="s">
        <v>115</v>
      </c>
      <c r="CQ474" t="s">
        <v>114</v>
      </c>
      <c r="CR474" t="s">
        <v>114</v>
      </c>
      <c r="CS474" t="s">
        <v>115</v>
      </c>
      <c r="CT474" t="s">
        <v>136</v>
      </c>
      <c r="CU474" t="s">
        <v>114</v>
      </c>
      <c r="CV474" t="s">
        <v>136</v>
      </c>
      <c r="CW474" t="s">
        <v>188</v>
      </c>
      <c r="CX474" s="10">
        <v>16702851890</v>
      </c>
      <c r="CY474" t="s">
        <v>4002</v>
      </c>
      <c r="CZ474" t="s">
        <v>136</v>
      </c>
      <c r="DA474" t="s">
        <v>114</v>
      </c>
      <c r="DB474" t="s">
        <v>115</v>
      </c>
    </row>
    <row r="475" spans="1:111" ht="14.45" customHeight="1" x14ac:dyDescent="0.25">
      <c r="A475" t="s">
        <v>4006</v>
      </c>
      <c r="B475" t="s">
        <v>209</v>
      </c>
      <c r="C475" s="1">
        <v>45183.036312962962</v>
      </c>
      <c r="D475" s="1">
        <v>45238</v>
      </c>
      <c r="E475" t="s">
        <v>139</v>
      </c>
      <c r="G475" t="s">
        <v>115</v>
      </c>
      <c r="H475" t="s">
        <v>115</v>
      </c>
      <c r="I475" t="s">
        <v>115</v>
      </c>
      <c r="J475" t="s">
        <v>4007</v>
      </c>
      <c r="L475" t="s">
        <v>4008</v>
      </c>
      <c r="M475" t="s">
        <v>4009</v>
      </c>
      <c r="N475" t="s">
        <v>214</v>
      </c>
      <c r="O475" t="s">
        <v>120</v>
      </c>
      <c r="P475" s="8">
        <v>96950</v>
      </c>
      <c r="Q475" t="s">
        <v>121</v>
      </c>
      <c r="R475" t="s">
        <v>206</v>
      </c>
      <c r="S475" s="10">
        <v>16704831971</v>
      </c>
      <c r="U475">
        <v>531120</v>
      </c>
      <c r="V475" t="s">
        <v>122</v>
      </c>
      <c r="X475" t="s">
        <v>4010</v>
      </c>
      <c r="Y475" t="s">
        <v>4011</v>
      </c>
      <c r="Z475" t="s">
        <v>4012</v>
      </c>
      <c r="AA475" t="s">
        <v>4013</v>
      </c>
      <c r="AB475" t="s">
        <v>4008</v>
      </c>
      <c r="AC475" t="s">
        <v>4014</v>
      </c>
      <c r="AD475" t="s">
        <v>214</v>
      </c>
      <c r="AE475" t="s">
        <v>120</v>
      </c>
      <c r="AF475" s="8">
        <v>96950</v>
      </c>
      <c r="AG475" t="s">
        <v>121</v>
      </c>
      <c r="AI475" s="10">
        <v>16704831971</v>
      </c>
      <c r="AK475" t="s">
        <v>4015</v>
      </c>
      <c r="BC475" t="str">
        <f>"37-2012.00"</f>
        <v>37-2012.00</v>
      </c>
      <c r="BD475" t="s">
        <v>263</v>
      </c>
      <c r="BE475" t="s">
        <v>4016</v>
      </c>
      <c r="BF475" t="s">
        <v>263</v>
      </c>
      <c r="BG475">
        <v>6</v>
      </c>
      <c r="BH475">
        <v>6</v>
      </c>
      <c r="BI475" s="1">
        <v>45292</v>
      </c>
      <c r="BJ475" s="1">
        <v>45657</v>
      </c>
      <c r="BK475" s="1">
        <v>45292</v>
      </c>
      <c r="BL475" s="1">
        <v>45657</v>
      </c>
      <c r="BM475">
        <v>35</v>
      </c>
      <c r="BN475">
        <v>0</v>
      </c>
      <c r="BO475">
        <v>7</v>
      </c>
      <c r="BP475">
        <v>7</v>
      </c>
      <c r="BQ475">
        <v>7</v>
      </c>
      <c r="BR475">
        <v>7</v>
      </c>
      <c r="BS475">
        <v>7</v>
      </c>
      <c r="BT475">
        <v>0</v>
      </c>
      <c r="BU475" t="str">
        <f>"8:00 AM"</f>
        <v>8:00 AM</v>
      </c>
      <c r="BV475" t="str">
        <f>"5:00 PM"</f>
        <v>5:00 PM</v>
      </c>
      <c r="BW475" t="s">
        <v>131</v>
      </c>
      <c r="BX475">
        <v>0</v>
      </c>
      <c r="BY475">
        <v>3</v>
      </c>
      <c r="BZ475" t="s">
        <v>115</v>
      </c>
      <c r="CB475" s="3" t="s">
        <v>4017</v>
      </c>
      <c r="CC475" t="s">
        <v>2262</v>
      </c>
      <c r="CE475" t="s">
        <v>214</v>
      </c>
      <c r="CF475" t="s">
        <v>120</v>
      </c>
      <c r="CG475" s="8">
        <v>96950</v>
      </c>
      <c r="CH475" s="2">
        <v>7.64</v>
      </c>
      <c r="CI475" s="2">
        <v>7.64</v>
      </c>
      <c r="CJ475" s="2">
        <v>11.46</v>
      </c>
      <c r="CK475" s="2">
        <v>11.46</v>
      </c>
      <c r="CL475" t="s">
        <v>134</v>
      </c>
      <c r="CM475" t="s">
        <v>184</v>
      </c>
      <c r="CN475" t="s">
        <v>135</v>
      </c>
      <c r="CP475" t="s">
        <v>115</v>
      </c>
      <c r="CQ475" t="s">
        <v>114</v>
      </c>
      <c r="CR475" t="s">
        <v>115</v>
      </c>
      <c r="CS475" t="s">
        <v>114</v>
      </c>
      <c r="CT475" t="s">
        <v>136</v>
      </c>
      <c r="CU475" t="s">
        <v>114</v>
      </c>
      <c r="CV475" t="s">
        <v>136</v>
      </c>
      <c r="CW475" t="s">
        <v>1394</v>
      </c>
      <c r="CX475" s="10">
        <v>16704831971</v>
      </c>
      <c r="CY475" t="s">
        <v>4015</v>
      </c>
      <c r="CZ475" t="s">
        <v>136</v>
      </c>
      <c r="DA475" t="s">
        <v>114</v>
      </c>
      <c r="DB475" t="s">
        <v>115</v>
      </c>
      <c r="DC475" t="s">
        <v>4018</v>
      </c>
      <c r="DD475" t="s">
        <v>4011</v>
      </c>
      <c r="DF475" t="s">
        <v>4007</v>
      </c>
      <c r="DG475" t="s">
        <v>4015</v>
      </c>
    </row>
    <row r="476" spans="1:111" ht="14.45" customHeight="1" x14ac:dyDescent="0.25">
      <c r="A476" t="s">
        <v>4029</v>
      </c>
      <c r="B476" t="s">
        <v>209</v>
      </c>
      <c r="C476" s="1">
        <v>45174.063135416669</v>
      </c>
      <c r="D476" s="1">
        <v>45238</v>
      </c>
      <c r="E476" t="s">
        <v>113</v>
      </c>
      <c r="F476" s="1">
        <v>45198.833333333336</v>
      </c>
      <c r="G476" t="s">
        <v>114</v>
      </c>
      <c r="H476" t="s">
        <v>115</v>
      </c>
      <c r="I476" t="s">
        <v>115</v>
      </c>
      <c r="J476" t="s">
        <v>3579</v>
      </c>
      <c r="L476" t="s">
        <v>3794</v>
      </c>
      <c r="N476" t="s">
        <v>214</v>
      </c>
      <c r="O476" t="s">
        <v>120</v>
      </c>
      <c r="P476" s="8">
        <v>96950</v>
      </c>
      <c r="Q476" t="s">
        <v>121</v>
      </c>
      <c r="R476" t="s">
        <v>120</v>
      </c>
      <c r="S476" s="10">
        <v>16702341795</v>
      </c>
      <c r="U476">
        <v>56179</v>
      </c>
      <c r="V476" t="s">
        <v>122</v>
      </c>
      <c r="X476" t="s">
        <v>3582</v>
      </c>
      <c r="Y476" t="s">
        <v>3311</v>
      </c>
      <c r="Z476" t="s">
        <v>3584</v>
      </c>
      <c r="AA476" t="s">
        <v>3585</v>
      </c>
      <c r="AB476" t="s">
        <v>3794</v>
      </c>
      <c r="AD476" t="s">
        <v>214</v>
      </c>
      <c r="AE476" t="s">
        <v>120</v>
      </c>
      <c r="AF476" s="8">
        <v>96950</v>
      </c>
      <c r="AG476" t="s">
        <v>121</v>
      </c>
      <c r="AI476" s="10">
        <v>16702341795</v>
      </c>
      <c r="AK476" t="s">
        <v>3586</v>
      </c>
      <c r="BC476" t="str">
        <f>"49-9071.00"</f>
        <v>49-9071.00</v>
      </c>
      <c r="BD476" t="s">
        <v>200</v>
      </c>
      <c r="BE476" t="s">
        <v>3795</v>
      </c>
      <c r="BF476" t="s">
        <v>3796</v>
      </c>
      <c r="BG476">
        <v>6</v>
      </c>
      <c r="BH476">
        <v>6</v>
      </c>
      <c r="BI476" s="1">
        <v>45200</v>
      </c>
      <c r="BJ476" s="1">
        <v>45565</v>
      </c>
      <c r="BK476" s="1">
        <v>45238</v>
      </c>
      <c r="BL476" s="1">
        <v>45565</v>
      </c>
      <c r="BM476">
        <v>40</v>
      </c>
      <c r="BN476">
        <v>0</v>
      </c>
      <c r="BO476">
        <v>8</v>
      </c>
      <c r="BP476">
        <v>8</v>
      </c>
      <c r="BQ476">
        <v>8</v>
      </c>
      <c r="BR476">
        <v>8</v>
      </c>
      <c r="BS476">
        <v>8</v>
      </c>
      <c r="BT476">
        <v>0</v>
      </c>
      <c r="BU476" t="str">
        <f>"8:00 AM"</f>
        <v>8:00 AM</v>
      </c>
      <c r="BV476" t="str">
        <f>"5:00 PM"</f>
        <v>5:00 PM</v>
      </c>
      <c r="BW476" t="s">
        <v>131</v>
      </c>
      <c r="BX476">
        <v>0</v>
      </c>
      <c r="BY476">
        <v>12</v>
      </c>
      <c r="BZ476" t="s">
        <v>115</v>
      </c>
      <c r="CB476" t="s">
        <v>3797</v>
      </c>
      <c r="CC476" t="s">
        <v>3580</v>
      </c>
      <c r="CD476" t="s">
        <v>4030</v>
      </c>
      <c r="CE476" t="s">
        <v>214</v>
      </c>
      <c r="CF476" t="s">
        <v>120</v>
      </c>
      <c r="CG476" s="8">
        <v>96950</v>
      </c>
      <c r="CH476" s="2">
        <v>9.5399999999999991</v>
      </c>
      <c r="CI476" s="2">
        <v>12</v>
      </c>
      <c r="CJ476" s="2">
        <v>14.31</v>
      </c>
      <c r="CK476" s="2">
        <v>18</v>
      </c>
      <c r="CL476" t="s">
        <v>134</v>
      </c>
      <c r="CM476" t="s">
        <v>184</v>
      </c>
      <c r="CN476" t="s">
        <v>135</v>
      </c>
      <c r="CP476" t="s">
        <v>114</v>
      </c>
      <c r="CQ476" t="s">
        <v>114</v>
      </c>
      <c r="CR476" t="s">
        <v>114</v>
      </c>
      <c r="CS476" t="s">
        <v>114</v>
      </c>
      <c r="CT476" t="s">
        <v>136</v>
      </c>
      <c r="CU476" t="s">
        <v>114</v>
      </c>
      <c r="CV476" t="s">
        <v>114</v>
      </c>
      <c r="CW476" t="s">
        <v>4031</v>
      </c>
      <c r="CX476" s="10">
        <v>16702341795</v>
      </c>
      <c r="CY476" t="s">
        <v>3586</v>
      </c>
      <c r="CZ476" t="s">
        <v>3592</v>
      </c>
      <c r="DA476" t="s">
        <v>114</v>
      </c>
      <c r="DB476" t="s">
        <v>115</v>
      </c>
    </row>
    <row r="477" spans="1:111" ht="14.45" customHeight="1" x14ac:dyDescent="0.25">
      <c r="A477" t="s">
        <v>4032</v>
      </c>
      <c r="B477" t="s">
        <v>209</v>
      </c>
      <c r="C477" s="1">
        <v>45185.228433564815</v>
      </c>
      <c r="D477" s="1">
        <v>45238</v>
      </c>
      <c r="E477" t="s">
        <v>139</v>
      </c>
      <c r="G477" t="s">
        <v>115</v>
      </c>
      <c r="H477" t="s">
        <v>115</v>
      </c>
      <c r="I477" t="s">
        <v>115</v>
      </c>
      <c r="J477" t="s">
        <v>4033</v>
      </c>
      <c r="K477" t="s">
        <v>4034</v>
      </c>
      <c r="L477" t="s">
        <v>4035</v>
      </c>
      <c r="M477" t="s">
        <v>4036</v>
      </c>
      <c r="N477" t="s">
        <v>119</v>
      </c>
      <c r="O477" t="s">
        <v>120</v>
      </c>
      <c r="P477" s="8">
        <v>96950</v>
      </c>
      <c r="Q477" t="s">
        <v>121</v>
      </c>
      <c r="R477" t="s">
        <v>136</v>
      </c>
      <c r="S477" s="10">
        <v>16702339391</v>
      </c>
      <c r="U477">
        <v>812112</v>
      </c>
      <c r="V477" t="s">
        <v>122</v>
      </c>
      <c r="X477" t="s">
        <v>1785</v>
      </c>
      <c r="Y477" t="s">
        <v>4037</v>
      </c>
      <c r="Z477" t="s">
        <v>4038</v>
      </c>
      <c r="AA477" t="s">
        <v>126</v>
      </c>
      <c r="AB477" t="s">
        <v>4039</v>
      </c>
      <c r="AC477" t="s">
        <v>4040</v>
      </c>
      <c r="AD477" t="s">
        <v>119</v>
      </c>
      <c r="AE477" t="s">
        <v>120</v>
      </c>
      <c r="AF477" s="8">
        <v>96950</v>
      </c>
      <c r="AG477" t="s">
        <v>121</v>
      </c>
      <c r="AI477" s="10">
        <v>16702339391</v>
      </c>
      <c r="AK477" t="s">
        <v>4041</v>
      </c>
      <c r="BC477" t="str">
        <f>"31-9011.00"</f>
        <v>31-9011.00</v>
      </c>
      <c r="BD477" t="s">
        <v>1789</v>
      </c>
      <c r="BE477" t="s">
        <v>4042</v>
      </c>
      <c r="BF477" t="s">
        <v>1905</v>
      </c>
      <c r="BG477">
        <v>3</v>
      </c>
      <c r="BH477">
        <v>3</v>
      </c>
      <c r="BI477" s="1">
        <v>45292</v>
      </c>
      <c r="BJ477" s="1">
        <v>45657</v>
      </c>
      <c r="BK477" s="1">
        <v>45292</v>
      </c>
      <c r="BL477" s="1">
        <v>45657</v>
      </c>
      <c r="BM477">
        <v>35</v>
      </c>
      <c r="BN477">
        <v>6</v>
      </c>
      <c r="BO477">
        <v>0</v>
      </c>
      <c r="BP477">
        <v>6</v>
      </c>
      <c r="BQ477">
        <v>5</v>
      </c>
      <c r="BR477">
        <v>6</v>
      </c>
      <c r="BS477">
        <v>6</v>
      </c>
      <c r="BT477">
        <v>6</v>
      </c>
      <c r="BU477" t="str">
        <f>"11:00 AM"</f>
        <v>11:00 AM</v>
      </c>
      <c r="BV477" t="str">
        <f>"6:00 PM"</f>
        <v>6:00 PM</v>
      </c>
      <c r="BW477" t="s">
        <v>184</v>
      </c>
      <c r="BX477">
        <v>0</v>
      </c>
      <c r="BY477">
        <v>12</v>
      </c>
      <c r="BZ477" t="s">
        <v>115</v>
      </c>
      <c r="CB477" t="s">
        <v>4043</v>
      </c>
      <c r="CC477" t="s">
        <v>4035</v>
      </c>
      <c r="CD477" t="s">
        <v>4036</v>
      </c>
      <c r="CE477" t="s">
        <v>119</v>
      </c>
      <c r="CF477" t="s">
        <v>120</v>
      </c>
      <c r="CG477" s="8">
        <v>96950</v>
      </c>
      <c r="CH477" s="2">
        <v>12.26</v>
      </c>
      <c r="CI477" s="2">
        <v>12.26</v>
      </c>
      <c r="CJ477" s="2">
        <v>0</v>
      </c>
      <c r="CK477" s="2">
        <v>0</v>
      </c>
      <c r="CL477" t="s">
        <v>134</v>
      </c>
      <c r="CN477" t="s">
        <v>135</v>
      </c>
      <c r="CP477" t="s">
        <v>115</v>
      </c>
      <c r="CQ477" t="s">
        <v>114</v>
      </c>
      <c r="CR477" t="s">
        <v>115</v>
      </c>
      <c r="CS477" t="s">
        <v>115</v>
      </c>
      <c r="CT477" t="s">
        <v>136</v>
      </c>
      <c r="CU477" t="s">
        <v>114</v>
      </c>
      <c r="CV477" t="s">
        <v>136</v>
      </c>
      <c r="CW477" t="s">
        <v>184</v>
      </c>
      <c r="CX477" s="10">
        <v>16702339391</v>
      </c>
      <c r="CY477" t="s">
        <v>4041</v>
      </c>
      <c r="CZ477" t="s">
        <v>136</v>
      </c>
      <c r="DA477" t="s">
        <v>114</v>
      </c>
      <c r="DB477" t="s">
        <v>115</v>
      </c>
    </row>
    <row r="478" spans="1:111" ht="14.45" customHeight="1" x14ac:dyDescent="0.25">
      <c r="A478" t="s">
        <v>4044</v>
      </c>
      <c r="B478" t="s">
        <v>209</v>
      </c>
      <c r="C478" s="1">
        <v>45183.017538541666</v>
      </c>
      <c r="D478" s="1">
        <v>45238</v>
      </c>
      <c r="E478" t="s">
        <v>139</v>
      </c>
      <c r="G478" t="s">
        <v>115</v>
      </c>
      <c r="H478" t="s">
        <v>115</v>
      </c>
      <c r="I478" t="s">
        <v>115</v>
      </c>
      <c r="J478" t="s">
        <v>4045</v>
      </c>
      <c r="K478" t="s">
        <v>4046</v>
      </c>
      <c r="L478" t="s">
        <v>4047</v>
      </c>
      <c r="M478" t="s">
        <v>2171</v>
      </c>
      <c r="N478" t="s">
        <v>119</v>
      </c>
      <c r="O478" t="s">
        <v>120</v>
      </c>
      <c r="P478" s="8">
        <v>96950</v>
      </c>
      <c r="Q478" t="s">
        <v>121</v>
      </c>
      <c r="R478" t="s">
        <v>120</v>
      </c>
      <c r="S478" s="10">
        <v>16702858411</v>
      </c>
      <c r="U478">
        <v>81219</v>
      </c>
      <c r="V478" t="s">
        <v>122</v>
      </c>
      <c r="X478" t="s">
        <v>4048</v>
      </c>
      <c r="Y478" t="s">
        <v>4049</v>
      </c>
      <c r="Z478" t="s">
        <v>2939</v>
      </c>
      <c r="AA478" t="s">
        <v>126</v>
      </c>
      <c r="AB478" t="s">
        <v>4050</v>
      </c>
      <c r="AC478" t="s">
        <v>2171</v>
      </c>
      <c r="AD478" t="s">
        <v>119</v>
      </c>
      <c r="AE478" t="s">
        <v>120</v>
      </c>
      <c r="AF478" s="8">
        <v>96950</v>
      </c>
      <c r="AG478" t="s">
        <v>121</v>
      </c>
      <c r="AH478" t="s">
        <v>175</v>
      </c>
      <c r="AI478" s="10">
        <v>16702858411</v>
      </c>
      <c r="AK478" t="s">
        <v>4051</v>
      </c>
      <c r="BC478" t="str">
        <f>"49-9071.00"</f>
        <v>49-9071.00</v>
      </c>
      <c r="BD478" t="s">
        <v>200</v>
      </c>
      <c r="BE478" t="s">
        <v>4052</v>
      </c>
      <c r="BF478" t="s">
        <v>2872</v>
      </c>
      <c r="BG478">
        <v>2</v>
      </c>
      <c r="BH478">
        <v>2</v>
      </c>
      <c r="BI478" s="1">
        <v>45200</v>
      </c>
      <c r="BJ478" s="1">
        <v>45565</v>
      </c>
      <c r="BK478" s="1">
        <v>45238</v>
      </c>
      <c r="BL478" s="1">
        <v>45565</v>
      </c>
      <c r="BM478">
        <v>35</v>
      </c>
      <c r="BN478">
        <v>5</v>
      </c>
      <c r="BO478">
        <v>5</v>
      </c>
      <c r="BP478">
        <v>5</v>
      </c>
      <c r="BQ478">
        <v>5</v>
      </c>
      <c r="BR478">
        <v>5</v>
      </c>
      <c r="BS478">
        <v>5</v>
      </c>
      <c r="BT478">
        <v>5</v>
      </c>
      <c r="BU478" t="str">
        <f>"5:30 PM"</f>
        <v>5:30 PM</v>
      </c>
      <c r="BV478" t="str">
        <f>"10:30 PM"</f>
        <v>10:30 PM</v>
      </c>
      <c r="BW478" t="s">
        <v>184</v>
      </c>
      <c r="BX478">
        <v>0</v>
      </c>
      <c r="BY478">
        <v>6</v>
      </c>
      <c r="BZ478" t="s">
        <v>115</v>
      </c>
      <c r="CB478" t="s">
        <v>4004</v>
      </c>
      <c r="CC478" t="s">
        <v>4053</v>
      </c>
      <c r="CD478" t="s">
        <v>2171</v>
      </c>
      <c r="CE478" t="s">
        <v>119</v>
      </c>
      <c r="CF478" t="s">
        <v>120</v>
      </c>
      <c r="CG478" s="8">
        <v>96950</v>
      </c>
      <c r="CH478" s="2">
        <v>9.5399999999999991</v>
      </c>
      <c r="CI478" s="2">
        <v>10</v>
      </c>
      <c r="CJ478" s="2">
        <v>0</v>
      </c>
      <c r="CK478" s="2">
        <v>0</v>
      </c>
      <c r="CL478" t="s">
        <v>134</v>
      </c>
      <c r="CM478" t="s">
        <v>136</v>
      </c>
      <c r="CN478" t="s">
        <v>187</v>
      </c>
      <c r="CP478" t="s">
        <v>115</v>
      </c>
      <c r="CQ478" t="s">
        <v>114</v>
      </c>
      <c r="CR478" t="s">
        <v>114</v>
      </c>
      <c r="CS478" t="s">
        <v>115</v>
      </c>
      <c r="CT478" t="s">
        <v>136</v>
      </c>
      <c r="CU478" t="s">
        <v>114</v>
      </c>
      <c r="CV478" t="s">
        <v>136</v>
      </c>
      <c r="CW478" t="s">
        <v>188</v>
      </c>
      <c r="CX478" s="10">
        <v>16702876414</v>
      </c>
      <c r="CY478" t="s">
        <v>4051</v>
      </c>
      <c r="CZ478" t="s">
        <v>136</v>
      </c>
      <c r="DA478" t="s">
        <v>114</v>
      </c>
      <c r="DB478" t="s">
        <v>115</v>
      </c>
    </row>
    <row r="479" spans="1:111" ht="14.45" customHeight="1" x14ac:dyDescent="0.25">
      <c r="A479" t="s">
        <v>4054</v>
      </c>
      <c r="B479" t="s">
        <v>209</v>
      </c>
      <c r="C479" s="1">
        <v>45182.768962152775</v>
      </c>
      <c r="D479" s="1">
        <v>45238</v>
      </c>
      <c r="E479" t="s">
        <v>139</v>
      </c>
      <c r="G479" t="s">
        <v>115</v>
      </c>
      <c r="H479" t="s">
        <v>115</v>
      </c>
      <c r="I479" t="s">
        <v>115</v>
      </c>
      <c r="J479" t="s">
        <v>687</v>
      </c>
      <c r="K479" t="s">
        <v>688</v>
      </c>
      <c r="L479" t="s">
        <v>689</v>
      </c>
      <c r="M479" t="s">
        <v>612</v>
      </c>
      <c r="N479" t="s">
        <v>214</v>
      </c>
      <c r="O479" t="s">
        <v>120</v>
      </c>
      <c r="P479" s="8">
        <v>96950</v>
      </c>
      <c r="Q479" t="s">
        <v>121</v>
      </c>
      <c r="S479" s="10">
        <v>16702331530</v>
      </c>
      <c r="U479">
        <v>3118</v>
      </c>
      <c r="V479" t="s">
        <v>122</v>
      </c>
      <c r="X479" t="s">
        <v>690</v>
      </c>
      <c r="Y479" t="s">
        <v>691</v>
      </c>
      <c r="Z479" t="s">
        <v>206</v>
      </c>
      <c r="AA479" t="s">
        <v>259</v>
      </c>
      <c r="AB479" t="s">
        <v>689</v>
      </c>
      <c r="AC479" t="s">
        <v>612</v>
      </c>
      <c r="AD479" t="s">
        <v>214</v>
      </c>
      <c r="AE479" t="s">
        <v>120</v>
      </c>
      <c r="AF479" s="8">
        <v>96950</v>
      </c>
      <c r="AG479" t="s">
        <v>121</v>
      </c>
      <c r="AI479" s="10">
        <v>16702331530</v>
      </c>
      <c r="AK479" t="s">
        <v>692</v>
      </c>
      <c r="BC479" t="str">
        <f>"43-4081.00"</f>
        <v>43-4081.00</v>
      </c>
      <c r="BD479" t="s">
        <v>1269</v>
      </c>
      <c r="BE479" t="s">
        <v>4055</v>
      </c>
      <c r="BF479" t="s">
        <v>4056</v>
      </c>
      <c r="BG479">
        <v>2</v>
      </c>
      <c r="BH479">
        <v>2</v>
      </c>
      <c r="BI479" s="1">
        <v>45200</v>
      </c>
      <c r="BJ479" s="1">
        <v>45565</v>
      </c>
      <c r="BK479" s="1">
        <v>45238</v>
      </c>
      <c r="BL479" s="1">
        <v>45565</v>
      </c>
      <c r="BM479">
        <v>35</v>
      </c>
      <c r="BN479">
        <v>6</v>
      </c>
      <c r="BO479">
        <v>5</v>
      </c>
      <c r="BP479">
        <v>6</v>
      </c>
      <c r="BQ479">
        <v>4</v>
      </c>
      <c r="BR479">
        <v>4</v>
      </c>
      <c r="BS479">
        <v>5</v>
      </c>
      <c r="BT479">
        <v>5</v>
      </c>
      <c r="BU479" t="str">
        <f>"5:00 AM"</f>
        <v>5:00 AM</v>
      </c>
      <c r="BV479" t="str">
        <f>"9:00 PM"</f>
        <v>9:00 PM</v>
      </c>
      <c r="BW479" t="s">
        <v>131</v>
      </c>
      <c r="BX479">
        <v>0</v>
      </c>
      <c r="BY479">
        <v>12</v>
      </c>
      <c r="BZ479" t="s">
        <v>115</v>
      </c>
      <c r="CB479" t="s">
        <v>4057</v>
      </c>
      <c r="CC479" t="s">
        <v>689</v>
      </c>
      <c r="CD479" t="s">
        <v>612</v>
      </c>
      <c r="CE479" t="s">
        <v>214</v>
      </c>
      <c r="CF479" t="s">
        <v>120</v>
      </c>
      <c r="CG479" s="8">
        <v>96950</v>
      </c>
      <c r="CH479" s="2">
        <v>8.7200000000000006</v>
      </c>
      <c r="CI479" s="2">
        <v>8.7200000000000006</v>
      </c>
      <c r="CJ479" s="2">
        <v>13.08</v>
      </c>
      <c r="CK479" s="2">
        <v>13.08</v>
      </c>
      <c r="CL479" t="s">
        <v>134</v>
      </c>
      <c r="CM479" t="s">
        <v>206</v>
      </c>
      <c r="CN479" t="s">
        <v>135</v>
      </c>
      <c r="CP479" t="s">
        <v>115</v>
      </c>
      <c r="CQ479" t="s">
        <v>114</v>
      </c>
      <c r="CR479" t="s">
        <v>115</v>
      </c>
      <c r="CS479" t="s">
        <v>114</v>
      </c>
      <c r="CT479" t="s">
        <v>136</v>
      </c>
      <c r="CU479" t="s">
        <v>114</v>
      </c>
      <c r="CV479" t="s">
        <v>136</v>
      </c>
      <c r="CW479" t="s">
        <v>1293</v>
      </c>
      <c r="CX479" s="10">
        <v>16702331530</v>
      </c>
      <c r="CY479" t="s">
        <v>692</v>
      </c>
      <c r="CZ479" t="s">
        <v>697</v>
      </c>
      <c r="DA479" t="s">
        <v>114</v>
      </c>
      <c r="DB479" t="s">
        <v>115</v>
      </c>
      <c r="DC479" t="s">
        <v>690</v>
      </c>
      <c r="DD479" t="s">
        <v>691</v>
      </c>
      <c r="DE479" t="s">
        <v>206</v>
      </c>
      <c r="DF479" t="s">
        <v>687</v>
      </c>
      <c r="DG479" t="s">
        <v>692</v>
      </c>
    </row>
    <row r="480" spans="1:111" ht="14.45" customHeight="1" x14ac:dyDescent="0.25">
      <c r="A480" t="s">
        <v>4100</v>
      </c>
      <c r="B480" t="s">
        <v>209</v>
      </c>
      <c r="C480" s="1">
        <v>45174.85208449074</v>
      </c>
      <c r="D480" s="1">
        <v>45238</v>
      </c>
      <c r="E480" t="s">
        <v>113</v>
      </c>
      <c r="F480" s="1">
        <v>45349.791666666664</v>
      </c>
      <c r="G480" t="s">
        <v>115</v>
      </c>
      <c r="H480" t="s">
        <v>115</v>
      </c>
      <c r="I480" t="s">
        <v>115</v>
      </c>
      <c r="J480" t="s">
        <v>3967</v>
      </c>
      <c r="K480" t="s">
        <v>3968</v>
      </c>
      <c r="L480" t="s">
        <v>3969</v>
      </c>
      <c r="M480" t="s">
        <v>3970</v>
      </c>
      <c r="N480" t="s">
        <v>621</v>
      </c>
      <c r="O480" t="s">
        <v>120</v>
      </c>
      <c r="P480" s="8">
        <v>96952</v>
      </c>
      <c r="Q480" t="s">
        <v>121</v>
      </c>
      <c r="R480" t="s">
        <v>136</v>
      </c>
      <c r="S480" s="10">
        <v>16704334428</v>
      </c>
      <c r="U480">
        <v>561720</v>
      </c>
      <c r="V480" t="s">
        <v>122</v>
      </c>
      <c r="X480" t="s">
        <v>3971</v>
      </c>
      <c r="Y480" t="s">
        <v>3972</v>
      </c>
      <c r="Z480" t="s">
        <v>3973</v>
      </c>
      <c r="AA480" t="s">
        <v>3208</v>
      </c>
      <c r="AB480" t="s">
        <v>3969</v>
      </c>
      <c r="AC480" t="s">
        <v>3970</v>
      </c>
      <c r="AD480" t="s">
        <v>621</v>
      </c>
      <c r="AE480" t="s">
        <v>120</v>
      </c>
      <c r="AF480" s="8">
        <v>96952</v>
      </c>
      <c r="AG480" t="s">
        <v>121</v>
      </c>
      <c r="AH480" t="s">
        <v>4101</v>
      </c>
      <c r="AI480" s="10">
        <v>16709894711</v>
      </c>
      <c r="AK480" t="s">
        <v>3974</v>
      </c>
      <c r="BC480" t="str">
        <f>"37-2011.00"</f>
        <v>37-2011.00</v>
      </c>
      <c r="BD480" t="s">
        <v>144</v>
      </c>
      <c r="BE480" t="s">
        <v>4102</v>
      </c>
      <c r="BF480" t="s">
        <v>4103</v>
      </c>
      <c r="BG480">
        <v>2</v>
      </c>
      <c r="BH480">
        <v>2</v>
      </c>
      <c r="BI480" s="1">
        <v>45351</v>
      </c>
      <c r="BJ480" s="1">
        <v>45716</v>
      </c>
      <c r="BK480" s="1">
        <v>45351</v>
      </c>
      <c r="BL480" s="1">
        <v>45716</v>
      </c>
      <c r="BM480">
        <v>35</v>
      </c>
      <c r="BN480">
        <v>0</v>
      </c>
      <c r="BO480">
        <v>7</v>
      </c>
      <c r="BP480">
        <v>7</v>
      </c>
      <c r="BQ480">
        <v>7</v>
      </c>
      <c r="BR480">
        <v>7</v>
      </c>
      <c r="BS480">
        <v>7</v>
      </c>
      <c r="BT480">
        <v>0</v>
      </c>
      <c r="BU480" t="str">
        <f>"9:00 AM"</f>
        <v>9:00 AM</v>
      </c>
      <c r="BV480" t="str">
        <f>"4:00 PM"</f>
        <v>4:00 PM</v>
      </c>
      <c r="BW480" t="s">
        <v>131</v>
      </c>
      <c r="BX480">
        <v>0</v>
      </c>
      <c r="BY480">
        <v>6</v>
      </c>
      <c r="BZ480" t="s">
        <v>115</v>
      </c>
      <c r="CB480" t="s">
        <v>4104</v>
      </c>
      <c r="CC480" t="s">
        <v>3977</v>
      </c>
      <c r="CD480" t="s">
        <v>3970</v>
      </c>
      <c r="CE480" t="s">
        <v>621</v>
      </c>
      <c r="CF480" t="s">
        <v>120</v>
      </c>
      <c r="CG480" s="8">
        <v>96952</v>
      </c>
      <c r="CH480" s="2">
        <v>8.15</v>
      </c>
      <c r="CI480" s="2">
        <v>8.15</v>
      </c>
      <c r="CJ480" s="2">
        <v>12.22</v>
      </c>
      <c r="CK480" s="2">
        <v>12.22</v>
      </c>
      <c r="CL480" t="s">
        <v>134</v>
      </c>
      <c r="CN480" t="s">
        <v>135</v>
      </c>
      <c r="CP480" t="s">
        <v>115</v>
      </c>
      <c r="CQ480" t="s">
        <v>114</v>
      </c>
      <c r="CR480" t="s">
        <v>115</v>
      </c>
      <c r="CS480" t="s">
        <v>114</v>
      </c>
      <c r="CT480" t="s">
        <v>136</v>
      </c>
      <c r="CU480" t="s">
        <v>114</v>
      </c>
      <c r="CV480" t="s">
        <v>136</v>
      </c>
      <c r="CW480" t="s">
        <v>4105</v>
      </c>
      <c r="CX480" s="10">
        <v>16704334428</v>
      </c>
      <c r="CY480" t="s">
        <v>3974</v>
      </c>
      <c r="CZ480" t="s">
        <v>136</v>
      </c>
      <c r="DA480" t="s">
        <v>114</v>
      </c>
      <c r="DB480" t="s">
        <v>115</v>
      </c>
    </row>
    <row r="481" spans="1:111" ht="14.45" customHeight="1" x14ac:dyDescent="0.25">
      <c r="A481" t="s">
        <v>4106</v>
      </c>
      <c r="B481" t="s">
        <v>209</v>
      </c>
      <c r="C481" s="1">
        <v>45152.136585532404</v>
      </c>
      <c r="D481" s="1">
        <v>45238</v>
      </c>
      <c r="E481" t="s">
        <v>139</v>
      </c>
      <c r="G481" t="s">
        <v>115</v>
      </c>
      <c r="H481" t="s">
        <v>115</v>
      </c>
      <c r="I481" t="s">
        <v>115</v>
      </c>
      <c r="J481" t="s">
        <v>1238</v>
      </c>
      <c r="K481" t="s">
        <v>1239</v>
      </c>
      <c r="L481" t="s">
        <v>1240</v>
      </c>
      <c r="N481" t="s">
        <v>214</v>
      </c>
      <c r="O481" t="s">
        <v>120</v>
      </c>
      <c r="P481" s="8">
        <v>96950</v>
      </c>
      <c r="Q481" t="s">
        <v>121</v>
      </c>
      <c r="S481" s="10">
        <v>16703221234</v>
      </c>
      <c r="T481">
        <v>780</v>
      </c>
      <c r="U481">
        <v>72111</v>
      </c>
      <c r="V481" t="s">
        <v>122</v>
      </c>
      <c r="X481" t="s">
        <v>1241</v>
      </c>
      <c r="Y481" t="s">
        <v>1242</v>
      </c>
      <c r="Z481" t="s">
        <v>1243</v>
      </c>
      <c r="AA481" t="s">
        <v>3670</v>
      </c>
      <c r="AB481" t="s">
        <v>1240</v>
      </c>
      <c r="AD481" t="s">
        <v>214</v>
      </c>
      <c r="AE481" t="s">
        <v>120</v>
      </c>
      <c r="AF481" s="8">
        <v>96950</v>
      </c>
      <c r="AG481" t="s">
        <v>121</v>
      </c>
      <c r="AI481" s="10">
        <v>16703221234</v>
      </c>
      <c r="AJ481">
        <v>780</v>
      </c>
      <c r="AK481" t="s">
        <v>1245</v>
      </c>
      <c r="BC481" t="str">
        <f>"49-9071.00"</f>
        <v>49-9071.00</v>
      </c>
      <c r="BD481" t="s">
        <v>200</v>
      </c>
      <c r="BE481" t="s">
        <v>4107</v>
      </c>
      <c r="BF481" t="s">
        <v>3796</v>
      </c>
      <c r="BG481">
        <v>4</v>
      </c>
      <c r="BH481">
        <v>4</v>
      </c>
      <c r="BI481" s="1">
        <v>45231</v>
      </c>
      <c r="BJ481" s="1">
        <v>45596</v>
      </c>
      <c r="BK481" s="1">
        <v>45238</v>
      </c>
      <c r="BL481" s="1">
        <v>45596</v>
      </c>
      <c r="BM481">
        <v>40</v>
      </c>
      <c r="BN481">
        <v>0</v>
      </c>
      <c r="BO481">
        <v>8</v>
      </c>
      <c r="BP481">
        <v>8</v>
      </c>
      <c r="BQ481">
        <v>0</v>
      </c>
      <c r="BR481">
        <v>8</v>
      </c>
      <c r="BS481">
        <v>8</v>
      </c>
      <c r="BT481">
        <v>8</v>
      </c>
      <c r="BU481" t="str">
        <f>"8:00 AM"</f>
        <v>8:00 AM</v>
      </c>
      <c r="BV481" t="str">
        <f>"4:00 PM"</f>
        <v>4:00 PM</v>
      </c>
      <c r="BW481" t="s">
        <v>131</v>
      </c>
      <c r="BX481">
        <v>0</v>
      </c>
      <c r="BY481">
        <v>24</v>
      </c>
      <c r="BZ481" t="s">
        <v>115</v>
      </c>
      <c r="CB481" t="s">
        <v>136</v>
      </c>
      <c r="CC481" t="s">
        <v>1240</v>
      </c>
      <c r="CE481" t="s">
        <v>540</v>
      </c>
      <c r="CF481" t="s">
        <v>120</v>
      </c>
      <c r="CG481" s="8">
        <v>96950</v>
      </c>
      <c r="CH481" s="2">
        <v>9.19</v>
      </c>
      <c r="CI481" s="2">
        <v>9.19</v>
      </c>
      <c r="CJ481" s="2">
        <v>13.79</v>
      </c>
      <c r="CK481" s="2">
        <v>13.79</v>
      </c>
      <c r="CL481" t="s">
        <v>134</v>
      </c>
      <c r="CM481" t="s">
        <v>1250</v>
      </c>
      <c r="CN481" t="s">
        <v>135</v>
      </c>
      <c r="CP481" t="s">
        <v>115</v>
      </c>
      <c r="CQ481" t="s">
        <v>114</v>
      </c>
      <c r="CR481" t="s">
        <v>115</v>
      </c>
      <c r="CS481" t="s">
        <v>114</v>
      </c>
      <c r="CT481" t="s">
        <v>136</v>
      </c>
      <c r="CU481" t="s">
        <v>114</v>
      </c>
      <c r="CV481" t="s">
        <v>136</v>
      </c>
      <c r="CW481" t="s">
        <v>1251</v>
      </c>
      <c r="CX481" s="10">
        <v>16703221234</v>
      </c>
      <c r="CY481" t="s">
        <v>1245</v>
      </c>
      <c r="CZ481" t="s">
        <v>136</v>
      </c>
      <c r="DA481" t="s">
        <v>114</v>
      </c>
      <c r="DB481" t="s">
        <v>115</v>
      </c>
    </row>
    <row r="482" spans="1:111" ht="14.45" customHeight="1" x14ac:dyDescent="0.25">
      <c r="A482" t="s">
        <v>4108</v>
      </c>
      <c r="B482" t="s">
        <v>209</v>
      </c>
      <c r="C482" s="1">
        <v>45183.049762152776</v>
      </c>
      <c r="D482" s="1">
        <v>45238</v>
      </c>
      <c r="E482" t="s">
        <v>113</v>
      </c>
      <c r="F482" s="1">
        <v>45321.791666666664</v>
      </c>
      <c r="G482" t="s">
        <v>115</v>
      </c>
      <c r="H482" t="s">
        <v>115</v>
      </c>
      <c r="I482" t="s">
        <v>115</v>
      </c>
      <c r="J482" t="s">
        <v>4109</v>
      </c>
      <c r="K482" t="s">
        <v>4110</v>
      </c>
      <c r="L482" t="s">
        <v>4111</v>
      </c>
      <c r="M482" t="s">
        <v>4112</v>
      </c>
      <c r="N482" t="s">
        <v>119</v>
      </c>
      <c r="O482" t="s">
        <v>120</v>
      </c>
      <c r="P482" s="8">
        <v>96950</v>
      </c>
      <c r="Q482" t="s">
        <v>121</v>
      </c>
      <c r="R482" t="s">
        <v>120</v>
      </c>
      <c r="S482" s="10">
        <v>16702880373</v>
      </c>
      <c r="U482">
        <v>532111</v>
      </c>
      <c r="V482" t="s">
        <v>122</v>
      </c>
      <c r="X482" t="s">
        <v>4113</v>
      </c>
      <c r="Y482" t="s">
        <v>4114</v>
      </c>
      <c r="Z482" t="s">
        <v>4115</v>
      </c>
      <c r="AA482" t="s">
        <v>126</v>
      </c>
      <c r="AB482" t="s">
        <v>4111</v>
      </c>
      <c r="AC482" t="s">
        <v>4112</v>
      </c>
      <c r="AD482" t="s">
        <v>119</v>
      </c>
      <c r="AE482" t="s">
        <v>120</v>
      </c>
      <c r="AF482" s="8">
        <v>96950</v>
      </c>
      <c r="AG482" t="s">
        <v>121</v>
      </c>
      <c r="AH482" t="s">
        <v>119</v>
      </c>
      <c r="AI482" s="10">
        <v>16702880373</v>
      </c>
      <c r="AK482" t="s">
        <v>4116</v>
      </c>
      <c r="BC482" t="str">
        <f>"49-3023.00"</f>
        <v>49-3023.00</v>
      </c>
      <c r="BD482" t="s">
        <v>164</v>
      </c>
      <c r="BE482" t="s">
        <v>4117</v>
      </c>
      <c r="BF482" t="s">
        <v>4118</v>
      </c>
      <c r="BG482">
        <v>2</v>
      </c>
      <c r="BH482">
        <v>2</v>
      </c>
      <c r="BI482" s="1">
        <v>45323</v>
      </c>
      <c r="BJ482" s="1">
        <v>45688</v>
      </c>
      <c r="BK482" s="1">
        <v>45323</v>
      </c>
      <c r="BL482" s="1">
        <v>45688</v>
      </c>
      <c r="BM482">
        <v>35</v>
      </c>
      <c r="BN482">
        <v>0</v>
      </c>
      <c r="BO482">
        <v>7</v>
      </c>
      <c r="BP482">
        <v>7</v>
      </c>
      <c r="BQ482">
        <v>7</v>
      </c>
      <c r="BR482">
        <v>7</v>
      </c>
      <c r="BS482">
        <v>7</v>
      </c>
      <c r="BT482">
        <v>0</v>
      </c>
      <c r="BU482" t="str">
        <f>"9:00 AM"</f>
        <v>9:00 AM</v>
      </c>
      <c r="BV482" t="str">
        <f>"5:00 PM"</f>
        <v>5:00 PM</v>
      </c>
      <c r="BW482" t="s">
        <v>131</v>
      </c>
      <c r="BX482">
        <v>0</v>
      </c>
      <c r="BY482">
        <v>24</v>
      </c>
      <c r="BZ482" t="s">
        <v>115</v>
      </c>
      <c r="CB482" t="s">
        <v>4119</v>
      </c>
      <c r="CC482" t="s">
        <v>4111</v>
      </c>
      <c r="CD482" t="s">
        <v>4112</v>
      </c>
      <c r="CE482" t="s">
        <v>119</v>
      </c>
      <c r="CF482" t="s">
        <v>120</v>
      </c>
      <c r="CG482" s="8">
        <v>96950</v>
      </c>
      <c r="CH482" s="2">
        <v>10.07</v>
      </c>
      <c r="CI482" s="2">
        <v>10.07</v>
      </c>
      <c r="CJ482" s="2">
        <v>15.11</v>
      </c>
      <c r="CK482" s="2">
        <v>15.11</v>
      </c>
      <c r="CL482" t="s">
        <v>134</v>
      </c>
      <c r="CM482" t="s">
        <v>423</v>
      </c>
      <c r="CN482" t="s">
        <v>135</v>
      </c>
      <c r="CP482" t="s">
        <v>115</v>
      </c>
      <c r="CQ482" t="s">
        <v>114</v>
      </c>
      <c r="CR482" t="s">
        <v>115</v>
      </c>
      <c r="CS482" t="s">
        <v>114</v>
      </c>
      <c r="CT482" t="s">
        <v>136</v>
      </c>
      <c r="CU482" t="s">
        <v>114</v>
      </c>
      <c r="CV482" t="s">
        <v>136</v>
      </c>
      <c r="CW482" t="s">
        <v>136</v>
      </c>
      <c r="CX482" s="10">
        <v>16702880373</v>
      </c>
      <c r="CY482" t="s">
        <v>4116</v>
      </c>
      <c r="CZ482" t="s">
        <v>136</v>
      </c>
      <c r="DA482" t="s">
        <v>114</v>
      </c>
      <c r="DB482" t="s">
        <v>115</v>
      </c>
      <c r="DC482" t="s">
        <v>4113</v>
      </c>
      <c r="DD482" t="s">
        <v>4114</v>
      </c>
      <c r="DE482" t="s">
        <v>4012</v>
      </c>
      <c r="DF482" t="s">
        <v>4109</v>
      </c>
      <c r="DG482" t="s">
        <v>4116</v>
      </c>
    </row>
    <row r="483" spans="1:111" ht="14.45" customHeight="1" x14ac:dyDescent="0.25">
      <c r="A483" t="s">
        <v>4120</v>
      </c>
      <c r="B483" t="s">
        <v>209</v>
      </c>
      <c r="C483" s="1">
        <v>45182.89376875</v>
      </c>
      <c r="D483" s="1">
        <v>45238</v>
      </c>
      <c r="E483" t="s">
        <v>113</v>
      </c>
      <c r="F483" s="1">
        <v>45259.791666666664</v>
      </c>
      <c r="G483" t="s">
        <v>114</v>
      </c>
      <c r="H483" t="s">
        <v>115</v>
      </c>
      <c r="I483" t="s">
        <v>115</v>
      </c>
      <c r="J483" t="s">
        <v>3579</v>
      </c>
      <c r="L483" t="s">
        <v>3794</v>
      </c>
      <c r="N483" t="s">
        <v>214</v>
      </c>
      <c r="O483" t="s">
        <v>120</v>
      </c>
      <c r="P483" s="8">
        <v>96950</v>
      </c>
      <c r="Q483" t="s">
        <v>121</v>
      </c>
      <c r="R483" t="s">
        <v>120</v>
      </c>
      <c r="S483" s="10">
        <v>16702341795</v>
      </c>
      <c r="U483">
        <v>56179</v>
      </c>
      <c r="V483" t="s">
        <v>122</v>
      </c>
      <c r="X483" t="s">
        <v>3582</v>
      </c>
      <c r="Y483" t="s">
        <v>3311</v>
      </c>
      <c r="Z483" t="s">
        <v>3584</v>
      </c>
      <c r="AA483" t="s">
        <v>3585</v>
      </c>
      <c r="AB483" t="s">
        <v>3794</v>
      </c>
      <c r="AD483" t="s">
        <v>214</v>
      </c>
      <c r="AE483" t="s">
        <v>120</v>
      </c>
      <c r="AF483" s="8">
        <v>96950</v>
      </c>
      <c r="AG483" t="s">
        <v>121</v>
      </c>
      <c r="AI483" s="10">
        <v>16702341795</v>
      </c>
      <c r="AK483" t="s">
        <v>3586</v>
      </c>
      <c r="BC483" t="str">
        <f>"49-9071.00"</f>
        <v>49-9071.00</v>
      </c>
      <c r="BD483" t="s">
        <v>200</v>
      </c>
      <c r="BE483" t="s">
        <v>3795</v>
      </c>
      <c r="BF483" t="s">
        <v>3796</v>
      </c>
      <c r="BG483">
        <v>1</v>
      </c>
      <c r="BH483">
        <v>1</v>
      </c>
      <c r="BI483" s="1">
        <v>45261</v>
      </c>
      <c r="BJ483" s="1">
        <v>45626</v>
      </c>
      <c r="BK483" s="1">
        <v>45261</v>
      </c>
      <c r="BL483" s="1">
        <v>45626</v>
      </c>
      <c r="BM483">
        <v>40</v>
      </c>
      <c r="BN483">
        <v>0</v>
      </c>
      <c r="BO483">
        <v>8</v>
      </c>
      <c r="BP483">
        <v>8</v>
      </c>
      <c r="BQ483">
        <v>8</v>
      </c>
      <c r="BR483">
        <v>8</v>
      </c>
      <c r="BS483">
        <v>8</v>
      </c>
      <c r="BT483">
        <v>0</v>
      </c>
      <c r="BU483" t="str">
        <f>"8:00 AM"</f>
        <v>8:00 AM</v>
      </c>
      <c r="BV483" t="str">
        <f>"5:00 PM"</f>
        <v>5:00 PM</v>
      </c>
      <c r="BW483" t="s">
        <v>131</v>
      </c>
      <c r="BX483">
        <v>0</v>
      </c>
      <c r="BY483">
        <v>12</v>
      </c>
      <c r="BZ483" t="s">
        <v>115</v>
      </c>
      <c r="CB483" t="s">
        <v>3797</v>
      </c>
      <c r="CC483" t="s">
        <v>3580</v>
      </c>
      <c r="CD483" t="s">
        <v>3581</v>
      </c>
      <c r="CE483" t="s">
        <v>214</v>
      </c>
      <c r="CF483" t="s">
        <v>120</v>
      </c>
      <c r="CG483" s="8">
        <v>96950</v>
      </c>
      <c r="CH483" s="2">
        <v>9.5399999999999991</v>
      </c>
      <c r="CI483" s="2">
        <v>13</v>
      </c>
      <c r="CJ483" s="2">
        <v>14.31</v>
      </c>
      <c r="CK483" s="2">
        <v>19.5</v>
      </c>
      <c r="CL483" t="s">
        <v>134</v>
      </c>
      <c r="CM483" t="s">
        <v>184</v>
      </c>
      <c r="CN483" t="s">
        <v>135</v>
      </c>
      <c r="CP483" t="s">
        <v>114</v>
      </c>
      <c r="CQ483" t="s">
        <v>114</v>
      </c>
      <c r="CR483" t="s">
        <v>114</v>
      </c>
      <c r="CS483" t="s">
        <v>114</v>
      </c>
      <c r="CT483" t="s">
        <v>136</v>
      </c>
      <c r="CU483" t="s">
        <v>114</v>
      </c>
      <c r="CV483" t="s">
        <v>114</v>
      </c>
      <c r="CW483" t="s">
        <v>4121</v>
      </c>
      <c r="CX483" s="10">
        <v>16702341795</v>
      </c>
      <c r="CY483" t="s">
        <v>3586</v>
      </c>
      <c r="CZ483" t="s">
        <v>3592</v>
      </c>
      <c r="DA483" t="s">
        <v>114</v>
      </c>
      <c r="DB483" t="s">
        <v>115</v>
      </c>
    </row>
    <row r="484" spans="1:111" ht="14.45" customHeight="1" x14ac:dyDescent="0.25">
      <c r="A484" t="s">
        <v>4135</v>
      </c>
      <c r="B484" t="s">
        <v>209</v>
      </c>
      <c r="C484" s="1">
        <v>45181.908818402779</v>
      </c>
      <c r="D484" s="1">
        <v>45238</v>
      </c>
      <c r="E484" t="s">
        <v>113</v>
      </c>
      <c r="F484" s="1">
        <v>45259.791666666664</v>
      </c>
      <c r="G484" t="s">
        <v>114</v>
      </c>
      <c r="H484" t="s">
        <v>115</v>
      </c>
      <c r="I484" t="s">
        <v>115</v>
      </c>
      <c r="J484" t="s">
        <v>3579</v>
      </c>
      <c r="L484" t="s">
        <v>4136</v>
      </c>
      <c r="M484" t="s">
        <v>3581</v>
      </c>
      <c r="N484" t="s">
        <v>214</v>
      </c>
      <c r="O484" t="s">
        <v>120</v>
      </c>
      <c r="P484" s="8">
        <v>96950</v>
      </c>
      <c r="Q484" t="s">
        <v>121</v>
      </c>
      <c r="R484" t="s">
        <v>120</v>
      </c>
      <c r="S484" s="10">
        <v>16702341795</v>
      </c>
      <c r="U484">
        <v>722511</v>
      </c>
      <c r="V484" t="s">
        <v>122</v>
      </c>
      <c r="X484" t="s">
        <v>3582</v>
      </c>
      <c r="Y484" t="s">
        <v>3311</v>
      </c>
      <c r="Z484" t="s">
        <v>3584</v>
      </c>
      <c r="AA484" t="s">
        <v>3585</v>
      </c>
      <c r="AB484" t="s">
        <v>3580</v>
      </c>
      <c r="AC484" t="s">
        <v>3581</v>
      </c>
      <c r="AD484" t="s">
        <v>214</v>
      </c>
      <c r="AE484" t="s">
        <v>120</v>
      </c>
      <c r="AF484" s="8">
        <v>96950</v>
      </c>
      <c r="AG484" t="s">
        <v>121</v>
      </c>
      <c r="AI484" s="10">
        <v>16702341795</v>
      </c>
      <c r="AK484" t="s">
        <v>3586</v>
      </c>
      <c r="BC484" t="str">
        <f>"35-2014.00"</f>
        <v>35-2014.00</v>
      </c>
      <c r="BD484" t="s">
        <v>222</v>
      </c>
      <c r="BE484" t="s">
        <v>4137</v>
      </c>
      <c r="BF484" t="s">
        <v>630</v>
      </c>
      <c r="BG484">
        <v>1</v>
      </c>
      <c r="BH484">
        <v>1</v>
      </c>
      <c r="BI484" s="1">
        <v>45261</v>
      </c>
      <c r="BJ484" s="1">
        <v>45626</v>
      </c>
      <c r="BK484" s="1">
        <v>45261</v>
      </c>
      <c r="BL484" s="1">
        <v>45626</v>
      </c>
      <c r="BM484">
        <v>35</v>
      </c>
      <c r="BN484">
        <v>0</v>
      </c>
      <c r="BO484">
        <v>7</v>
      </c>
      <c r="BP484">
        <v>7</v>
      </c>
      <c r="BQ484">
        <v>7</v>
      </c>
      <c r="BR484">
        <v>7</v>
      </c>
      <c r="BS484">
        <v>7</v>
      </c>
      <c r="BT484">
        <v>0</v>
      </c>
      <c r="BU484" t="str">
        <f>"5:00 AM"</f>
        <v>5:00 AM</v>
      </c>
      <c r="BV484" t="str">
        <f>"1:01 PM"</f>
        <v>1:01 PM</v>
      </c>
      <c r="BW484" t="s">
        <v>131</v>
      </c>
      <c r="BX484">
        <v>0</v>
      </c>
      <c r="BY484">
        <v>12</v>
      </c>
      <c r="BZ484" t="s">
        <v>115</v>
      </c>
      <c r="CB484" t="s">
        <v>4138</v>
      </c>
      <c r="CC484" t="s">
        <v>4139</v>
      </c>
      <c r="CD484" t="s">
        <v>3581</v>
      </c>
      <c r="CE484" t="s">
        <v>214</v>
      </c>
      <c r="CF484" t="s">
        <v>120</v>
      </c>
      <c r="CG484" s="8">
        <v>96950</v>
      </c>
      <c r="CH484" s="2">
        <v>8.69</v>
      </c>
      <c r="CI484" s="2">
        <v>10</v>
      </c>
      <c r="CJ484" s="2">
        <v>13.04</v>
      </c>
      <c r="CK484" s="2">
        <v>15</v>
      </c>
      <c r="CL484" t="s">
        <v>134</v>
      </c>
      <c r="CM484" t="s">
        <v>184</v>
      </c>
      <c r="CN484" t="s">
        <v>135</v>
      </c>
      <c r="CP484" t="s">
        <v>114</v>
      </c>
      <c r="CQ484" t="s">
        <v>114</v>
      </c>
      <c r="CR484" t="s">
        <v>115</v>
      </c>
      <c r="CS484" t="s">
        <v>114</v>
      </c>
      <c r="CT484" t="s">
        <v>136</v>
      </c>
      <c r="CU484" t="s">
        <v>114</v>
      </c>
      <c r="CV484" t="s">
        <v>136</v>
      </c>
      <c r="CW484" t="s">
        <v>1615</v>
      </c>
      <c r="CX484" s="10">
        <v>16702341795</v>
      </c>
      <c r="CY484" t="s">
        <v>3586</v>
      </c>
      <c r="CZ484" t="s">
        <v>3592</v>
      </c>
      <c r="DA484" t="s">
        <v>114</v>
      </c>
      <c r="DB484" t="s">
        <v>115</v>
      </c>
    </row>
    <row r="485" spans="1:111" ht="14.45" customHeight="1" x14ac:dyDescent="0.25">
      <c r="A485" t="s">
        <v>3979</v>
      </c>
      <c r="B485" t="s">
        <v>285</v>
      </c>
      <c r="C485" s="1">
        <v>45114.401632060188</v>
      </c>
      <c r="D485" s="1">
        <v>45238</v>
      </c>
      <c r="E485" t="s">
        <v>139</v>
      </c>
      <c r="G485" t="s">
        <v>115</v>
      </c>
      <c r="H485" t="s">
        <v>115</v>
      </c>
      <c r="I485" t="s">
        <v>115</v>
      </c>
      <c r="J485" t="s">
        <v>444</v>
      </c>
      <c r="K485" t="s">
        <v>3980</v>
      </c>
      <c r="L485" t="s">
        <v>446</v>
      </c>
      <c r="M485" t="s">
        <v>3778</v>
      </c>
      <c r="N485" t="s">
        <v>119</v>
      </c>
      <c r="O485" t="s">
        <v>120</v>
      </c>
      <c r="P485" s="8">
        <v>96950</v>
      </c>
      <c r="Q485" t="s">
        <v>121</v>
      </c>
      <c r="R485" t="s">
        <v>119</v>
      </c>
      <c r="S485" s="10">
        <v>16702342664</v>
      </c>
      <c r="T485">
        <v>0</v>
      </c>
      <c r="U485">
        <v>236220</v>
      </c>
      <c r="V485" t="s">
        <v>122</v>
      </c>
      <c r="X485" t="s">
        <v>449</v>
      </c>
      <c r="Y485" t="s">
        <v>3953</v>
      </c>
      <c r="Z485" t="s">
        <v>451</v>
      </c>
      <c r="AA485" t="s">
        <v>3981</v>
      </c>
      <c r="AB485" t="s">
        <v>446</v>
      </c>
      <c r="AC485" t="s">
        <v>3778</v>
      </c>
      <c r="AD485" t="s">
        <v>529</v>
      </c>
      <c r="AE485" t="s">
        <v>120</v>
      </c>
      <c r="AF485" s="8">
        <v>96950</v>
      </c>
      <c r="AG485" t="s">
        <v>121</v>
      </c>
      <c r="AH485" t="s">
        <v>119</v>
      </c>
      <c r="AI485" s="10">
        <v>16702342664</v>
      </c>
      <c r="AJ485">
        <v>0</v>
      </c>
      <c r="AK485" t="s">
        <v>453</v>
      </c>
      <c r="BC485" t="str">
        <f>"49-9071.00"</f>
        <v>49-9071.00</v>
      </c>
      <c r="BD485" t="s">
        <v>200</v>
      </c>
      <c r="BE485" t="s">
        <v>3982</v>
      </c>
      <c r="BF485" t="s">
        <v>3983</v>
      </c>
      <c r="BG485">
        <v>7</v>
      </c>
      <c r="BI485" s="1">
        <v>45231</v>
      </c>
      <c r="BJ485" s="1">
        <v>45596</v>
      </c>
      <c r="BM485">
        <v>40</v>
      </c>
      <c r="BN485">
        <v>0</v>
      </c>
      <c r="BO485">
        <v>8</v>
      </c>
      <c r="BP485">
        <v>8</v>
      </c>
      <c r="BQ485">
        <v>8</v>
      </c>
      <c r="BR485">
        <v>8</v>
      </c>
      <c r="BS485">
        <v>8</v>
      </c>
      <c r="BT485">
        <v>0</v>
      </c>
      <c r="BU485" t="str">
        <f>"8:00 AM"</f>
        <v>8:00 AM</v>
      </c>
      <c r="BV485" t="str">
        <f>"5:00 PM"</f>
        <v>5:00 PM</v>
      </c>
      <c r="BW485" t="s">
        <v>131</v>
      </c>
      <c r="BX485">
        <v>0</v>
      </c>
      <c r="BY485">
        <v>12</v>
      </c>
      <c r="BZ485" t="s">
        <v>115</v>
      </c>
      <c r="CB485" s="3" t="s">
        <v>3984</v>
      </c>
      <c r="CC485" t="s">
        <v>446</v>
      </c>
      <c r="CD485" t="s">
        <v>3781</v>
      </c>
      <c r="CE485" t="s">
        <v>119</v>
      </c>
      <c r="CF485" t="s">
        <v>120</v>
      </c>
      <c r="CG485" s="8">
        <v>96950</v>
      </c>
      <c r="CH485" s="2">
        <v>9.19</v>
      </c>
      <c r="CI485" s="2">
        <v>9.19</v>
      </c>
      <c r="CJ485" s="2">
        <v>13.79</v>
      </c>
      <c r="CK485" s="2">
        <v>13.79</v>
      </c>
      <c r="CL485" t="s">
        <v>134</v>
      </c>
      <c r="CM485" t="s">
        <v>136</v>
      </c>
      <c r="CN485" t="s">
        <v>135</v>
      </c>
      <c r="CP485" t="s">
        <v>115</v>
      </c>
      <c r="CQ485" t="s">
        <v>114</v>
      </c>
      <c r="CR485" t="s">
        <v>115</v>
      </c>
      <c r="CS485" t="s">
        <v>114</v>
      </c>
      <c r="CT485" t="s">
        <v>136</v>
      </c>
      <c r="CU485" t="s">
        <v>114</v>
      </c>
      <c r="CV485" t="s">
        <v>136</v>
      </c>
      <c r="CW485" t="s">
        <v>3957</v>
      </c>
      <c r="CX485" s="10">
        <v>16702342664</v>
      </c>
      <c r="CY485" t="s">
        <v>459</v>
      </c>
      <c r="CZ485" t="s">
        <v>270</v>
      </c>
      <c r="DA485" t="s">
        <v>114</v>
      </c>
      <c r="DB485" t="s">
        <v>115</v>
      </c>
    </row>
    <row r="486" spans="1:111" ht="14.45" customHeight="1" x14ac:dyDescent="0.25">
      <c r="A486" t="s">
        <v>3985</v>
      </c>
      <c r="B486" t="s">
        <v>285</v>
      </c>
      <c r="C486" s="1">
        <v>45199.362346643517</v>
      </c>
      <c r="D486" s="1">
        <v>45238</v>
      </c>
      <c r="E486" t="s">
        <v>139</v>
      </c>
      <c r="G486" t="s">
        <v>115</v>
      </c>
      <c r="H486" t="s">
        <v>115</v>
      </c>
      <c r="I486" t="s">
        <v>115</v>
      </c>
      <c r="J486" t="s">
        <v>3986</v>
      </c>
      <c r="K486" t="s">
        <v>3987</v>
      </c>
      <c r="L486" t="s">
        <v>3495</v>
      </c>
      <c r="N486" t="s">
        <v>119</v>
      </c>
      <c r="O486" t="s">
        <v>120</v>
      </c>
      <c r="P486" s="8">
        <v>96950</v>
      </c>
      <c r="Q486" t="s">
        <v>121</v>
      </c>
      <c r="S486" s="10">
        <v>16702344000</v>
      </c>
      <c r="U486">
        <v>561320</v>
      </c>
      <c r="V486" t="s">
        <v>122</v>
      </c>
      <c r="X486" t="s">
        <v>1632</v>
      </c>
      <c r="Y486" t="s">
        <v>3496</v>
      </c>
      <c r="Z486" t="s">
        <v>3497</v>
      </c>
      <c r="AA486" t="s">
        <v>126</v>
      </c>
      <c r="AB486" t="s">
        <v>3495</v>
      </c>
      <c r="AD486" t="s">
        <v>119</v>
      </c>
      <c r="AE486" t="s">
        <v>120</v>
      </c>
      <c r="AF486" s="8">
        <v>96950</v>
      </c>
      <c r="AG486" t="s">
        <v>121</v>
      </c>
      <c r="AI486" s="10">
        <v>16702344000</v>
      </c>
      <c r="AK486" t="s">
        <v>3498</v>
      </c>
      <c r="BC486" t="str">
        <f>"39-5012.00"</f>
        <v>39-5012.00</v>
      </c>
      <c r="BD486" t="s">
        <v>921</v>
      </c>
      <c r="BE486" t="s">
        <v>3988</v>
      </c>
      <c r="BF486" t="s">
        <v>921</v>
      </c>
      <c r="BG486">
        <v>5</v>
      </c>
      <c r="BI486" s="1">
        <v>45200</v>
      </c>
      <c r="BJ486" s="1">
        <v>45565</v>
      </c>
      <c r="BM486">
        <v>40</v>
      </c>
      <c r="BN486">
        <v>8</v>
      </c>
      <c r="BO486">
        <v>0</v>
      </c>
      <c r="BP486">
        <v>0</v>
      </c>
      <c r="BQ486">
        <v>8</v>
      </c>
      <c r="BR486">
        <v>8</v>
      </c>
      <c r="BS486">
        <v>8</v>
      </c>
      <c r="BT486">
        <v>8</v>
      </c>
      <c r="BU486" t="str">
        <f>"10:00 AM"</f>
        <v>10:00 AM</v>
      </c>
      <c r="BV486" t="str">
        <f>"6:00 PM"</f>
        <v>6:00 PM</v>
      </c>
      <c r="BW486" t="s">
        <v>131</v>
      </c>
      <c r="BX486">
        <v>0</v>
      </c>
      <c r="BY486">
        <v>12</v>
      </c>
      <c r="BZ486" t="s">
        <v>115</v>
      </c>
      <c r="CB486" t="s">
        <v>3989</v>
      </c>
      <c r="CC486" t="s">
        <v>3501</v>
      </c>
      <c r="CE486" t="s">
        <v>214</v>
      </c>
      <c r="CF486" t="s">
        <v>120</v>
      </c>
      <c r="CG486" s="8">
        <v>96950</v>
      </c>
      <c r="CH486" s="2">
        <v>9.77</v>
      </c>
      <c r="CI486" s="2">
        <v>9.77</v>
      </c>
      <c r="CJ486" s="2">
        <v>14.65</v>
      </c>
      <c r="CK486" s="2">
        <v>14.65</v>
      </c>
      <c r="CL486" t="s">
        <v>134</v>
      </c>
      <c r="CM486" t="s">
        <v>423</v>
      </c>
      <c r="CN486" t="s">
        <v>135</v>
      </c>
      <c r="CP486" t="s">
        <v>115</v>
      </c>
      <c r="CQ486" t="s">
        <v>114</v>
      </c>
      <c r="CR486" t="s">
        <v>115</v>
      </c>
      <c r="CS486" t="s">
        <v>114</v>
      </c>
      <c r="CT486" t="s">
        <v>136</v>
      </c>
      <c r="CU486" t="s">
        <v>114</v>
      </c>
      <c r="CV486" t="s">
        <v>136</v>
      </c>
      <c r="CW486" t="s">
        <v>3502</v>
      </c>
      <c r="CX486" s="10">
        <v>16702344000</v>
      </c>
      <c r="CY486" t="s">
        <v>3503</v>
      </c>
      <c r="CZ486" t="s">
        <v>136</v>
      </c>
      <c r="DA486" t="s">
        <v>114</v>
      </c>
      <c r="DB486" t="s">
        <v>115</v>
      </c>
    </row>
    <row r="487" spans="1:111" ht="14.45" customHeight="1" x14ac:dyDescent="0.25">
      <c r="A487" t="s">
        <v>3992</v>
      </c>
      <c r="B487" t="s">
        <v>285</v>
      </c>
      <c r="C487" s="1">
        <v>45162.165945717592</v>
      </c>
      <c r="D487" s="1">
        <v>45238</v>
      </c>
      <c r="E487" t="s">
        <v>139</v>
      </c>
      <c r="G487" t="s">
        <v>115</v>
      </c>
      <c r="H487" t="s">
        <v>115</v>
      </c>
      <c r="I487" t="s">
        <v>115</v>
      </c>
      <c r="J487" t="s">
        <v>2573</v>
      </c>
      <c r="K487" t="s">
        <v>2574</v>
      </c>
      <c r="L487" t="s">
        <v>2575</v>
      </c>
      <c r="N487" t="s">
        <v>119</v>
      </c>
      <c r="O487" t="s">
        <v>120</v>
      </c>
      <c r="P487" s="8">
        <v>96950</v>
      </c>
      <c r="Q487" t="s">
        <v>121</v>
      </c>
      <c r="S487" s="10">
        <v>16702851820</v>
      </c>
      <c r="U487">
        <v>62441</v>
      </c>
      <c r="V487" t="s">
        <v>122</v>
      </c>
      <c r="X487" t="s">
        <v>2341</v>
      </c>
      <c r="Y487" t="s">
        <v>2576</v>
      </c>
      <c r="Z487" t="s">
        <v>2577</v>
      </c>
      <c r="AA487" t="s">
        <v>2578</v>
      </c>
      <c r="AB487" t="s">
        <v>2579</v>
      </c>
      <c r="AD487" t="s">
        <v>214</v>
      </c>
      <c r="AE487" t="s">
        <v>120</v>
      </c>
      <c r="AF487" s="8">
        <v>96950</v>
      </c>
      <c r="AG487" t="s">
        <v>121</v>
      </c>
      <c r="AI487" s="10">
        <v>16702870701</v>
      </c>
      <c r="AK487" t="s">
        <v>2580</v>
      </c>
      <c r="BC487" t="str">
        <f>"39-9011.00"</f>
        <v>39-9011.00</v>
      </c>
      <c r="BD487" t="s">
        <v>2581</v>
      </c>
      <c r="BE487" t="s">
        <v>2582</v>
      </c>
      <c r="BF487" t="s">
        <v>2583</v>
      </c>
      <c r="BG487">
        <v>6</v>
      </c>
      <c r="BI487" s="1">
        <v>45200</v>
      </c>
      <c r="BJ487" s="1">
        <v>45565</v>
      </c>
      <c r="BM487">
        <v>35</v>
      </c>
      <c r="BN487">
        <v>0</v>
      </c>
      <c r="BO487">
        <v>7</v>
      </c>
      <c r="BP487">
        <v>7</v>
      </c>
      <c r="BQ487">
        <v>7</v>
      </c>
      <c r="BR487">
        <v>7</v>
      </c>
      <c r="BS487">
        <v>7</v>
      </c>
      <c r="BT487">
        <v>0</v>
      </c>
      <c r="BU487" t="str">
        <f>"8:00 AM"</f>
        <v>8:00 AM</v>
      </c>
      <c r="BV487" t="str">
        <f>"3:00 PM"</f>
        <v>3:00 PM</v>
      </c>
      <c r="BW487" t="s">
        <v>131</v>
      </c>
      <c r="BX487">
        <v>0</v>
      </c>
      <c r="BY487">
        <v>12</v>
      </c>
      <c r="BZ487" t="s">
        <v>115</v>
      </c>
      <c r="CB487" s="3" t="s">
        <v>3993</v>
      </c>
      <c r="CC487" t="s">
        <v>2579</v>
      </c>
      <c r="CE487" t="s">
        <v>214</v>
      </c>
      <c r="CF487" t="s">
        <v>120</v>
      </c>
      <c r="CG487" s="8">
        <v>96950</v>
      </c>
      <c r="CH487" s="2">
        <v>7.58</v>
      </c>
      <c r="CI487" s="2">
        <v>7.58</v>
      </c>
      <c r="CJ487" s="2">
        <v>11.37</v>
      </c>
      <c r="CK487" s="2">
        <v>11.37</v>
      </c>
      <c r="CL487" t="s">
        <v>134</v>
      </c>
      <c r="CM487" t="s">
        <v>136</v>
      </c>
      <c r="CN487" t="s">
        <v>135</v>
      </c>
      <c r="CP487" t="s">
        <v>115</v>
      </c>
      <c r="CQ487" t="s">
        <v>114</v>
      </c>
      <c r="CR487" t="s">
        <v>115</v>
      </c>
      <c r="CS487" t="s">
        <v>114</v>
      </c>
      <c r="CT487" t="s">
        <v>136</v>
      </c>
      <c r="CU487" t="s">
        <v>114</v>
      </c>
      <c r="CV487" t="s">
        <v>136</v>
      </c>
      <c r="CW487" t="s">
        <v>2880</v>
      </c>
      <c r="CX487" s="10">
        <v>16702870701</v>
      </c>
      <c r="CY487" t="s">
        <v>2580</v>
      </c>
      <c r="CZ487" t="s">
        <v>136</v>
      </c>
      <c r="DA487" t="s">
        <v>114</v>
      </c>
      <c r="DB487" t="s">
        <v>115</v>
      </c>
    </row>
    <row r="488" spans="1:111" ht="14.45" customHeight="1" x14ac:dyDescent="0.25">
      <c r="A488" t="s">
        <v>4019</v>
      </c>
      <c r="B488" t="s">
        <v>285</v>
      </c>
      <c r="C488" s="1">
        <v>45191.009598379627</v>
      </c>
      <c r="D488" s="1">
        <v>45238</v>
      </c>
      <c r="E488" t="s">
        <v>113</v>
      </c>
      <c r="F488" s="1">
        <v>45243.791666666664</v>
      </c>
      <c r="G488" t="s">
        <v>115</v>
      </c>
      <c r="H488" t="s">
        <v>114</v>
      </c>
      <c r="I488" t="s">
        <v>115</v>
      </c>
      <c r="J488" t="s">
        <v>4020</v>
      </c>
      <c r="K488" t="s">
        <v>4021</v>
      </c>
      <c r="L488" t="s">
        <v>4022</v>
      </c>
      <c r="M488" t="s">
        <v>4023</v>
      </c>
      <c r="N488" t="s">
        <v>119</v>
      </c>
      <c r="O488" t="s">
        <v>120</v>
      </c>
      <c r="P488" s="8">
        <v>96950</v>
      </c>
      <c r="Q488" t="s">
        <v>121</v>
      </c>
      <c r="S488" s="10">
        <v>16707897615</v>
      </c>
      <c r="U488">
        <v>722320</v>
      </c>
      <c r="V488" t="s">
        <v>122</v>
      </c>
      <c r="X488" t="s">
        <v>4024</v>
      </c>
      <c r="Y488" t="s">
        <v>4025</v>
      </c>
      <c r="AA488" t="s">
        <v>179</v>
      </c>
      <c r="AB488" t="s">
        <v>4022</v>
      </c>
      <c r="AC488" t="s">
        <v>4023</v>
      </c>
      <c r="AD488" t="s">
        <v>119</v>
      </c>
      <c r="AE488" t="s">
        <v>120</v>
      </c>
      <c r="AF488" s="8">
        <v>96950</v>
      </c>
      <c r="AG488" t="s">
        <v>121</v>
      </c>
      <c r="AI488" s="10">
        <v>16707897615</v>
      </c>
      <c r="AK488" t="s">
        <v>782</v>
      </c>
      <c r="BC488" t="str">
        <f>"35-2014.00"</f>
        <v>35-2014.00</v>
      </c>
      <c r="BD488" t="s">
        <v>222</v>
      </c>
      <c r="BE488" t="s">
        <v>4026</v>
      </c>
      <c r="BF488" t="s">
        <v>630</v>
      </c>
      <c r="BG488">
        <v>6</v>
      </c>
      <c r="BI488" s="1">
        <v>45244</v>
      </c>
      <c r="BJ488" s="1">
        <v>45609</v>
      </c>
      <c r="BM488">
        <v>40</v>
      </c>
      <c r="BN488">
        <v>0</v>
      </c>
      <c r="BO488">
        <v>8</v>
      </c>
      <c r="BP488">
        <v>8</v>
      </c>
      <c r="BQ488">
        <v>8</v>
      </c>
      <c r="BR488">
        <v>8</v>
      </c>
      <c r="BS488">
        <v>8</v>
      </c>
      <c r="BT488">
        <v>0</v>
      </c>
      <c r="BU488" t="str">
        <f>"8:00 AM"</f>
        <v>8:00 AM</v>
      </c>
      <c r="BV488" t="str">
        <f>"6:00 PM"</f>
        <v>6:00 PM</v>
      </c>
      <c r="BW488" t="s">
        <v>131</v>
      </c>
      <c r="BX488">
        <v>0</v>
      </c>
      <c r="BY488">
        <v>12</v>
      </c>
      <c r="BZ488" t="s">
        <v>115</v>
      </c>
      <c r="CB488" t="s">
        <v>4027</v>
      </c>
      <c r="CC488" t="s">
        <v>4022</v>
      </c>
      <c r="CD488" t="s">
        <v>4023</v>
      </c>
      <c r="CE488" t="s">
        <v>119</v>
      </c>
      <c r="CF488" t="s">
        <v>120</v>
      </c>
      <c r="CG488" s="8">
        <v>96950</v>
      </c>
      <c r="CH488" s="2">
        <v>8.69</v>
      </c>
      <c r="CI488" s="2">
        <v>8.69</v>
      </c>
      <c r="CJ488" s="2">
        <v>13.03</v>
      </c>
      <c r="CK488" s="2">
        <v>13.03</v>
      </c>
      <c r="CL488" t="s">
        <v>134</v>
      </c>
      <c r="CM488" t="s">
        <v>789</v>
      </c>
      <c r="CN488" t="s">
        <v>135</v>
      </c>
      <c r="CP488" t="s">
        <v>115</v>
      </c>
      <c r="CQ488" t="s">
        <v>114</v>
      </c>
      <c r="CR488" t="s">
        <v>114</v>
      </c>
      <c r="CS488" t="s">
        <v>114</v>
      </c>
      <c r="CT488" t="s">
        <v>136</v>
      </c>
      <c r="CU488" t="s">
        <v>114</v>
      </c>
      <c r="CV488" t="s">
        <v>136</v>
      </c>
      <c r="CW488" t="s">
        <v>4028</v>
      </c>
      <c r="CX488" s="10">
        <v>16707837461</v>
      </c>
      <c r="CY488" t="s">
        <v>3361</v>
      </c>
      <c r="CZ488" t="s">
        <v>473</v>
      </c>
      <c r="DA488" t="s">
        <v>114</v>
      </c>
      <c r="DB488" t="s">
        <v>115</v>
      </c>
    </row>
    <row r="489" spans="1:111" ht="14.45" customHeight="1" x14ac:dyDescent="0.25">
      <c r="A489" t="s">
        <v>4087</v>
      </c>
      <c r="B489" t="s">
        <v>285</v>
      </c>
      <c r="C489" s="1">
        <v>45191.30412523148</v>
      </c>
      <c r="D489" s="1">
        <v>45238</v>
      </c>
      <c r="E489" t="s">
        <v>139</v>
      </c>
      <c r="G489" t="s">
        <v>115</v>
      </c>
      <c r="H489" t="s">
        <v>115</v>
      </c>
      <c r="I489" t="s">
        <v>115</v>
      </c>
      <c r="J489" t="s">
        <v>4088</v>
      </c>
      <c r="K489" t="s">
        <v>4089</v>
      </c>
      <c r="L489" t="s">
        <v>4090</v>
      </c>
      <c r="M489" t="s">
        <v>136</v>
      </c>
      <c r="N489" t="s">
        <v>214</v>
      </c>
      <c r="O489" t="s">
        <v>120</v>
      </c>
      <c r="P489" s="8">
        <v>96950</v>
      </c>
      <c r="Q489" t="s">
        <v>121</v>
      </c>
      <c r="S489" s="10">
        <v>16707898360</v>
      </c>
      <c r="T489">
        <v>0</v>
      </c>
      <c r="U489">
        <v>56132</v>
      </c>
      <c r="V489" t="s">
        <v>122</v>
      </c>
      <c r="X489" t="s">
        <v>4091</v>
      </c>
      <c r="Y489" t="s">
        <v>4092</v>
      </c>
      <c r="Z489" t="s">
        <v>4093</v>
      </c>
      <c r="AA489" t="s">
        <v>345</v>
      </c>
      <c r="AB489" t="s">
        <v>4094</v>
      </c>
      <c r="AC489" t="s">
        <v>136</v>
      </c>
      <c r="AD489" t="s">
        <v>214</v>
      </c>
      <c r="AE489" t="s">
        <v>120</v>
      </c>
      <c r="AF489" s="8">
        <v>96950</v>
      </c>
      <c r="AG489" t="s">
        <v>121</v>
      </c>
      <c r="AI489" s="10">
        <v>16707898360</v>
      </c>
      <c r="AJ489">
        <v>0</v>
      </c>
      <c r="AK489" t="s">
        <v>4095</v>
      </c>
      <c r="BC489" t="str">
        <f>"37-2012.00"</f>
        <v>37-2012.00</v>
      </c>
      <c r="BD489" t="s">
        <v>263</v>
      </c>
      <c r="BE489" t="s">
        <v>4096</v>
      </c>
      <c r="BF489" t="s">
        <v>4097</v>
      </c>
      <c r="BG489">
        <v>2</v>
      </c>
      <c r="BI489" s="1">
        <v>45200</v>
      </c>
      <c r="BJ489" s="1">
        <v>45565</v>
      </c>
      <c r="BM489">
        <v>35</v>
      </c>
      <c r="BN489">
        <v>7</v>
      </c>
      <c r="BO489">
        <v>7</v>
      </c>
      <c r="BP489">
        <v>7</v>
      </c>
      <c r="BQ489">
        <v>7</v>
      </c>
      <c r="BR489">
        <v>0</v>
      </c>
      <c r="BS489">
        <v>0</v>
      </c>
      <c r="BT489">
        <v>7</v>
      </c>
      <c r="BU489" t="str">
        <f>"6:00 AM"</f>
        <v>6:00 AM</v>
      </c>
      <c r="BV489" t="str">
        <f>"2:00 PM"</f>
        <v>2:00 PM</v>
      </c>
      <c r="BW489" t="s">
        <v>131</v>
      </c>
      <c r="BX489">
        <v>0</v>
      </c>
      <c r="BY489">
        <v>3</v>
      </c>
      <c r="BZ489" t="s">
        <v>115</v>
      </c>
      <c r="CB489" t="s">
        <v>4098</v>
      </c>
      <c r="CC489" t="s">
        <v>4099</v>
      </c>
      <c r="CD489" t="s">
        <v>136</v>
      </c>
      <c r="CE489" t="s">
        <v>214</v>
      </c>
      <c r="CF489" t="s">
        <v>120</v>
      </c>
      <c r="CG489" s="8">
        <v>96950</v>
      </c>
      <c r="CH489" s="2">
        <v>7.64</v>
      </c>
      <c r="CI489" s="2">
        <v>7.64</v>
      </c>
      <c r="CL489" t="s">
        <v>134</v>
      </c>
      <c r="CN489" t="s">
        <v>135</v>
      </c>
      <c r="CP489" t="s">
        <v>115</v>
      </c>
      <c r="CQ489" t="s">
        <v>114</v>
      </c>
      <c r="CR489" t="s">
        <v>115</v>
      </c>
      <c r="CS489" t="s">
        <v>115</v>
      </c>
      <c r="CT489" t="s">
        <v>136</v>
      </c>
      <c r="CU489" t="s">
        <v>114</v>
      </c>
      <c r="CV489" t="s">
        <v>136</v>
      </c>
      <c r="CW489" t="s">
        <v>137</v>
      </c>
      <c r="CX489" s="10">
        <v>16707898360</v>
      </c>
      <c r="CY489" t="s">
        <v>4095</v>
      </c>
      <c r="CZ489" t="s">
        <v>136</v>
      </c>
      <c r="DA489" t="s">
        <v>114</v>
      </c>
      <c r="DB489" t="s">
        <v>115</v>
      </c>
    </row>
    <row r="490" spans="1:111" ht="14.45" customHeight="1" x14ac:dyDescent="0.25">
      <c r="A490" t="s">
        <v>4127</v>
      </c>
      <c r="B490" t="s">
        <v>285</v>
      </c>
      <c r="C490" s="1">
        <v>45199.381001504633</v>
      </c>
      <c r="D490" s="1">
        <v>45238</v>
      </c>
      <c r="E490" t="s">
        <v>139</v>
      </c>
      <c r="G490" t="s">
        <v>115</v>
      </c>
      <c r="H490" t="s">
        <v>115</v>
      </c>
      <c r="I490" t="s">
        <v>115</v>
      </c>
      <c r="J490" t="s">
        <v>3493</v>
      </c>
      <c r="K490" t="s">
        <v>3494</v>
      </c>
      <c r="L490" t="s">
        <v>3495</v>
      </c>
      <c r="N490" t="s">
        <v>214</v>
      </c>
      <c r="O490" t="s">
        <v>120</v>
      </c>
      <c r="P490" s="8">
        <v>96950</v>
      </c>
      <c r="Q490" t="s">
        <v>121</v>
      </c>
      <c r="S490" s="10">
        <v>16702344000</v>
      </c>
      <c r="U490">
        <v>561320</v>
      </c>
      <c r="V490" t="s">
        <v>122</v>
      </c>
      <c r="X490" t="s">
        <v>4128</v>
      </c>
      <c r="Y490" t="s">
        <v>4129</v>
      </c>
      <c r="Z490" t="s">
        <v>3497</v>
      </c>
      <c r="AA490" t="s">
        <v>219</v>
      </c>
      <c r="AB490" t="s">
        <v>3495</v>
      </c>
      <c r="AD490" t="s">
        <v>214</v>
      </c>
      <c r="AE490" t="s">
        <v>120</v>
      </c>
      <c r="AF490" s="8">
        <v>96950</v>
      </c>
      <c r="AG490" t="s">
        <v>121</v>
      </c>
      <c r="AI490" s="10">
        <v>16702344000</v>
      </c>
      <c r="AK490" t="s">
        <v>3498</v>
      </c>
      <c r="BC490" t="str">
        <f>"37-2012.00"</f>
        <v>37-2012.00</v>
      </c>
      <c r="BD490" t="s">
        <v>263</v>
      </c>
      <c r="BE490" t="s">
        <v>4130</v>
      </c>
      <c r="BF490" t="s">
        <v>4131</v>
      </c>
      <c r="BG490">
        <v>15</v>
      </c>
      <c r="BI490" s="1">
        <v>45200</v>
      </c>
      <c r="BJ490" s="1">
        <v>45565</v>
      </c>
      <c r="BM490">
        <v>40</v>
      </c>
      <c r="BN490">
        <v>0</v>
      </c>
      <c r="BO490">
        <v>8</v>
      </c>
      <c r="BP490">
        <v>8</v>
      </c>
      <c r="BQ490">
        <v>8</v>
      </c>
      <c r="BR490">
        <v>8</v>
      </c>
      <c r="BS490">
        <v>8</v>
      </c>
      <c r="BT490">
        <v>0</v>
      </c>
      <c r="BU490" t="str">
        <f t="shared" ref="BU490:BU500" si="19">"8:00 AM"</f>
        <v>8:00 AM</v>
      </c>
      <c r="BV490" t="str">
        <f>"5:00 PM"</f>
        <v>5:00 PM</v>
      </c>
      <c r="BW490" t="s">
        <v>4132</v>
      </c>
      <c r="BX490">
        <v>0</v>
      </c>
      <c r="BY490">
        <v>3</v>
      </c>
      <c r="BZ490" t="s">
        <v>115</v>
      </c>
      <c r="CB490" s="3" t="s">
        <v>4133</v>
      </c>
      <c r="CC490" t="s">
        <v>3501</v>
      </c>
      <c r="CE490" t="s">
        <v>214</v>
      </c>
      <c r="CF490" t="s">
        <v>120</v>
      </c>
      <c r="CG490" s="8">
        <v>96950</v>
      </c>
      <c r="CH490" s="2">
        <v>7.64</v>
      </c>
      <c r="CI490" s="2">
        <v>7.64</v>
      </c>
      <c r="CJ490" s="2">
        <v>11.46</v>
      </c>
      <c r="CK490" s="2">
        <v>11.46</v>
      </c>
      <c r="CL490" t="s">
        <v>134</v>
      </c>
      <c r="CM490" t="s">
        <v>423</v>
      </c>
      <c r="CN490" t="s">
        <v>135</v>
      </c>
      <c r="CP490" t="s">
        <v>115</v>
      </c>
      <c r="CQ490" t="s">
        <v>114</v>
      </c>
      <c r="CR490" t="s">
        <v>115</v>
      </c>
      <c r="CS490" t="s">
        <v>114</v>
      </c>
      <c r="CT490" t="s">
        <v>136</v>
      </c>
      <c r="CU490" t="s">
        <v>114</v>
      </c>
      <c r="CV490" t="s">
        <v>136</v>
      </c>
      <c r="CW490" t="s">
        <v>3502</v>
      </c>
      <c r="CX490" s="10">
        <v>16702344000</v>
      </c>
      <c r="CY490" t="s">
        <v>3503</v>
      </c>
      <c r="CZ490" t="s">
        <v>136</v>
      </c>
      <c r="DA490" t="s">
        <v>114</v>
      </c>
      <c r="DB490" t="s">
        <v>115</v>
      </c>
    </row>
    <row r="491" spans="1:111" ht="14.45" customHeight="1" x14ac:dyDescent="0.25">
      <c r="A491" t="s">
        <v>4134</v>
      </c>
      <c r="B491" t="s">
        <v>285</v>
      </c>
      <c r="C491" s="1">
        <v>45199.377241319446</v>
      </c>
      <c r="D491" s="1">
        <v>45238</v>
      </c>
      <c r="E491" t="s">
        <v>139</v>
      </c>
      <c r="G491" t="s">
        <v>115</v>
      </c>
      <c r="H491" t="s">
        <v>115</v>
      </c>
      <c r="I491" t="s">
        <v>115</v>
      </c>
      <c r="J491" t="s">
        <v>3493</v>
      </c>
      <c r="K491" t="s">
        <v>3494</v>
      </c>
      <c r="L491" t="s">
        <v>3495</v>
      </c>
      <c r="N491" t="s">
        <v>214</v>
      </c>
      <c r="O491" t="s">
        <v>120</v>
      </c>
      <c r="P491" s="8">
        <v>96950</v>
      </c>
      <c r="Q491" t="s">
        <v>121</v>
      </c>
      <c r="S491" s="10">
        <v>16702344000</v>
      </c>
      <c r="U491">
        <v>561320</v>
      </c>
      <c r="V491" t="s">
        <v>122</v>
      </c>
      <c r="X491" t="s">
        <v>1632</v>
      </c>
      <c r="Y491" t="s">
        <v>3496</v>
      </c>
      <c r="Z491" t="s">
        <v>3497</v>
      </c>
      <c r="AA491" t="s">
        <v>126</v>
      </c>
      <c r="AB491" t="s">
        <v>3495</v>
      </c>
      <c r="AD491" t="s">
        <v>119</v>
      </c>
      <c r="AE491" t="s">
        <v>120</v>
      </c>
      <c r="AF491" s="8">
        <v>96950</v>
      </c>
      <c r="AG491" t="s">
        <v>121</v>
      </c>
      <c r="AI491" s="10">
        <v>16702344000</v>
      </c>
      <c r="AK491" t="s">
        <v>3498</v>
      </c>
      <c r="BC491" t="str">
        <f>"49-9071.00"</f>
        <v>49-9071.00</v>
      </c>
      <c r="BD491" t="s">
        <v>200</v>
      </c>
      <c r="BE491" t="s">
        <v>3499</v>
      </c>
      <c r="BF491" t="s">
        <v>2365</v>
      </c>
      <c r="BG491">
        <v>15</v>
      </c>
      <c r="BI491" s="1">
        <v>45200</v>
      </c>
      <c r="BJ491" s="1">
        <v>45565</v>
      </c>
      <c r="BM491">
        <v>40</v>
      </c>
      <c r="BN491">
        <v>0</v>
      </c>
      <c r="BO491">
        <v>8</v>
      </c>
      <c r="BP491">
        <v>8</v>
      </c>
      <c r="BQ491">
        <v>8</v>
      </c>
      <c r="BR491">
        <v>8</v>
      </c>
      <c r="BS491">
        <v>8</v>
      </c>
      <c r="BT491">
        <v>0</v>
      </c>
      <c r="BU491" t="str">
        <f t="shared" si="19"/>
        <v>8:00 AM</v>
      </c>
      <c r="BV491" t="str">
        <f>"5:00 PM"</f>
        <v>5:00 PM</v>
      </c>
      <c r="BW491" t="s">
        <v>131</v>
      </c>
      <c r="BX491">
        <v>0</v>
      </c>
      <c r="BY491">
        <v>12</v>
      </c>
      <c r="BZ491" t="s">
        <v>115</v>
      </c>
      <c r="CB491" s="3" t="s">
        <v>3500</v>
      </c>
      <c r="CC491" t="s">
        <v>3501</v>
      </c>
      <c r="CE491" t="s">
        <v>214</v>
      </c>
      <c r="CF491" t="s">
        <v>120</v>
      </c>
      <c r="CG491" s="8">
        <v>96950</v>
      </c>
      <c r="CH491" s="2">
        <v>9.5399999999999991</v>
      </c>
      <c r="CI491" s="2">
        <v>9.5399999999999991</v>
      </c>
      <c r="CJ491" s="2">
        <v>14.31</v>
      </c>
      <c r="CK491" s="2">
        <v>14.31</v>
      </c>
      <c r="CL491" t="s">
        <v>134</v>
      </c>
      <c r="CM491" t="s">
        <v>423</v>
      </c>
      <c r="CN491" t="s">
        <v>135</v>
      </c>
      <c r="CP491" t="s">
        <v>115</v>
      </c>
      <c r="CQ491" t="s">
        <v>114</v>
      </c>
      <c r="CR491" t="s">
        <v>115</v>
      </c>
      <c r="CS491" t="s">
        <v>114</v>
      </c>
      <c r="CT491" t="s">
        <v>136</v>
      </c>
      <c r="CU491" t="s">
        <v>114</v>
      </c>
      <c r="CV491" t="s">
        <v>136</v>
      </c>
      <c r="CW491" t="s">
        <v>3502</v>
      </c>
      <c r="CX491" s="10">
        <v>16702344000</v>
      </c>
      <c r="CY491" t="s">
        <v>3503</v>
      </c>
      <c r="CZ491" t="s">
        <v>136</v>
      </c>
      <c r="DA491" t="s">
        <v>114</v>
      </c>
      <c r="DB491" t="s">
        <v>115</v>
      </c>
    </row>
    <row r="492" spans="1:111" ht="14.45" customHeight="1" x14ac:dyDescent="0.25">
      <c r="A492" t="s">
        <v>4140</v>
      </c>
      <c r="B492" t="s">
        <v>285</v>
      </c>
      <c r="C492" s="1">
        <v>45199.365199768516</v>
      </c>
      <c r="D492" s="1">
        <v>45238</v>
      </c>
      <c r="E492" t="s">
        <v>139</v>
      </c>
      <c r="G492" t="s">
        <v>115</v>
      </c>
      <c r="H492" t="s">
        <v>115</v>
      </c>
      <c r="I492" t="s">
        <v>115</v>
      </c>
      <c r="J492" t="s">
        <v>3493</v>
      </c>
      <c r="K492" t="s">
        <v>3494</v>
      </c>
      <c r="L492" t="s">
        <v>3495</v>
      </c>
      <c r="N492" t="s">
        <v>214</v>
      </c>
      <c r="O492" t="s">
        <v>120</v>
      </c>
      <c r="P492" s="8">
        <v>96950</v>
      </c>
      <c r="Q492" t="s">
        <v>121</v>
      </c>
      <c r="S492" s="10">
        <v>16702344000</v>
      </c>
      <c r="U492">
        <v>561320</v>
      </c>
      <c r="V492" t="s">
        <v>122</v>
      </c>
      <c r="X492" t="s">
        <v>4128</v>
      </c>
      <c r="Y492" t="s">
        <v>4129</v>
      </c>
      <c r="Z492" t="s">
        <v>3497</v>
      </c>
      <c r="AA492" t="s">
        <v>219</v>
      </c>
      <c r="AB492" t="s">
        <v>3495</v>
      </c>
      <c r="AD492" t="s">
        <v>214</v>
      </c>
      <c r="AE492" t="s">
        <v>120</v>
      </c>
      <c r="AF492" s="8">
        <v>96950</v>
      </c>
      <c r="AG492" t="s">
        <v>121</v>
      </c>
      <c r="AI492" s="10">
        <v>16702344000</v>
      </c>
      <c r="AK492" t="s">
        <v>3498</v>
      </c>
      <c r="BC492" t="str">
        <f>"37-2012.00"</f>
        <v>37-2012.00</v>
      </c>
      <c r="BD492" t="s">
        <v>263</v>
      </c>
      <c r="BE492" t="s">
        <v>4130</v>
      </c>
      <c r="BF492" t="s">
        <v>4131</v>
      </c>
      <c r="BG492">
        <v>15</v>
      </c>
      <c r="BI492" s="1">
        <v>45200</v>
      </c>
      <c r="BJ492" s="1">
        <v>45565</v>
      </c>
      <c r="BM492">
        <v>40</v>
      </c>
      <c r="BN492">
        <v>0</v>
      </c>
      <c r="BO492">
        <v>8</v>
      </c>
      <c r="BP492">
        <v>8</v>
      </c>
      <c r="BQ492">
        <v>8</v>
      </c>
      <c r="BR492">
        <v>8</v>
      </c>
      <c r="BS492">
        <v>8</v>
      </c>
      <c r="BT492">
        <v>0</v>
      </c>
      <c r="BU492" t="str">
        <f t="shared" si="19"/>
        <v>8:00 AM</v>
      </c>
      <c r="BV492" t="str">
        <f>"5:00 PM"</f>
        <v>5:00 PM</v>
      </c>
      <c r="BW492" t="s">
        <v>131</v>
      </c>
      <c r="BX492">
        <v>0</v>
      </c>
      <c r="BY492">
        <v>3</v>
      </c>
      <c r="BZ492" t="s">
        <v>115</v>
      </c>
      <c r="CB492" s="3" t="s">
        <v>4133</v>
      </c>
      <c r="CC492" t="s">
        <v>3501</v>
      </c>
      <c r="CE492" t="s">
        <v>214</v>
      </c>
      <c r="CF492" t="s">
        <v>120</v>
      </c>
      <c r="CG492" s="8">
        <v>96950</v>
      </c>
      <c r="CH492" s="2">
        <v>7.64</v>
      </c>
      <c r="CI492" s="2">
        <v>7.64</v>
      </c>
      <c r="CJ492" s="2">
        <v>11.46</v>
      </c>
      <c r="CK492" s="2">
        <v>11.46</v>
      </c>
      <c r="CL492" t="s">
        <v>134</v>
      </c>
      <c r="CM492" t="s">
        <v>423</v>
      </c>
      <c r="CN492" t="s">
        <v>135</v>
      </c>
      <c r="CP492" t="s">
        <v>115</v>
      </c>
      <c r="CQ492" t="s">
        <v>114</v>
      </c>
      <c r="CR492" t="s">
        <v>115</v>
      </c>
      <c r="CS492" t="s">
        <v>114</v>
      </c>
      <c r="CT492" t="s">
        <v>136</v>
      </c>
      <c r="CU492" t="s">
        <v>114</v>
      </c>
      <c r="CV492" t="s">
        <v>136</v>
      </c>
      <c r="CW492" t="s">
        <v>3502</v>
      </c>
      <c r="CX492" s="10">
        <v>16702344000</v>
      </c>
      <c r="CY492" t="s">
        <v>3503</v>
      </c>
      <c r="CZ492" t="s">
        <v>136</v>
      </c>
      <c r="DA492" t="s">
        <v>114</v>
      </c>
      <c r="DB492" t="s">
        <v>115</v>
      </c>
    </row>
    <row r="493" spans="1:111" ht="14.45" customHeight="1" x14ac:dyDescent="0.25">
      <c r="A493" t="s">
        <v>4122</v>
      </c>
      <c r="B493" t="s">
        <v>700</v>
      </c>
      <c r="C493" s="1">
        <v>45177.994681597222</v>
      </c>
      <c r="D493" s="1">
        <v>45238</v>
      </c>
      <c r="E493" t="s">
        <v>139</v>
      </c>
      <c r="G493" t="s">
        <v>115</v>
      </c>
      <c r="H493" t="s">
        <v>115</v>
      </c>
      <c r="I493" t="s">
        <v>115</v>
      </c>
      <c r="J493" t="s">
        <v>543</v>
      </c>
      <c r="L493" t="s">
        <v>1184</v>
      </c>
      <c r="M493" t="s">
        <v>1185</v>
      </c>
      <c r="N493" t="s">
        <v>119</v>
      </c>
      <c r="O493" t="s">
        <v>120</v>
      </c>
      <c r="P493" s="8">
        <v>96950</v>
      </c>
      <c r="Q493" t="s">
        <v>121</v>
      </c>
      <c r="S493" s="10">
        <v>16702355009</v>
      </c>
      <c r="U493">
        <v>722515</v>
      </c>
      <c r="V493" t="s">
        <v>122</v>
      </c>
      <c r="X493" t="s">
        <v>1186</v>
      </c>
      <c r="Y493" t="s">
        <v>547</v>
      </c>
      <c r="Z493" t="s">
        <v>548</v>
      </c>
      <c r="AA493" t="s">
        <v>126</v>
      </c>
      <c r="AB493" t="s">
        <v>1232</v>
      </c>
      <c r="AC493" t="s">
        <v>1185</v>
      </c>
      <c r="AD493" t="s">
        <v>119</v>
      </c>
      <c r="AE493" t="s">
        <v>120</v>
      </c>
      <c r="AF493" s="8">
        <v>96950</v>
      </c>
      <c r="AG493" t="s">
        <v>121</v>
      </c>
      <c r="AI493" s="10">
        <v>16702355009</v>
      </c>
      <c r="AK493" t="s">
        <v>549</v>
      </c>
      <c r="BC493" t="str">
        <f>"35-2021.00"</f>
        <v>35-2021.00</v>
      </c>
      <c r="BD493" t="s">
        <v>733</v>
      </c>
      <c r="BE493" t="s">
        <v>4123</v>
      </c>
      <c r="BF493" t="s">
        <v>4124</v>
      </c>
      <c r="BG493">
        <v>10</v>
      </c>
      <c r="BH493">
        <v>9</v>
      </c>
      <c r="BI493" s="1">
        <v>45292</v>
      </c>
      <c r="BJ493" s="1">
        <v>45657</v>
      </c>
      <c r="BK493" s="1">
        <v>45292</v>
      </c>
      <c r="BL493" s="1">
        <v>45657</v>
      </c>
      <c r="BM493">
        <v>35</v>
      </c>
      <c r="BN493">
        <v>0</v>
      </c>
      <c r="BO493">
        <v>7</v>
      </c>
      <c r="BP493">
        <v>7</v>
      </c>
      <c r="BQ493">
        <v>7</v>
      </c>
      <c r="BR493">
        <v>7</v>
      </c>
      <c r="BS493">
        <v>7</v>
      </c>
      <c r="BT493">
        <v>0</v>
      </c>
      <c r="BU493" t="str">
        <f t="shared" si="19"/>
        <v>8:00 AM</v>
      </c>
      <c r="BV493" t="str">
        <f>"4:00 PM"</f>
        <v>4:00 PM</v>
      </c>
      <c r="BW493" t="s">
        <v>131</v>
      </c>
      <c r="BX493">
        <v>0</v>
      </c>
      <c r="BY493">
        <v>3</v>
      </c>
      <c r="BZ493" t="s">
        <v>115</v>
      </c>
      <c r="CB493" t="s">
        <v>4125</v>
      </c>
      <c r="CC493" t="s">
        <v>553</v>
      </c>
      <c r="CE493" t="s">
        <v>119</v>
      </c>
      <c r="CF493" t="s">
        <v>120</v>
      </c>
      <c r="CG493" s="8">
        <v>96950</v>
      </c>
      <c r="CH493" s="2">
        <v>7.95</v>
      </c>
      <c r="CI493" s="2">
        <v>7.95</v>
      </c>
      <c r="CJ493" s="2">
        <v>11.93</v>
      </c>
      <c r="CK493" s="2">
        <v>11.93</v>
      </c>
      <c r="CL493" t="s">
        <v>134</v>
      </c>
      <c r="CM493" t="s">
        <v>4126</v>
      </c>
      <c r="CN493" t="s">
        <v>135</v>
      </c>
      <c r="CP493" t="s">
        <v>115</v>
      </c>
      <c r="CQ493" t="s">
        <v>114</v>
      </c>
      <c r="CR493" t="s">
        <v>115</v>
      </c>
      <c r="CS493" t="s">
        <v>114</v>
      </c>
      <c r="CT493" t="s">
        <v>136</v>
      </c>
      <c r="CU493" t="s">
        <v>114</v>
      </c>
      <c r="CV493" t="s">
        <v>136</v>
      </c>
      <c r="CW493" t="s">
        <v>555</v>
      </c>
      <c r="CX493" s="10">
        <v>16702355009</v>
      </c>
      <c r="CY493" t="s">
        <v>549</v>
      </c>
      <c r="CZ493" t="s">
        <v>136</v>
      </c>
      <c r="DA493" t="s">
        <v>114</v>
      </c>
      <c r="DB493" t="s">
        <v>115</v>
      </c>
    </row>
    <row r="494" spans="1:111" ht="14.45" customHeight="1" x14ac:dyDescent="0.25">
      <c r="A494" t="s">
        <v>4058</v>
      </c>
      <c r="B494" t="s">
        <v>112</v>
      </c>
      <c r="C494" s="1">
        <v>45176.061655671299</v>
      </c>
      <c r="D494" s="1">
        <v>45238</v>
      </c>
      <c r="E494" t="s">
        <v>139</v>
      </c>
      <c r="G494" t="s">
        <v>115</v>
      </c>
      <c r="H494" t="s">
        <v>115</v>
      </c>
      <c r="I494" t="s">
        <v>115</v>
      </c>
      <c r="J494" t="s">
        <v>4059</v>
      </c>
      <c r="K494" t="s">
        <v>4060</v>
      </c>
      <c r="L494" t="s">
        <v>4061</v>
      </c>
      <c r="M494" t="s">
        <v>4062</v>
      </c>
      <c r="N494" t="s">
        <v>119</v>
      </c>
      <c r="O494" t="s">
        <v>120</v>
      </c>
      <c r="P494" s="8">
        <v>96950</v>
      </c>
      <c r="Q494" t="s">
        <v>121</v>
      </c>
      <c r="R494" t="s">
        <v>136</v>
      </c>
      <c r="S494" s="10">
        <v>16702348258</v>
      </c>
      <c r="U494">
        <v>722310</v>
      </c>
      <c r="V494" t="s">
        <v>122</v>
      </c>
      <c r="X494" t="s">
        <v>4063</v>
      </c>
      <c r="Y494" t="s">
        <v>4064</v>
      </c>
      <c r="Z494" t="s">
        <v>4012</v>
      </c>
      <c r="AA494" t="s">
        <v>4065</v>
      </c>
      <c r="AB494" t="s">
        <v>4066</v>
      </c>
      <c r="AC494" t="s">
        <v>4062</v>
      </c>
      <c r="AD494" t="s">
        <v>119</v>
      </c>
      <c r="AE494" t="s">
        <v>120</v>
      </c>
      <c r="AF494" s="8">
        <v>96950</v>
      </c>
      <c r="AG494" t="s">
        <v>121</v>
      </c>
      <c r="AI494" s="10">
        <v>16702348202</v>
      </c>
      <c r="AK494" t="s">
        <v>4067</v>
      </c>
      <c r="AL494" t="s">
        <v>337</v>
      </c>
      <c r="AM494" t="s">
        <v>1186</v>
      </c>
      <c r="AN494" t="s">
        <v>547</v>
      </c>
      <c r="AO494" t="s">
        <v>548</v>
      </c>
      <c r="AP494" t="s">
        <v>4068</v>
      </c>
      <c r="AQ494" t="s">
        <v>4069</v>
      </c>
      <c r="AR494" t="s">
        <v>119</v>
      </c>
      <c r="AS494" t="s">
        <v>120</v>
      </c>
      <c r="AT494">
        <v>96950</v>
      </c>
      <c r="AU494" t="s">
        <v>121</v>
      </c>
      <c r="AW494" s="10">
        <v>16702355009</v>
      </c>
      <c r="AY494" t="s">
        <v>549</v>
      </c>
      <c r="AZ494" t="s">
        <v>3843</v>
      </c>
      <c r="BC494" t="str">
        <f>"35-1012.00"</f>
        <v>35-1012.00</v>
      </c>
      <c r="BD494" t="s">
        <v>1490</v>
      </c>
      <c r="BE494" t="s">
        <v>4070</v>
      </c>
      <c r="BF494" t="s">
        <v>3820</v>
      </c>
      <c r="BG494">
        <v>1</v>
      </c>
      <c r="BI494" s="1">
        <v>45292</v>
      </c>
      <c r="BJ494" s="1">
        <v>45657</v>
      </c>
      <c r="BM494">
        <v>40</v>
      </c>
      <c r="BN494">
        <v>0</v>
      </c>
      <c r="BO494">
        <v>8</v>
      </c>
      <c r="BP494">
        <v>8</v>
      </c>
      <c r="BQ494">
        <v>8</v>
      </c>
      <c r="BR494">
        <v>8</v>
      </c>
      <c r="BS494">
        <v>8</v>
      </c>
      <c r="BT494">
        <v>0</v>
      </c>
      <c r="BU494" t="str">
        <f t="shared" si="19"/>
        <v>8:00 AM</v>
      </c>
      <c r="BV494" t="str">
        <f>"5:00 PM"</f>
        <v>5:00 PM</v>
      </c>
      <c r="BW494" t="s">
        <v>131</v>
      </c>
      <c r="BX494">
        <v>0</v>
      </c>
      <c r="BY494">
        <v>12</v>
      </c>
      <c r="BZ494" t="s">
        <v>114</v>
      </c>
      <c r="CA494">
        <v>4</v>
      </c>
      <c r="CB494" t="s">
        <v>4071</v>
      </c>
      <c r="CC494" t="s">
        <v>4072</v>
      </c>
      <c r="CE494" t="s">
        <v>214</v>
      </c>
      <c r="CF494" t="s">
        <v>120</v>
      </c>
      <c r="CG494" s="8">
        <v>96950</v>
      </c>
      <c r="CH494" s="2">
        <v>10.3</v>
      </c>
      <c r="CI494" s="2">
        <v>10.3</v>
      </c>
      <c r="CJ494" s="2">
        <v>15.45</v>
      </c>
      <c r="CK494" s="2">
        <v>15.45</v>
      </c>
      <c r="CL494" t="s">
        <v>134</v>
      </c>
      <c r="CM494" t="s">
        <v>4073</v>
      </c>
      <c r="CN494" t="s">
        <v>135</v>
      </c>
      <c r="CP494" t="s">
        <v>115</v>
      </c>
      <c r="CQ494" t="s">
        <v>114</v>
      </c>
      <c r="CR494" t="s">
        <v>115</v>
      </c>
      <c r="CS494" t="s">
        <v>114</v>
      </c>
      <c r="CT494" t="s">
        <v>136</v>
      </c>
      <c r="CU494" t="s">
        <v>114</v>
      </c>
      <c r="CV494" t="s">
        <v>136</v>
      </c>
      <c r="CW494" t="s">
        <v>4074</v>
      </c>
      <c r="CX494" s="10">
        <v>16702348208</v>
      </c>
      <c r="CY494" t="s">
        <v>4067</v>
      </c>
      <c r="CZ494" t="s">
        <v>136</v>
      </c>
      <c r="DA494" t="s">
        <v>114</v>
      </c>
      <c r="DB494" t="s">
        <v>115</v>
      </c>
    </row>
    <row r="495" spans="1:111" ht="14.45" customHeight="1" x14ac:dyDescent="0.25">
      <c r="A495" t="s">
        <v>4075</v>
      </c>
      <c r="B495" t="s">
        <v>112</v>
      </c>
      <c r="C495" s="1">
        <v>45174.158022453703</v>
      </c>
      <c r="D495" s="1">
        <v>45238</v>
      </c>
      <c r="E495" t="s">
        <v>139</v>
      </c>
      <c r="G495" t="s">
        <v>115</v>
      </c>
      <c r="H495" t="s">
        <v>115</v>
      </c>
      <c r="I495" t="s">
        <v>115</v>
      </c>
      <c r="J495" t="s">
        <v>4076</v>
      </c>
      <c r="K495" t="s">
        <v>4060</v>
      </c>
      <c r="L495" t="s">
        <v>4077</v>
      </c>
      <c r="M495" t="s">
        <v>4078</v>
      </c>
      <c r="N495" t="s">
        <v>119</v>
      </c>
      <c r="O495" t="s">
        <v>120</v>
      </c>
      <c r="P495" s="8">
        <v>96950</v>
      </c>
      <c r="Q495" t="s">
        <v>121</v>
      </c>
      <c r="S495" s="10">
        <v>16702348202</v>
      </c>
      <c r="U495">
        <v>722310</v>
      </c>
      <c r="V495" t="s">
        <v>122</v>
      </c>
      <c r="X495" t="s">
        <v>4063</v>
      </c>
      <c r="Y495" t="s">
        <v>4064</v>
      </c>
      <c r="Z495" t="s">
        <v>4012</v>
      </c>
      <c r="AA495" t="s">
        <v>4065</v>
      </c>
      <c r="AB495" t="s">
        <v>4079</v>
      </c>
      <c r="AC495" t="s">
        <v>4078</v>
      </c>
      <c r="AD495" t="s">
        <v>119</v>
      </c>
      <c r="AE495" t="s">
        <v>120</v>
      </c>
      <c r="AF495" s="8">
        <v>96950</v>
      </c>
      <c r="AG495" t="s">
        <v>121</v>
      </c>
      <c r="AI495" s="10">
        <v>16702348202</v>
      </c>
      <c r="AK495" t="s">
        <v>4067</v>
      </c>
      <c r="AL495" t="s">
        <v>337</v>
      </c>
      <c r="AM495" t="s">
        <v>1186</v>
      </c>
      <c r="AN495" t="s">
        <v>547</v>
      </c>
      <c r="AO495" t="s">
        <v>548</v>
      </c>
      <c r="AP495" t="s">
        <v>4080</v>
      </c>
      <c r="AQ495" t="s">
        <v>1185</v>
      </c>
      <c r="AR495" t="s">
        <v>119</v>
      </c>
      <c r="AS495" t="s">
        <v>120</v>
      </c>
      <c r="AT495">
        <v>96950</v>
      </c>
      <c r="AU495" t="s">
        <v>121</v>
      </c>
      <c r="AW495" s="10">
        <v>16702355009</v>
      </c>
      <c r="AY495" t="s">
        <v>549</v>
      </c>
      <c r="AZ495" t="s">
        <v>4081</v>
      </c>
      <c r="BC495" t="str">
        <f>"49-9071.00"</f>
        <v>49-9071.00</v>
      </c>
      <c r="BD495" t="s">
        <v>200</v>
      </c>
      <c r="BE495" t="s">
        <v>4082</v>
      </c>
      <c r="BF495" t="s">
        <v>785</v>
      </c>
      <c r="BG495">
        <v>1</v>
      </c>
      <c r="BI495" s="1">
        <v>45261</v>
      </c>
      <c r="BJ495" s="1">
        <v>45626</v>
      </c>
      <c r="BM495">
        <v>40</v>
      </c>
      <c r="BN495">
        <v>0</v>
      </c>
      <c r="BO495">
        <v>8</v>
      </c>
      <c r="BP495">
        <v>8</v>
      </c>
      <c r="BQ495">
        <v>8</v>
      </c>
      <c r="BR495">
        <v>8</v>
      </c>
      <c r="BS495">
        <v>8</v>
      </c>
      <c r="BT495">
        <v>0</v>
      </c>
      <c r="BU495" t="str">
        <f t="shared" si="19"/>
        <v>8:00 AM</v>
      </c>
      <c r="BV495" t="str">
        <f>"5:00 PM"</f>
        <v>5:00 PM</v>
      </c>
      <c r="BW495" t="s">
        <v>131</v>
      </c>
      <c r="BX495">
        <v>0</v>
      </c>
      <c r="BY495">
        <v>12</v>
      </c>
      <c r="BZ495" t="s">
        <v>115</v>
      </c>
      <c r="CB495" t="s">
        <v>4083</v>
      </c>
      <c r="CC495" t="s">
        <v>4084</v>
      </c>
      <c r="CD495" t="s">
        <v>4078</v>
      </c>
      <c r="CE495" t="s">
        <v>2965</v>
      </c>
      <c r="CF495" t="s">
        <v>120</v>
      </c>
      <c r="CG495" s="8">
        <v>96950</v>
      </c>
      <c r="CH495" s="2">
        <v>9.5399999999999991</v>
      </c>
      <c r="CI495" s="2">
        <v>9.5399999999999991</v>
      </c>
      <c r="CJ495" s="2">
        <v>14.31</v>
      </c>
      <c r="CK495" s="2">
        <v>14.31</v>
      </c>
      <c r="CL495" t="s">
        <v>134</v>
      </c>
      <c r="CM495" t="s">
        <v>4085</v>
      </c>
      <c r="CN495" t="s">
        <v>135</v>
      </c>
      <c r="CP495" t="s">
        <v>115</v>
      </c>
      <c r="CQ495" t="s">
        <v>114</v>
      </c>
      <c r="CR495" t="s">
        <v>115</v>
      </c>
      <c r="CS495" t="s">
        <v>114</v>
      </c>
      <c r="CT495" t="s">
        <v>136</v>
      </c>
      <c r="CU495" t="s">
        <v>114</v>
      </c>
      <c r="CV495" t="s">
        <v>136</v>
      </c>
      <c r="CW495" t="s">
        <v>4086</v>
      </c>
      <c r="CX495" s="10">
        <v>16702348202</v>
      </c>
      <c r="CY495" t="s">
        <v>4067</v>
      </c>
      <c r="CZ495" t="s">
        <v>136</v>
      </c>
      <c r="DA495" t="s">
        <v>114</v>
      </c>
      <c r="DB495" t="s">
        <v>115</v>
      </c>
    </row>
    <row r="496" spans="1:111" ht="14.45" customHeight="1" x14ac:dyDescent="0.25">
      <c r="A496" t="s">
        <v>4141</v>
      </c>
      <c r="B496" t="s">
        <v>209</v>
      </c>
      <c r="C496" s="1">
        <v>45189.821050462961</v>
      </c>
      <c r="D496" s="1">
        <v>45239</v>
      </c>
      <c r="E496" t="s">
        <v>113</v>
      </c>
      <c r="F496" s="1">
        <v>45290.791666666664</v>
      </c>
      <c r="G496" t="s">
        <v>115</v>
      </c>
      <c r="H496" t="s">
        <v>115</v>
      </c>
      <c r="I496" t="s">
        <v>115</v>
      </c>
      <c r="J496" t="s">
        <v>4142</v>
      </c>
      <c r="K496" t="s">
        <v>4143</v>
      </c>
      <c r="L496" t="s">
        <v>4144</v>
      </c>
      <c r="M496" t="s">
        <v>4145</v>
      </c>
      <c r="N496" t="s">
        <v>214</v>
      </c>
      <c r="O496" t="s">
        <v>120</v>
      </c>
      <c r="P496" s="8">
        <v>96950</v>
      </c>
      <c r="Q496" t="s">
        <v>121</v>
      </c>
      <c r="R496" t="s">
        <v>560</v>
      </c>
      <c r="S496" s="10">
        <v>16702882288</v>
      </c>
      <c r="T496">
        <v>106</v>
      </c>
      <c r="U496">
        <v>44413</v>
      </c>
      <c r="V496" t="s">
        <v>122</v>
      </c>
      <c r="X496" t="s">
        <v>4146</v>
      </c>
      <c r="Y496" t="s">
        <v>4147</v>
      </c>
      <c r="Z496" t="s">
        <v>136</v>
      </c>
      <c r="AA496" t="s">
        <v>356</v>
      </c>
      <c r="AB496" t="s">
        <v>4144</v>
      </c>
      <c r="AC496" t="s">
        <v>4145</v>
      </c>
      <c r="AD496" t="s">
        <v>214</v>
      </c>
      <c r="AE496" t="s">
        <v>120</v>
      </c>
      <c r="AF496" s="8">
        <v>96950</v>
      </c>
      <c r="AG496" t="s">
        <v>121</v>
      </c>
      <c r="AH496" t="s">
        <v>560</v>
      </c>
      <c r="AI496" s="10">
        <v>16702882288</v>
      </c>
      <c r="AJ496">
        <v>106</v>
      </c>
      <c r="AK496" t="s">
        <v>4148</v>
      </c>
      <c r="BC496" t="str">
        <f>"53-7065.00"</f>
        <v>53-7065.00</v>
      </c>
      <c r="BD496" t="s">
        <v>936</v>
      </c>
      <c r="BE496" t="s">
        <v>4149</v>
      </c>
      <c r="BF496" t="s">
        <v>4150</v>
      </c>
      <c r="BG496">
        <v>1</v>
      </c>
      <c r="BH496">
        <v>1</v>
      </c>
      <c r="BI496" s="1">
        <v>45292</v>
      </c>
      <c r="BJ496" s="1">
        <v>45657</v>
      </c>
      <c r="BK496" s="1">
        <v>45292</v>
      </c>
      <c r="BL496" s="1">
        <v>45657</v>
      </c>
      <c r="BM496">
        <v>40</v>
      </c>
      <c r="BN496">
        <v>0</v>
      </c>
      <c r="BO496">
        <v>7</v>
      </c>
      <c r="BP496">
        <v>6.5</v>
      </c>
      <c r="BQ496">
        <v>6.5</v>
      </c>
      <c r="BR496">
        <v>6.5</v>
      </c>
      <c r="BS496">
        <v>6.5</v>
      </c>
      <c r="BT496">
        <v>7</v>
      </c>
      <c r="BU496" t="str">
        <f t="shared" si="19"/>
        <v>8:00 AM</v>
      </c>
      <c r="BV496" t="str">
        <f>"5:00 PM"</f>
        <v>5:00 PM</v>
      </c>
      <c r="BW496" t="s">
        <v>131</v>
      </c>
      <c r="BX496">
        <v>0</v>
      </c>
      <c r="BY496">
        <v>12</v>
      </c>
      <c r="BZ496" t="s">
        <v>115</v>
      </c>
      <c r="CB496" t="s">
        <v>4151</v>
      </c>
      <c r="CC496" t="s">
        <v>4144</v>
      </c>
      <c r="CD496" t="s">
        <v>4145</v>
      </c>
      <c r="CE496" t="s">
        <v>214</v>
      </c>
      <c r="CF496" t="s">
        <v>120</v>
      </c>
      <c r="CG496" s="8">
        <v>96950</v>
      </c>
      <c r="CH496" s="2">
        <v>8.56</v>
      </c>
      <c r="CI496" s="2">
        <v>9</v>
      </c>
      <c r="CJ496" s="2">
        <v>12.84</v>
      </c>
      <c r="CK496" s="2">
        <v>13.5</v>
      </c>
      <c r="CL496" t="s">
        <v>134</v>
      </c>
      <c r="CM496" t="s">
        <v>136</v>
      </c>
      <c r="CN496" t="s">
        <v>135</v>
      </c>
      <c r="CP496" t="s">
        <v>115</v>
      </c>
      <c r="CQ496" t="s">
        <v>114</v>
      </c>
      <c r="CR496" t="s">
        <v>115</v>
      </c>
      <c r="CS496" t="s">
        <v>114</v>
      </c>
      <c r="CT496" t="s">
        <v>136</v>
      </c>
      <c r="CU496" t="s">
        <v>114</v>
      </c>
      <c r="CV496" t="s">
        <v>114</v>
      </c>
      <c r="CW496" t="s">
        <v>4152</v>
      </c>
      <c r="CX496" s="10">
        <v>16702882288</v>
      </c>
      <c r="CY496" t="s">
        <v>4148</v>
      </c>
      <c r="CZ496" t="s">
        <v>136</v>
      </c>
      <c r="DA496" t="s">
        <v>114</v>
      </c>
      <c r="DB496" t="s">
        <v>115</v>
      </c>
    </row>
    <row r="497" spans="1:111" ht="14.45" customHeight="1" x14ac:dyDescent="0.25">
      <c r="A497" t="s">
        <v>4153</v>
      </c>
      <c r="B497" t="s">
        <v>209</v>
      </c>
      <c r="C497" s="1">
        <v>45189.821817939817</v>
      </c>
      <c r="D497" s="1">
        <v>45239</v>
      </c>
      <c r="E497" t="s">
        <v>139</v>
      </c>
      <c r="G497" t="s">
        <v>115</v>
      </c>
      <c r="H497" t="s">
        <v>115</v>
      </c>
      <c r="I497" t="s">
        <v>115</v>
      </c>
      <c r="J497" t="s">
        <v>4142</v>
      </c>
      <c r="K497" t="s">
        <v>4143</v>
      </c>
      <c r="L497" t="s">
        <v>4144</v>
      </c>
      <c r="M497" t="s">
        <v>4145</v>
      </c>
      <c r="N497" t="s">
        <v>214</v>
      </c>
      <c r="O497" t="s">
        <v>120</v>
      </c>
      <c r="P497" s="8">
        <v>96950</v>
      </c>
      <c r="Q497" t="s">
        <v>121</v>
      </c>
      <c r="R497" t="s">
        <v>560</v>
      </c>
      <c r="S497" s="10">
        <v>16702882288</v>
      </c>
      <c r="T497">
        <v>106</v>
      </c>
      <c r="U497">
        <v>44413</v>
      </c>
      <c r="V497" t="s">
        <v>122</v>
      </c>
      <c r="X497" t="s">
        <v>4146</v>
      </c>
      <c r="Y497" t="s">
        <v>4147</v>
      </c>
      <c r="Z497" t="s">
        <v>136</v>
      </c>
      <c r="AA497" t="s">
        <v>356</v>
      </c>
      <c r="AB497" t="s">
        <v>4144</v>
      </c>
      <c r="AC497" t="s">
        <v>4145</v>
      </c>
      <c r="AD497" t="s">
        <v>214</v>
      </c>
      <c r="AE497" t="s">
        <v>120</v>
      </c>
      <c r="AF497" s="8">
        <v>96950</v>
      </c>
      <c r="AG497" t="s">
        <v>121</v>
      </c>
      <c r="AH497" t="s">
        <v>560</v>
      </c>
      <c r="AI497" s="10">
        <v>16702882288</v>
      </c>
      <c r="AJ497">
        <v>106</v>
      </c>
      <c r="AK497" t="s">
        <v>4148</v>
      </c>
      <c r="BC497" t="str">
        <f>"53-7065.00"</f>
        <v>53-7065.00</v>
      </c>
      <c r="BD497" t="s">
        <v>936</v>
      </c>
      <c r="BE497" t="s">
        <v>4149</v>
      </c>
      <c r="BF497" t="s">
        <v>4150</v>
      </c>
      <c r="BG497">
        <v>1</v>
      </c>
      <c r="BH497">
        <v>1</v>
      </c>
      <c r="BI497" s="1">
        <v>45292</v>
      </c>
      <c r="BJ497" s="1">
        <v>45657</v>
      </c>
      <c r="BK497" s="1">
        <v>45292</v>
      </c>
      <c r="BL497" s="1">
        <v>45657</v>
      </c>
      <c r="BM497">
        <v>40</v>
      </c>
      <c r="BN497">
        <v>0</v>
      </c>
      <c r="BO497">
        <v>7</v>
      </c>
      <c r="BP497">
        <v>6.5</v>
      </c>
      <c r="BQ497">
        <v>6.5</v>
      </c>
      <c r="BR497">
        <v>6.5</v>
      </c>
      <c r="BS497">
        <v>6.5</v>
      </c>
      <c r="BT497">
        <v>7</v>
      </c>
      <c r="BU497" t="str">
        <f t="shared" si="19"/>
        <v>8:00 AM</v>
      </c>
      <c r="BV497" t="str">
        <f>"5:00 PM"</f>
        <v>5:00 PM</v>
      </c>
      <c r="BW497" t="s">
        <v>131</v>
      </c>
      <c r="BX497">
        <v>0</v>
      </c>
      <c r="BY497">
        <v>12</v>
      </c>
      <c r="BZ497" t="s">
        <v>115</v>
      </c>
      <c r="CB497" t="s">
        <v>4151</v>
      </c>
      <c r="CC497" t="s">
        <v>4144</v>
      </c>
      <c r="CD497" t="s">
        <v>4145</v>
      </c>
      <c r="CE497" t="s">
        <v>214</v>
      </c>
      <c r="CF497" t="s">
        <v>120</v>
      </c>
      <c r="CG497" s="8">
        <v>96950</v>
      </c>
      <c r="CH497" s="2">
        <v>8.56</v>
      </c>
      <c r="CI497" s="2">
        <v>8.6</v>
      </c>
      <c r="CJ497" s="2">
        <v>12.84</v>
      </c>
      <c r="CK497" s="2">
        <v>12.9</v>
      </c>
      <c r="CL497" t="s">
        <v>134</v>
      </c>
      <c r="CM497" t="s">
        <v>136</v>
      </c>
      <c r="CN497" t="s">
        <v>135</v>
      </c>
      <c r="CP497" t="s">
        <v>115</v>
      </c>
      <c r="CQ497" t="s">
        <v>114</v>
      </c>
      <c r="CR497" t="s">
        <v>115</v>
      </c>
      <c r="CS497" t="s">
        <v>114</v>
      </c>
      <c r="CT497" t="s">
        <v>136</v>
      </c>
      <c r="CU497" t="s">
        <v>114</v>
      </c>
      <c r="CV497" t="s">
        <v>114</v>
      </c>
      <c r="CW497" t="s">
        <v>4152</v>
      </c>
      <c r="CX497" s="10">
        <v>16702882288</v>
      </c>
      <c r="CY497" t="s">
        <v>4148</v>
      </c>
      <c r="CZ497" t="s">
        <v>136</v>
      </c>
      <c r="DA497" t="s">
        <v>114</v>
      </c>
      <c r="DB497" t="s">
        <v>115</v>
      </c>
    </row>
    <row r="498" spans="1:111" ht="14.45" customHeight="1" x14ac:dyDescent="0.25">
      <c r="A498" t="s">
        <v>4161</v>
      </c>
      <c r="B498" t="s">
        <v>209</v>
      </c>
      <c r="C498" s="1">
        <v>45195.393057291665</v>
      </c>
      <c r="D498" s="1">
        <v>45239</v>
      </c>
      <c r="E498" t="s">
        <v>139</v>
      </c>
      <c r="G498" t="s">
        <v>115</v>
      </c>
      <c r="H498" t="s">
        <v>115</v>
      </c>
      <c r="I498" t="s">
        <v>115</v>
      </c>
      <c r="J498" t="s">
        <v>4162</v>
      </c>
      <c r="K498" t="s">
        <v>4163</v>
      </c>
      <c r="L498" t="s">
        <v>4164</v>
      </c>
      <c r="M498" t="s">
        <v>4165</v>
      </c>
      <c r="N498" t="s">
        <v>4166</v>
      </c>
      <c r="O498" t="s">
        <v>120</v>
      </c>
      <c r="P498" s="8">
        <v>96951</v>
      </c>
      <c r="Q498" t="s">
        <v>121</v>
      </c>
      <c r="R498" t="s">
        <v>136</v>
      </c>
      <c r="S498" s="10">
        <v>16707858349</v>
      </c>
      <c r="U498">
        <v>531110</v>
      </c>
      <c r="V498" t="s">
        <v>122</v>
      </c>
      <c r="X498" t="s">
        <v>1378</v>
      </c>
      <c r="Y498" t="s">
        <v>4167</v>
      </c>
      <c r="Z498" t="s">
        <v>4063</v>
      </c>
      <c r="AA498" t="s">
        <v>4168</v>
      </c>
      <c r="AB498" t="s">
        <v>4164</v>
      </c>
      <c r="AC498" t="s">
        <v>4165</v>
      </c>
      <c r="AD498" t="s">
        <v>205</v>
      </c>
      <c r="AE498" t="s">
        <v>120</v>
      </c>
      <c r="AF498" s="8">
        <v>96951</v>
      </c>
      <c r="AG498" t="s">
        <v>121</v>
      </c>
      <c r="AI498" s="10">
        <v>16707858349</v>
      </c>
      <c r="AK498" t="s">
        <v>4169</v>
      </c>
      <c r="AL498" t="s">
        <v>488</v>
      </c>
      <c r="AM498" t="s">
        <v>4170</v>
      </c>
      <c r="AN498" t="s">
        <v>4171</v>
      </c>
      <c r="AO498" t="s">
        <v>4172</v>
      </c>
      <c r="AP498" t="s">
        <v>4173</v>
      </c>
      <c r="AQ498" t="s">
        <v>4174</v>
      </c>
      <c r="AR498" t="s">
        <v>119</v>
      </c>
      <c r="AS498" t="s">
        <v>120</v>
      </c>
      <c r="AT498">
        <v>96950</v>
      </c>
      <c r="AU498" t="s">
        <v>121</v>
      </c>
      <c r="AW498" s="10">
        <v>16702331209</v>
      </c>
      <c r="AY498" t="s">
        <v>4175</v>
      </c>
      <c r="AZ498" t="s">
        <v>4176</v>
      </c>
      <c r="BA498" t="s">
        <v>120</v>
      </c>
      <c r="BB498" t="s">
        <v>4177</v>
      </c>
      <c r="BC498" t="str">
        <f>"49-9071.00"</f>
        <v>49-9071.00</v>
      </c>
      <c r="BD498" t="s">
        <v>200</v>
      </c>
      <c r="BE498" t="s">
        <v>4178</v>
      </c>
      <c r="BF498" t="s">
        <v>2872</v>
      </c>
      <c r="BG498">
        <v>1</v>
      </c>
      <c r="BH498">
        <v>1</v>
      </c>
      <c r="BI498" s="1">
        <v>45231</v>
      </c>
      <c r="BJ498" s="1">
        <v>45596</v>
      </c>
      <c r="BK498" s="1">
        <v>45239</v>
      </c>
      <c r="BL498" s="1">
        <v>45596</v>
      </c>
      <c r="BM498">
        <v>40</v>
      </c>
      <c r="BN498">
        <v>0</v>
      </c>
      <c r="BO498">
        <v>8</v>
      </c>
      <c r="BP498">
        <v>8</v>
      </c>
      <c r="BQ498">
        <v>8</v>
      </c>
      <c r="BR498">
        <v>8</v>
      </c>
      <c r="BS498">
        <v>8</v>
      </c>
      <c r="BT498">
        <v>0</v>
      </c>
      <c r="BU498" t="str">
        <f t="shared" si="19"/>
        <v>8:00 AM</v>
      </c>
      <c r="BV498" t="str">
        <f>"5:00 PM"</f>
        <v>5:00 PM</v>
      </c>
      <c r="BW498" t="s">
        <v>184</v>
      </c>
      <c r="BX498">
        <v>0</v>
      </c>
      <c r="BY498">
        <v>24</v>
      </c>
      <c r="BZ498" t="s">
        <v>115</v>
      </c>
      <c r="CB498" t="s">
        <v>423</v>
      </c>
      <c r="CC498" t="s">
        <v>4179</v>
      </c>
      <c r="CE498" t="s">
        <v>205</v>
      </c>
      <c r="CF498" t="s">
        <v>120</v>
      </c>
      <c r="CG498" s="8">
        <v>96951</v>
      </c>
      <c r="CH498" s="2">
        <v>9.5399999999999991</v>
      </c>
      <c r="CI498" s="2">
        <v>9.5399999999999991</v>
      </c>
      <c r="CJ498" s="2">
        <v>14.31</v>
      </c>
      <c r="CK498" s="2">
        <v>14.31</v>
      </c>
      <c r="CL498" t="s">
        <v>134</v>
      </c>
      <c r="CM498" t="s">
        <v>136</v>
      </c>
      <c r="CN498" t="s">
        <v>135</v>
      </c>
      <c r="CP498" t="s">
        <v>114</v>
      </c>
      <c r="CQ498" t="s">
        <v>114</v>
      </c>
      <c r="CR498" t="s">
        <v>114</v>
      </c>
      <c r="CS498" t="s">
        <v>114</v>
      </c>
      <c r="CT498" t="s">
        <v>136</v>
      </c>
      <c r="CU498" t="s">
        <v>114</v>
      </c>
      <c r="CV498" t="s">
        <v>136</v>
      </c>
      <c r="CW498" t="s">
        <v>136</v>
      </c>
      <c r="CX498" s="10">
        <v>16707858349</v>
      </c>
      <c r="CY498" t="s">
        <v>4169</v>
      </c>
      <c r="CZ498" t="s">
        <v>136</v>
      </c>
      <c r="DA498" t="s">
        <v>114</v>
      </c>
      <c r="DB498" t="s">
        <v>115</v>
      </c>
      <c r="DC498" t="s">
        <v>4170</v>
      </c>
      <c r="DD498" t="s">
        <v>4171</v>
      </c>
      <c r="DE498" t="s">
        <v>4180</v>
      </c>
      <c r="DF498" t="s">
        <v>4176</v>
      </c>
      <c r="DG498" t="s">
        <v>4181</v>
      </c>
    </row>
    <row r="499" spans="1:111" ht="14.45" customHeight="1" x14ac:dyDescent="0.25">
      <c r="A499" t="s">
        <v>4182</v>
      </c>
      <c r="B499" t="s">
        <v>209</v>
      </c>
      <c r="C499" s="1">
        <v>45155.122497569442</v>
      </c>
      <c r="D499" s="1">
        <v>45239</v>
      </c>
      <c r="E499" t="s">
        <v>139</v>
      </c>
      <c r="G499" t="s">
        <v>115</v>
      </c>
      <c r="H499" t="s">
        <v>115</v>
      </c>
      <c r="I499" t="s">
        <v>115</v>
      </c>
      <c r="J499" t="s">
        <v>4183</v>
      </c>
      <c r="K499" t="s">
        <v>206</v>
      </c>
      <c r="L499" t="s">
        <v>4184</v>
      </c>
      <c r="M499" t="s">
        <v>4185</v>
      </c>
      <c r="N499" t="s">
        <v>214</v>
      </c>
      <c r="O499" t="s">
        <v>120</v>
      </c>
      <c r="P499" s="8">
        <v>96950</v>
      </c>
      <c r="Q499" t="s">
        <v>121</v>
      </c>
      <c r="S499" s="10">
        <v>16702345050</v>
      </c>
      <c r="U499">
        <v>56132</v>
      </c>
      <c r="V499" t="s">
        <v>122</v>
      </c>
      <c r="X499" t="s">
        <v>4186</v>
      </c>
      <c r="Y499" t="s">
        <v>4187</v>
      </c>
      <c r="Z499" t="s">
        <v>4188</v>
      </c>
      <c r="AA499" t="s">
        <v>4189</v>
      </c>
      <c r="AB499" t="s">
        <v>4184</v>
      </c>
      <c r="AC499" t="s">
        <v>4185</v>
      </c>
      <c r="AD499" t="s">
        <v>214</v>
      </c>
      <c r="AE499" t="s">
        <v>120</v>
      </c>
      <c r="AF499" s="8">
        <v>96950</v>
      </c>
      <c r="AG499" t="s">
        <v>121</v>
      </c>
      <c r="AI499" s="10">
        <v>16702345050</v>
      </c>
      <c r="AK499" t="s">
        <v>4190</v>
      </c>
      <c r="BC499" t="str">
        <f>"37-1011.00"</f>
        <v>37-1011.00</v>
      </c>
      <c r="BD499" t="s">
        <v>1419</v>
      </c>
      <c r="BE499" t="s">
        <v>4191</v>
      </c>
      <c r="BF499" t="s">
        <v>4192</v>
      </c>
      <c r="BG499">
        <v>1</v>
      </c>
      <c r="BH499">
        <v>1</v>
      </c>
      <c r="BI499" s="1">
        <v>45246</v>
      </c>
      <c r="BJ499" s="1">
        <v>45611</v>
      </c>
      <c r="BK499" s="1">
        <v>45246</v>
      </c>
      <c r="BL499" s="1">
        <v>45611</v>
      </c>
      <c r="BM499">
        <v>35</v>
      </c>
      <c r="BN499">
        <v>0</v>
      </c>
      <c r="BO499">
        <v>7</v>
      </c>
      <c r="BP499">
        <v>7</v>
      </c>
      <c r="BQ499">
        <v>7</v>
      </c>
      <c r="BR499">
        <v>7</v>
      </c>
      <c r="BS499">
        <v>7</v>
      </c>
      <c r="BT499">
        <v>0</v>
      </c>
      <c r="BU499" t="str">
        <f t="shared" si="19"/>
        <v>8:00 AM</v>
      </c>
      <c r="BV499" t="str">
        <f>"4:00 PM"</f>
        <v>4:00 PM</v>
      </c>
      <c r="BW499" t="s">
        <v>184</v>
      </c>
      <c r="BX499">
        <v>0</v>
      </c>
      <c r="BY499">
        <v>12</v>
      </c>
      <c r="BZ499" t="s">
        <v>114</v>
      </c>
      <c r="CA499">
        <v>11</v>
      </c>
      <c r="CB499" t="s">
        <v>4193</v>
      </c>
      <c r="CC499" t="s">
        <v>4194</v>
      </c>
      <c r="CD499" t="s">
        <v>756</v>
      </c>
      <c r="CE499" t="s">
        <v>214</v>
      </c>
      <c r="CF499" t="s">
        <v>120</v>
      </c>
      <c r="CG499" s="8">
        <v>96950</v>
      </c>
      <c r="CH499" s="2">
        <v>10.38</v>
      </c>
      <c r="CI499" s="2">
        <v>10.38</v>
      </c>
      <c r="CJ499" s="2">
        <v>15.57</v>
      </c>
      <c r="CK499" s="2">
        <v>15.57</v>
      </c>
      <c r="CL499" t="s">
        <v>134</v>
      </c>
      <c r="CM499" t="s">
        <v>206</v>
      </c>
      <c r="CN499" t="s">
        <v>135</v>
      </c>
      <c r="CP499" t="s">
        <v>115</v>
      </c>
      <c r="CQ499" t="s">
        <v>114</v>
      </c>
      <c r="CR499" t="s">
        <v>115</v>
      </c>
      <c r="CS499" t="s">
        <v>114</v>
      </c>
      <c r="CT499" t="s">
        <v>136</v>
      </c>
      <c r="CU499" t="s">
        <v>114</v>
      </c>
      <c r="CV499" t="s">
        <v>136</v>
      </c>
      <c r="CW499" t="s">
        <v>206</v>
      </c>
      <c r="CX499" s="10">
        <v>16702345050</v>
      </c>
      <c r="CY499" t="s">
        <v>4190</v>
      </c>
      <c r="CZ499" t="s">
        <v>206</v>
      </c>
      <c r="DA499" t="s">
        <v>114</v>
      </c>
      <c r="DB499" t="s">
        <v>115</v>
      </c>
    </row>
    <row r="500" spans="1:111" ht="14.45" customHeight="1" x14ac:dyDescent="0.25">
      <c r="A500" t="s">
        <v>4195</v>
      </c>
      <c r="B500" t="s">
        <v>209</v>
      </c>
      <c r="C500" s="1">
        <v>45175.307565625</v>
      </c>
      <c r="D500" s="1">
        <v>45239</v>
      </c>
      <c r="E500" t="s">
        <v>139</v>
      </c>
      <c r="G500" t="s">
        <v>115</v>
      </c>
      <c r="H500" t="s">
        <v>115</v>
      </c>
      <c r="I500" t="s">
        <v>115</v>
      </c>
      <c r="J500" t="s">
        <v>2070</v>
      </c>
      <c r="K500" t="s">
        <v>2071</v>
      </c>
      <c r="L500" t="s">
        <v>2072</v>
      </c>
      <c r="M500" t="s">
        <v>2073</v>
      </c>
      <c r="N500" t="s">
        <v>119</v>
      </c>
      <c r="O500" t="s">
        <v>120</v>
      </c>
      <c r="P500" s="8">
        <v>96950</v>
      </c>
      <c r="Q500" t="s">
        <v>121</v>
      </c>
      <c r="R500" t="s">
        <v>175</v>
      </c>
      <c r="S500" s="10">
        <v>16719884535</v>
      </c>
      <c r="U500">
        <v>236116</v>
      </c>
      <c r="V500" t="s">
        <v>122</v>
      </c>
      <c r="X500" t="s">
        <v>2074</v>
      </c>
      <c r="Y500" t="s">
        <v>2075</v>
      </c>
      <c r="Z500" t="s">
        <v>2076</v>
      </c>
      <c r="AA500" t="s">
        <v>126</v>
      </c>
      <c r="AB500" t="s">
        <v>2072</v>
      </c>
      <c r="AC500" t="s">
        <v>2073</v>
      </c>
      <c r="AD500" t="s">
        <v>119</v>
      </c>
      <c r="AE500" t="s">
        <v>120</v>
      </c>
      <c r="AF500" s="8">
        <v>96950</v>
      </c>
      <c r="AG500" t="s">
        <v>121</v>
      </c>
      <c r="AH500" t="s">
        <v>175</v>
      </c>
      <c r="AI500" s="10">
        <v>16719884535</v>
      </c>
      <c r="AK500" t="s">
        <v>2077</v>
      </c>
      <c r="BC500" t="str">
        <f>"51-7011.00"</f>
        <v>51-7011.00</v>
      </c>
      <c r="BD500" t="s">
        <v>2078</v>
      </c>
      <c r="BE500" t="s">
        <v>2079</v>
      </c>
      <c r="BF500" t="s">
        <v>2080</v>
      </c>
      <c r="BG500">
        <v>5</v>
      </c>
      <c r="BH500">
        <v>5</v>
      </c>
      <c r="BI500" s="1">
        <v>45200</v>
      </c>
      <c r="BJ500" s="1">
        <v>45565</v>
      </c>
      <c r="BK500" s="1">
        <v>45239</v>
      </c>
      <c r="BL500" s="1">
        <v>45565</v>
      </c>
      <c r="BM500">
        <v>40</v>
      </c>
      <c r="BN500">
        <v>0</v>
      </c>
      <c r="BO500">
        <v>8</v>
      </c>
      <c r="BP500">
        <v>8</v>
      </c>
      <c r="BQ500">
        <v>8</v>
      </c>
      <c r="BR500">
        <v>8</v>
      </c>
      <c r="BS500">
        <v>8</v>
      </c>
      <c r="BT500">
        <v>0</v>
      </c>
      <c r="BU500" t="str">
        <f t="shared" si="19"/>
        <v>8:00 AM</v>
      </c>
      <c r="BV500" t="str">
        <f>"5:00 PM"</f>
        <v>5:00 PM</v>
      </c>
      <c r="BW500" t="s">
        <v>184</v>
      </c>
      <c r="BX500">
        <v>0</v>
      </c>
      <c r="BY500">
        <v>12</v>
      </c>
      <c r="BZ500" t="s">
        <v>115</v>
      </c>
      <c r="CB500" t="s">
        <v>2081</v>
      </c>
      <c r="CC500" t="s">
        <v>2082</v>
      </c>
      <c r="CD500" t="s">
        <v>2073</v>
      </c>
      <c r="CE500" t="s">
        <v>119</v>
      </c>
      <c r="CF500" t="s">
        <v>120</v>
      </c>
      <c r="CG500" s="8">
        <v>96950</v>
      </c>
      <c r="CH500" s="2">
        <v>13.57</v>
      </c>
      <c r="CI500" s="2">
        <v>14</v>
      </c>
      <c r="CJ500" s="2">
        <v>0</v>
      </c>
      <c r="CK500" s="2">
        <v>0</v>
      </c>
      <c r="CL500" t="s">
        <v>134</v>
      </c>
      <c r="CM500" t="s">
        <v>136</v>
      </c>
      <c r="CN500" t="s">
        <v>187</v>
      </c>
      <c r="CP500" t="s">
        <v>115</v>
      </c>
      <c r="CQ500" t="s">
        <v>114</v>
      </c>
      <c r="CR500" t="s">
        <v>114</v>
      </c>
      <c r="CS500" t="s">
        <v>115</v>
      </c>
      <c r="CT500" t="s">
        <v>136</v>
      </c>
      <c r="CU500" t="s">
        <v>114</v>
      </c>
      <c r="CV500" t="s">
        <v>136</v>
      </c>
      <c r="CW500" t="s">
        <v>188</v>
      </c>
      <c r="CX500" s="10">
        <v>16719884535</v>
      </c>
      <c r="CY500" t="s">
        <v>2077</v>
      </c>
      <c r="CZ500" t="s">
        <v>136</v>
      </c>
      <c r="DA500" t="s">
        <v>114</v>
      </c>
      <c r="DB500" t="s">
        <v>115</v>
      </c>
    </row>
    <row r="501" spans="1:111" ht="14.45" customHeight="1" x14ac:dyDescent="0.25">
      <c r="A501" t="s">
        <v>4196</v>
      </c>
      <c r="B501" t="s">
        <v>209</v>
      </c>
      <c r="C501" s="1">
        <v>45183.071331481478</v>
      </c>
      <c r="D501" s="1">
        <v>45239</v>
      </c>
      <c r="E501" t="s">
        <v>139</v>
      </c>
      <c r="G501" t="s">
        <v>115</v>
      </c>
      <c r="H501" t="s">
        <v>115</v>
      </c>
      <c r="I501" t="s">
        <v>115</v>
      </c>
      <c r="J501" t="s">
        <v>2904</v>
      </c>
      <c r="K501" t="s">
        <v>2905</v>
      </c>
      <c r="L501" t="s">
        <v>2906</v>
      </c>
      <c r="M501" t="s">
        <v>2907</v>
      </c>
      <c r="N501" t="s">
        <v>119</v>
      </c>
      <c r="O501" t="s">
        <v>120</v>
      </c>
      <c r="P501" s="8">
        <v>96950</v>
      </c>
      <c r="Q501" t="s">
        <v>121</v>
      </c>
      <c r="S501" s="10">
        <v>16703227251</v>
      </c>
      <c r="U501">
        <v>336612</v>
      </c>
      <c r="V501" t="s">
        <v>122</v>
      </c>
      <c r="X501" t="s">
        <v>1357</v>
      </c>
      <c r="Y501" t="s">
        <v>2908</v>
      </c>
      <c r="Z501" t="s">
        <v>2909</v>
      </c>
      <c r="AA501" t="s">
        <v>3402</v>
      </c>
      <c r="AB501" t="s">
        <v>2906</v>
      </c>
      <c r="AC501" t="s">
        <v>2907</v>
      </c>
      <c r="AD501" t="s">
        <v>119</v>
      </c>
      <c r="AE501" t="s">
        <v>120</v>
      </c>
      <c r="AF501" s="8">
        <v>96950</v>
      </c>
      <c r="AG501" t="s">
        <v>121</v>
      </c>
      <c r="AI501" s="10">
        <v>16703227251</v>
      </c>
      <c r="AK501" t="s">
        <v>2911</v>
      </c>
      <c r="BC501" t="str">
        <f>"49-9071.00"</f>
        <v>49-9071.00</v>
      </c>
      <c r="BD501" t="s">
        <v>200</v>
      </c>
      <c r="BE501" t="s">
        <v>4197</v>
      </c>
      <c r="BF501" t="s">
        <v>4198</v>
      </c>
      <c r="BG501">
        <v>2</v>
      </c>
      <c r="BH501">
        <v>2</v>
      </c>
      <c r="BI501" s="1">
        <v>45262</v>
      </c>
      <c r="BJ501" s="1">
        <v>45627</v>
      </c>
      <c r="BK501" s="1">
        <v>45262</v>
      </c>
      <c r="BL501" s="1">
        <v>45627</v>
      </c>
      <c r="BM501">
        <v>40</v>
      </c>
      <c r="BN501">
        <v>0</v>
      </c>
      <c r="BO501">
        <v>8</v>
      </c>
      <c r="BP501">
        <v>8</v>
      </c>
      <c r="BQ501">
        <v>8</v>
      </c>
      <c r="BR501">
        <v>8</v>
      </c>
      <c r="BS501">
        <v>8</v>
      </c>
      <c r="BT501">
        <v>0</v>
      </c>
      <c r="BU501" t="str">
        <f>"7:30 AM"</f>
        <v>7:30 AM</v>
      </c>
      <c r="BV501" t="str">
        <f>"4:30 PM"</f>
        <v>4:30 PM</v>
      </c>
      <c r="BW501" t="s">
        <v>131</v>
      </c>
      <c r="BX501">
        <v>0</v>
      </c>
      <c r="BY501">
        <v>12</v>
      </c>
      <c r="BZ501" t="s">
        <v>115</v>
      </c>
      <c r="CB501" t="s">
        <v>4199</v>
      </c>
      <c r="CC501" t="s">
        <v>2914</v>
      </c>
      <c r="CE501" t="s">
        <v>119</v>
      </c>
      <c r="CF501" t="s">
        <v>120</v>
      </c>
      <c r="CG501" s="8">
        <v>96950</v>
      </c>
      <c r="CH501" s="2">
        <v>9.5399999999999991</v>
      </c>
      <c r="CI501" s="2">
        <v>9.5399999999999991</v>
      </c>
      <c r="CJ501" s="2">
        <v>0</v>
      </c>
      <c r="CK501" s="2">
        <v>0</v>
      </c>
      <c r="CL501" t="s">
        <v>134</v>
      </c>
      <c r="CN501" t="s">
        <v>135</v>
      </c>
      <c r="CP501" t="s">
        <v>115</v>
      </c>
      <c r="CQ501" t="s">
        <v>114</v>
      </c>
      <c r="CR501" t="s">
        <v>115</v>
      </c>
      <c r="CS501" t="s">
        <v>115</v>
      </c>
      <c r="CT501" t="s">
        <v>136</v>
      </c>
      <c r="CU501" t="s">
        <v>114</v>
      </c>
      <c r="CV501" t="s">
        <v>136</v>
      </c>
      <c r="CW501" t="s">
        <v>3406</v>
      </c>
      <c r="CX501" s="10">
        <v>16703227251</v>
      </c>
      <c r="CY501" t="s">
        <v>2911</v>
      </c>
      <c r="CZ501" t="s">
        <v>136</v>
      </c>
      <c r="DA501" t="s">
        <v>114</v>
      </c>
      <c r="DB501" t="s">
        <v>115</v>
      </c>
    </row>
    <row r="502" spans="1:111" ht="14.45" customHeight="1" x14ac:dyDescent="0.25">
      <c r="A502" t="s">
        <v>4219</v>
      </c>
      <c r="B502" t="s">
        <v>209</v>
      </c>
      <c r="C502" s="1">
        <v>45183.811983449072</v>
      </c>
      <c r="D502" s="1">
        <v>45239</v>
      </c>
      <c r="E502" t="s">
        <v>139</v>
      </c>
      <c r="G502" t="s">
        <v>115</v>
      </c>
      <c r="H502" t="s">
        <v>115</v>
      </c>
      <c r="I502" t="s">
        <v>115</v>
      </c>
      <c r="J502" t="s">
        <v>4220</v>
      </c>
      <c r="L502" t="s">
        <v>4221</v>
      </c>
      <c r="M502" t="s">
        <v>4222</v>
      </c>
      <c r="N502" t="s">
        <v>119</v>
      </c>
      <c r="O502" t="s">
        <v>120</v>
      </c>
      <c r="P502" s="8">
        <v>96950</v>
      </c>
      <c r="Q502" t="s">
        <v>121</v>
      </c>
      <c r="R502" t="s">
        <v>136</v>
      </c>
      <c r="S502" s="10">
        <v>16702348895</v>
      </c>
      <c r="U502">
        <v>81121</v>
      </c>
      <c r="V502" t="s">
        <v>122</v>
      </c>
      <c r="X502" t="s">
        <v>4223</v>
      </c>
      <c r="Y502" t="s">
        <v>4224</v>
      </c>
      <c r="Z502" t="s">
        <v>4225</v>
      </c>
      <c r="AA502" t="s">
        <v>126</v>
      </c>
      <c r="AB502" t="s">
        <v>4221</v>
      </c>
      <c r="AC502" t="s">
        <v>4222</v>
      </c>
      <c r="AD502" t="s">
        <v>119</v>
      </c>
      <c r="AE502" t="s">
        <v>120</v>
      </c>
      <c r="AF502" s="8">
        <v>96950</v>
      </c>
      <c r="AG502" t="s">
        <v>121</v>
      </c>
      <c r="AI502" s="10">
        <v>16702348895</v>
      </c>
      <c r="AK502" t="s">
        <v>4226</v>
      </c>
      <c r="BC502" t="str">
        <f>"49-9043.00"</f>
        <v>49-9043.00</v>
      </c>
      <c r="BD502" t="s">
        <v>4227</v>
      </c>
      <c r="BE502" t="s">
        <v>4228</v>
      </c>
      <c r="BF502" t="s">
        <v>4229</v>
      </c>
      <c r="BG502">
        <v>1</v>
      </c>
      <c r="BH502">
        <v>1</v>
      </c>
      <c r="BI502" s="1">
        <v>45200</v>
      </c>
      <c r="BJ502" s="1">
        <v>45565</v>
      </c>
      <c r="BK502" s="1">
        <v>45239</v>
      </c>
      <c r="BL502" s="1">
        <v>45565</v>
      </c>
      <c r="BM502">
        <v>40</v>
      </c>
      <c r="BN502">
        <v>0</v>
      </c>
      <c r="BO502">
        <v>8</v>
      </c>
      <c r="BP502">
        <v>8</v>
      </c>
      <c r="BQ502">
        <v>8</v>
      </c>
      <c r="BR502">
        <v>8</v>
      </c>
      <c r="BS502">
        <v>8</v>
      </c>
      <c r="BT502">
        <v>0</v>
      </c>
      <c r="BU502" t="str">
        <f>"8:00 AM"</f>
        <v>8:00 AM</v>
      </c>
      <c r="BV502" t="str">
        <f>"5:00 PM"</f>
        <v>5:00 PM</v>
      </c>
      <c r="BW502" t="s">
        <v>131</v>
      </c>
      <c r="BX502">
        <v>0</v>
      </c>
      <c r="BY502">
        <v>24</v>
      </c>
      <c r="BZ502" t="s">
        <v>115</v>
      </c>
      <c r="CB502" t="s">
        <v>423</v>
      </c>
      <c r="CC502" t="s">
        <v>4222</v>
      </c>
      <c r="CE502" t="s">
        <v>119</v>
      </c>
      <c r="CF502" t="s">
        <v>120</v>
      </c>
      <c r="CG502" s="8">
        <v>96950</v>
      </c>
      <c r="CH502" s="2">
        <v>9.9600000000000009</v>
      </c>
      <c r="CI502" s="2">
        <v>9.9600000000000009</v>
      </c>
      <c r="CJ502" s="2">
        <v>14.94</v>
      </c>
      <c r="CK502" s="2">
        <v>14.94</v>
      </c>
      <c r="CL502" t="s">
        <v>134</v>
      </c>
      <c r="CM502" t="s">
        <v>136</v>
      </c>
      <c r="CN502" t="s">
        <v>135</v>
      </c>
      <c r="CP502" t="s">
        <v>115</v>
      </c>
      <c r="CQ502" t="s">
        <v>114</v>
      </c>
      <c r="CR502" t="s">
        <v>115</v>
      </c>
      <c r="CS502" t="s">
        <v>114</v>
      </c>
      <c r="CT502" t="s">
        <v>136</v>
      </c>
      <c r="CU502" t="s">
        <v>114</v>
      </c>
      <c r="CV502" t="s">
        <v>136</v>
      </c>
      <c r="CW502" t="s">
        <v>136</v>
      </c>
      <c r="CX502" s="10">
        <v>16702348895</v>
      </c>
      <c r="CY502" t="s">
        <v>4230</v>
      </c>
      <c r="CZ502" t="s">
        <v>136</v>
      </c>
      <c r="DA502" t="s">
        <v>114</v>
      </c>
      <c r="DB502" t="s">
        <v>115</v>
      </c>
    </row>
    <row r="503" spans="1:111" ht="14.45" customHeight="1" x14ac:dyDescent="0.25">
      <c r="A503" t="s">
        <v>4231</v>
      </c>
      <c r="B503" t="s">
        <v>209</v>
      </c>
      <c r="C503" s="1">
        <v>45175.039038541669</v>
      </c>
      <c r="D503" s="1">
        <v>45239</v>
      </c>
      <c r="E503" t="s">
        <v>139</v>
      </c>
      <c r="G503" t="s">
        <v>115</v>
      </c>
      <c r="H503" t="s">
        <v>115</v>
      </c>
      <c r="I503" t="s">
        <v>115</v>
      </c>
      <c r="J503" t="s">
        <v>687</v>
      </c>
      <c r="K503" t="s">
        <v>688</v>
      </c>
      <c r="L503" t="s">
        <v>689</v>
      </c>
      <c r="M503" t="s">
        <v>612</v>
      </c>
      <c r="N503" t="s">
        <v>214</v>
      </c>
      <c r="O503" t="s">
        <v>120</v>
      </c>
      <c r="P503" s="8">
        <v>96950</v>
      </c>
      <c r="Q503" t="s">
        <v>121</v>
      </c>
      <c r="S503" s="10">
        <v>16702331530</v>
      </c>
      <c r="U503">
        <v>31181</v>
      </c>
      <c r="V503" t="s">
        <v>122</v>
      </c>
      <c r="X503" t="s">
        <v>690</v>
      </c>
      <c r="Y503" t="s">
        <v>691</v>
      </c>
      <c r="Z503" t="s">
        <v>206</v>
      </c>
      <c r="AA503" t="s">
        <v>259</v>
      </c>
      <c r="AB503" t="s">
        <v>689</v>
      </c>
      <c r="AC503" t="s">
        <v>612</v>
      </c>
      <c r="AD503" t="s">
        <v>214</v>
      </c>
      <c r="AE503" t="s">
        <v>120</v>
      </c>
      <c r="AF503" s="8">
        <v>96950</v>
      </c>
      <c r="AG503" t="s">
        <v>121</v>
      </c>
      <c r="AI503" s="10">
        <v>16702331530</v>
      </c>
      <c r="AK503" t="s">
        <v>692</v>
      </c>
      <c r="BC503" t="str">
        <f>"49-9021.00"</f>
        <v>49-9021.00</v>
      </c>
      <c r="BD503" t="s">
        <v>372</v>
      </c>
      <c r="BE503" t="s">
        <v>4232</v>
      </c>
      <c r="BF503" t="s">
        <v>408</v>
      </c>
      <c r="BG503">
        <v>1</v>
      </c>
      <c r="BH503">
        <v>1</v>
      </c>
      <c r="BI503" s="1">
        <v>45200</v>
      </c>
      <c r="BJ503" s="1">
        <v>45565</v>
      </c>
      <c r="BK503" s="1">
        <v>45239</v>
      </c>
      <c r="BL503" s="1">
        <v>45565</v>
      </c>
      <c r="BM503">
        <v>35</v>
      </c>
      <c r="BN503">
        <v>6</v>
      </c>
      <c r="BO503">
        <v>6</v>
      </c>
      <c r="BP503">
        <v>0</v>
      </c>
      <c r="BQ503">
        <v>6</v>
      </c>
      <c r="BR503">
        <v>6</v>
      </c>
      <c r="BS503">
        <v>6</v>
      </c>
      <c r="BT503">
        <v>5</v>
      </c>
      <c r="BU503" t="str">
        <f>"8:00 AM"</f>
        <v>8:00 AM</v>
      </c>
      <c r="BV503" t="str">
        <f>"4:30 PM"</f>
        <v>4:30 PM</v>
      </c>
      <c r="BW503" t="s">
        <v>131</v>
      </c>
      <c r="BX503">
        <v>0</v>
      </c>
      <c r="BY503">
        <v>24</v>
      </c>
      <c r="BZ503" t="s">
        <v>115</v>
      </c>
      <c r="CB503" t="s">
        <v>4233</v>
      </c>
      <c r="CC503" t="s">
        <v>689</v>
      </c>
      <c r="CD503" t="s">
        <v>612</v>
      </c>
      <c r="CE503" t="s">
        <v>214</v>
      </c>
      <c r="CF503" t="s">
        <v>120</v>
      </c>
      <c r="CG503" s="8">
        <v>96950</v>
      </c>
      <c r="CH503" s="2">
        <v>10.06</v>
      </c>
      <c r="CI503" s="2">
        <v>10.06</v>
      </c>
      <c r="CJ503" s="2">
        <v>15.09</v>
      </c>
      <c r="CK503" s="2">
        <v>15.09</v>
      </c>
      <c r="CL503" t="s">
        <v>134</v>
      </c>
      <c r="CM503" t="s">
        <v>206</v>
      </c>
      <c r="CN503" t="s">
        <v>135</v>
      </c>
      <c r="CP503" t="s">
        <v>115</v>
      </c>
      <c r="CQ503" t="s">
        <v>114</v>
      </c>
      <c r="CR503" t="s">
        <v>115</v>
      </c>
      <c r="CS503" t="s">
        <v>114</v>
      </c>
      <c r="CT503" t="s">
        <v>136</v>
      </c>
      <c r="CU503" t="s">
        <v>114</v>
      </c>
      <c r="CV503" t="s">
        <v>136</v>
      </c>
      <c r="CW503" t="s">
        <v>696</v>
      </c>
      <c r="CX503" s="10">
        <v>16702331530</v>
      </c>
      <c r="CY503" t="s">
        <v>692</v>
      </c>
      <c r="CZ503" t="s">
        <v>697</v>
      </c>
      <c r="DA503" t="s">
        <v>114</v>
      </c>
      <c r="DB503" t="s">
        <v>115</v>
      </c>
      <c r="DC503" t="s">
        <v>690</v>
      </c>
      <c r="DD503" t="s">
        <v>691</v>
      </c>
      <c r="DE503" t="s">
        <v>206</v>
      </c>
      <c r="DF503" t="s">
        <v>687</v>
      </c>
      <c r="DG503" t="s">
        <v>692</v>
      </c>
    </row>
    <row r="504" spans="1:111" ht="14.45" customHeight="1" x14ac:dyDescent="0.25">
      <c r="A504" t="s">
        <v>4262</v>
      </c>
      <c r="B504" t="s">
        <v>209</v>
      </c>
      <c r="C504" s="1">
        <v>45198.145672800929</v>
      </c>
      <c r="D504" s="1">
        <v>45239</v>
      </c>
      <c r="E504" t="s">
        <v>113</v>
      </c>
      <c r="F504" s="1">
        <v>45198.833333333336</v>
      </c>
      <c r="G504" t="s">
        <v>115</v>
      </c>
      <c r="H504" t="s">
        <v>115</v>
      </c>
      <c r="I504" t="s">
        <v>115</v>
      </c>
      <c r="J504" t="s">
        <v>4263</v>
      </c>
      <c r="K504" t="s">
        <v>4264</v>
      </c>
      <c r="L504" t="s">
        <v>4265</v>
      </c>
      <c r="M504" t="s">
        <v>4266</v>
      </c>
      <c r="N504" t="s">
        <v>119</v>
      </c>
      <c r="O504" t="s">
        <v>120</v>
      </c>
      <c r="P504" s="8">
        <v>96950</v>
      </c>
      <c r="Q504" t="s">
        <v>121</v>
      </c>
      <c r="S504" s="10">
        <v>16702337999</v>
      </c>
      <c r="U504">
        <v>812112</v>
      </c>
      <c r="V504" t="s">
        <v>122</v>
      </c>
      <c r="X504" t="s">
        <v>4267</v>
      </c>
      <c r="Y504" t="s">
        <v>4268</v>
      </c>
      <c r="AA504" t="s">
        <v>126</v>
      </c>
      <c r="AB504" t="s">
        <v>4269</v>
      </c>
      <c r="AC504" t="s">
        <v>4266</v>
      </c>
      <c r="AD504" t="s">
        <v>119</v>
      </c>
      <c r="AE504" t="s">
        <v>120</v>
      </c>
      <c r="AF504" s="8">
        <v>96950</v>
      </c>
      <c r="AG504" t="s">
        <v>121</v>
      </c>
      <c r="AI504" s="10">
        <v>16702337999</v>
      </c>
      <c r="AK504" t="s">
        <v>4270</v>
      </c>
      <c r="BC504" t="str">
        <f>"39-5012.00"</f>
        <v>39-5012.00</v>
      </c>
      <c r="BD504" t="s">
        <v>921</v>
      </c>
      <c r="BE504" t="s">
        <v>4271</v>
      </c>
      <c r="BF504" t="s">
        <v>4272</v>
      </c>
      <c r="BG504">
        <v>3</v>
      </c>
      <c r="BH504">
        <v>3</v>
      </c>
      <c r="BI504" s="1">
        <v>45200</v>
      </c>
      <c r="BJ504" s="1">
        <v>45565</v>
      </c>
      <c r="BK504" s="1">
        <v>45239</v>
      </c>
      <c r="BL504" s="1">
        <v>45565</v>
      </c>
      <c r="BM504">
        <v>40</v>
      </c>
      <c r="BN504">
        <v>0</v>
      </c>
      <c r="BO504">
        <v>8</v>
      </c>
      <c r="BP504">
        <v>8</v>
      </c>
      <c r="BQ504">
        <v>8</v>
      </c>
      <c r="BR504">
        <v>8</v>
      </c>
      <c r="BS504">
        <v>8</v>
      </c>
      <c r="BT504">
        <v>0</v>
      </c>
      <c r="BU504" t="str">
        <f>"10:00 AM"</f>
        <v>10:00 AM</v>
      </c>
      <c r="BV504" t="str">
        <f>"7:00 PM"</f>
        <v>7:00 PM</v>
      </c>
      <c r="BW504" t="s">
        <v>131</v>
      </c>
      <c r="BX504">
        <v>0</v>
      </c>
      <c r="BY504">
        <v>12</v>
      </c>
      <c r="BZ504" t="s">
        <v>115</v>
      </c>
      <c r="CB504" t="s">
        <v>4273</v>
      </c>
      <c r="CC504" t="s">
        <v>4274</v>
      </c>
      <c r="CD504" t="s">
        <v>4266</v>
      </c>
      <c r="CE504" t="s">
        <v>119</v>
      </c>
      <c r="CF504" t="s">
        <v>120</v>
      </c>
      <c r="CG504" s="8">
        <v>96950</v>
      </c>
      <c r="CH504" s="2">
        <v>9.77</v>
      </c>
      <c r="CI504" s="2">
        <v>9.77</v>
      </c>
      <c r="CJ504" s="2">
        <v>14.66</v>
      </c>
      <c r="CK504" s="2">
        <v>14.66</v>
      </c>
      <c r="CL504" t="s">
        <v>134</v>
      </c>
      <c r="CM504" t="s">
        <v>136</v>
      </c>
      <c r="CN504" t="s">
        <v>135</v>
      </c>
      <c r="CP504" t="s">
        <v>115</v>
      </c>
      <c r="CQ504" t="s">
        <v>114</v>
      </c>
      <c r="CR504" t="s">
        <v>115</v>
      </c>
      <c r="CS504" t="s">
        <v>114</v>
      </c>
      <c r="CT504" t="s">
        <v>136</v>
      </c>
      <c r="CU504" t="s">
        <v>114</v>
      </c>
      <c r="CV504" t="s">
        <v>136</v>
      </c>
      <c r="CW504" t="s">
        <v>327</v>
      </c>
      <c r="CX504" s="10">
        <v>16702337999</v>
      </c>
      <c r="CY504" t="s">
        <v>4270</v>
      </c>
      <c r="CZ504" t="s">
        <v>136</v>
      </c>
      <c r="DA504" t="s">
        <v>114</v>
      </c>
      <c r="DB504" t="s">
        <v>115</v>
      </c>
    </row>
    <row r="505" spans="1:111" ht="14.45" customHeight="1" x14ac:dyDescent="0.25">
      <c r="A505" t="s">
        <v>4275</v>
      </c>
      <c r="B505" t="s">
        <v>209</v>
      </c>
      <c r="C505" s="1">
        <v>45189.822542824077</v>
      </c>
      <c r="D505" s="1">
        <v>45239</v>
      </c>
      <c r="E505" t="s">
        <v>139</v>
      </c>
      <c r="G505" t="s">
        <v>115</v>
      </c>
      <c r="H505" t="s">
        <v>115</v>
      </c>
      <c r="I505" t="s">
        <v>115</v>
      </c>
      <c r="J505" t="s">
        <v>4142</v>
      </c>
      <c r="K505" t="s">
        <v>4143</v>
      </c>
      <c r="L505" t="s">
        <v>4144</v>
      </c>
      <c r="M505" t="s">
        <v>4145</v>
      </c>
      <c r="N505" t="s">
        <v>214</v>
      </c>
      <c r="O505" t="s">
        <v>120</v>
      </c>
      <c r="P505" s="8">
        <v>96950</v>
      </c>
      <c r="Q505" t="s">
        <v>121</v>
      </c>
      <c r="R505" t="s">
        <v>560</v>
      </c>
      <c r="S505" s="10">
        <v>16702882288</v>
      </c>
      <c r="T505">
        <v>106</v>
      </c>
      <c r="U505">
        <v>44413</v>
      </c>
      <c r="V505" t="s">
        <v>122</v>
      </c>
      <c r="X505" t="s">
        <v>4146</v>
      </c>
      <c r="Y505" t="s">
        <v>4147</v>
      </c>
      <c r="Z505" t="s">
        <v>136</v>
      </c>
      <c r="AA505" t="s">
        <v>356</v>
      </c>
      <c r="AB505" t="s">
        <v>4144</v>
      </c>
      <c r="AC505" t="s">
        <v>4145</v>
      </c>
      <c r="AD505" t="s">
        <v>214</v>
      </c>
      <c r="AE505" t="s">
        <v>120</v>
      </c>
      <c r="AF505" s="8">
        <v>96950</v>
      </c>
      <c r="AG505" t="s">
        <v>121</v>
      </c>
      <c r="AH505" t="s">
        <v>560</v>
      </c>
      <c r="AI505" s="10">
        <v>16702882288</v>
      </c>
      <c r="AJ505">
        <v>106</v>
      </c>
      <c r="AK505" t="s">
        <v>4148</v>
      </c>
      <c r="BC505" t="str">
        <f>"53-7065.00"</f>
        <v>53-7065.00</v>
      </c>
      <c r="BD505" t="s">
        <v>936</v>
      </c>
      <c r="BE505" t="s">
        <v>4149</v>
      </c>
      <c r="BF505" t="s">
        <v>4150</v>
      </c>
      <c r="BG505">
        <v>1</v>
      </c>
      <c r="BH505">
        <v>1</v>
      </c>
      <c r="BI505" s="1">
        <v>45231</v>
      </c>
      <c r="BJ505" s="1">
        <v>45596</v>
      </c>
      <c r="BK505" s="1">
        <v>45239</v>
      </c>
      <c r="BL505" s="1">
        <v>45596</v>
      </c>
      <c r="BM505">
        <v>40</v>
      </c>
      <c r="BN505">
        <v>0</v>
      </c>
      <c r="BO505">
        <v>7</v>
      </c>
      <c r="BP505">
        <v>6.5</v>
      </c>
      <c r="BQ505">
        <v>6.5</v>
      </c>
      <c r="BR505">
        <v>6.5</v>
      </c>
      <c r="BS505">
        <v>6.5</v>
      </c>
      <c r="BT505">
        <v>7</v>
      </c>
      <c r="BU505" t="str">
        <f>"8:00 AM"</f>
        <v>8:00 AM</v>
      </c>
      <c r="BV505" t="str">
        <f>"5:00 PM"</f>
        <v>5:00 PM</v>
      </c>
      <c r="BW505" t="s">
        <v>131</v>
      </c>
      <c r="BX505">
        <v>0</v>
      </c>
      <c r="BY505">
        <v>12</v>
      </c>
      <c r="BZ505" t="s">
        <v>115</v>
      </c>
      <c r="CB505" t="s">
        <v>4151</v>
      </c>
      <c r="CC505" t="s">
        <v>4144</v>
      </c>
      <c r="CD505" t="s">
        <v>4145</v>
      </c>
      <c r="CE505" t="s">
        <v>214</v>
      </c>
      <c r="CF505" t="s">
        <v>120</v>
      </c>
      <c r="CG505" s="8">
        <v>96950</v>
      </c>
      <c r="CH505" s="2">
        <v>8.56</v>
      </c>
      <c r="CI505" s="2">
        <v>8.6</v>
      </c>
      <c r="CJ505" s="2">
        <v>12.84</v>
      </c>
      <c r="CK505" s="2">
        <v>12.9</v>
      </c>
      <c r="CL505" t="s">
        <v>134</v>
      </c>
      <c r="CM505" t="s">
        <v>136</v>
      </c>
      <c r="CN505" t="s">
        <v>135</v>
      </c>
      <c r="CP505" t="s">
        <v>115</v>
      </c>
      <c r="CQ505" t="s">
        <v>114</v>
      </c>
      <c r="CR505" t="s">
        <v>115</v>
      </c>
      <c r="CS505" t="s">
        <v>114</v>
      </c>
      <c r="CT505" t="s">
        <v>136</v>
      </c>
      <c r="CU505" t="s">
        <v>114</v>
      </c>
      <c r="CV505" t="s">
        <v>136</v>
      </c>
      <c r="CW505" t="s">
        <v>4152</v>
      </c>
      <c r="CX505" s="10">
        <v>16702882288</v>
      </c>
      <c r="CY505" t="s">
        <v>4148</v>
      </c>
      <c r="CZ505" t="s">
        <v>136</v>
      </c>
      <c r="DA505" t="s">
        <v>114</v>
      </c>
      <c r="DB505" t="s">
        <v>115</v>
      </c>
    </row>
    <row r="506" spans="1:111" ht="14.45" customHeight="1" x14ac:dyDescent="0.25">
      <c r="A506" t="s">
        <v>4276</v>
      </c>
      <c r="B506" t="s">
        <v>209</v>
      </c>
      <c r="C506" s="1">
        <v>45183.081347106483</v>
      </c>
      <c r="D506" s="1">
        <v>45239</v>
      </c>
      <c r="E506" t="s">
        <v>113</v>
      </c>
      <c r="F506" s="1">
        <v>45259.791666666664</v>
      </c>
      <c r="G506" t="s">
        <v>115</v>
      </c>
      <c r="H506" t="s">
        <v>115</v>
      </c>
      <c r="I506" t="s">
        <v>115</v>
      </c>
      <c r="J506" t="s">
        <v>3579</v>
      </c>
      <c r="L506" t="s">
        <v>3794</v>
      </c>
      <c r="N506" t="s">
        <v>214</v>
      </c>
      <c r="O506" t="s">
        <v>120</v>
      </c>
      <c r="P506" s="8">
        <v>96950</v>
      </c>
      <c r="Q506" t="s">
        <v>121</v>
      </c>
      <c r="S506" s="10">
        <v>16702341795</v>
      </c>
      <c r="U506">
        <v>56179</v>
      </c>
      <c r="V506" t="s">
        <v>122</v>
      </c>
      <c r="X506" t="s">
        <v>3582</v>
      </c>
      <c r="Y506" t="s">
        <v>3311</v>
      </c>
      <c r="Z506" t="s">
        <v>3584</v>
      </c>
      <c r="AA506" t="s">
        <v>3585</v>
      </c>
      <c r="AB506" t="s">
        <v>3794</v>
      </c>
      <c r="AD506" t="s">
        <v>214</v>
      </c>
      <c r="AE506" t="s">
        <v>120</v>
      </c>
      <c r="AF506" s="8">
        <v>96950</v>
      </c>
      <c r="AG506" t="s">
        <v>121</v>
      </c>
      <c r="AI506" s="10">
        <v>16702341795</v>
      </c>
      <c r="AK506" t="s">
        <v>3586</v>
      </c>
      <c r="BC506" t="str">
        <f>"49-9071.00"</f>
        <v>49-9071.00</v>
      </c>
      <c r="BD506" t="s">
        <v>200</v>
      </c>
      <c r="BE506" t="s">
        <v>3795</v>
      </c>
      <c r="BF506" t="s">
        <v>3796</v>
      </c>
      <c r="BG506">
        <v>29</v>
      </c>
      <c r="BH506">
        <v>29</v>
      </c>
      <c r="BI506" s="1">
        <v>45261</v>
      </c>
      <c r="BJ506" s="1">
        <v>45626</v>
      </c>
      <c r="BK506" s="1">
        <v>45261</v>
      </c>
      <c r="BL506" s="1">
        <v>45626</v>
      </c>
      <c r="BM506">
        <v>40</v>
      </c>
      <c r="BN506">
        <v>0</v>
      </c>
      <c r="BO506">
        <v>8</v>
      </c>
      <c r="BP506">
        <v>8</v>
      </c>
      <c r="BQ506">
        <v>8</v>
      </c>
      <c r="BR506">
        <v>8</v>
      </c>
      <c r="BS506">
        <v>8</v>
      </c>
      <c r="BT506">
        <v>0</v>
      </c>
      <c r="BU506" t="str">
        <f>"8:00 AM"</f>
        <v>8:00 AM</v>
      </c>
      <c r="BV506" t="str">
        <f>"5:00 PM"</f>
        <v>5:00 PM</v>
      </c>
      <c r="BW506" t="s">
        <v>131</v>
      </c>
      <c r="BX506">
        <v>0</v>
      </c>
      <c r="BY506">
        <v>12</v>
      </c>
      <c r="BZ506" t="s">
        <v>115</v>
      </c>
      <c r="CB506" t="s">
        <v>3797</v>
      </c>
      <c r="CC506" t="s">
        <v>3580</v>
      </c>
      <c r="CD506" t="s">
        <v>3581</v>
      </c>
      <c r="CE506" t="s">
        <v>214</v>
      </c>
      <c r="CF506" t="s">
        <v>120</v>
      </c>
      <c r="CG506" s="8">
        <v>96950</v>
      </c>
      <c r="CH506" s="2">
        <v>9.5399999999999991</v>
      </c>
      <c r="CI506" s="2">
        <v>10.5</v>
      </c>
      <c r="CJ506" s="2">
        <v>14.31</v>
      </c>
      <c r="CK506" s="2">
        <v>15.75</v>
      </c>
      <c r="CL506" t="s">
        <v>134</v>
      </c>
      <c r="CM506" t="s">
        <v>184</v>
      </c>
      <c r="CN506" t="s">
        <v>135</v>
      </c>
      <c r="CP506" t="s">
        <v>114</v>
      </c>
      <c r="CQ506" t="s">
        <v>114</v>
      </c>
      <c r="CR506" t="s">
        <v>114</v>
      </c>
      <c r="CS506" t="s">
        <v>114</v>
      </c>
      <c r="CT506" t="s">
        <v>136</v>
      </c>
      <c r="CU506" t="s">
        <v>114</v>
      </c>
      <c r="CV506" t="s">
        <v>114</v>
      </c>
      <c r="CW506" t="s">
        <v>4121</v>
      </c>
      <c r="CX506" s="10">
        <v>16702341795</v>
      </c>
      <c r="CY506" t="s">
        <v>3586</v>
      </c>
      <c r="CZ506" t="s">
        <v>3592</v>
      </c>
      <c r="DA506" t="s">
        <v>114</v>
      </c>
      <c r="DB506" t="s">
        <v>115</v>
      </c>
    </row>
    <row r="507" spans="1:111" ht="14.45" customHeight="1" x14ac:dyDescent="0.25">
      <c r="A507" t="s">
        <v>4278</v>
      </c>
      <c r="B507" t="s">
        <v>209</v>
      </c>
      <c r="C507" s="1">
        <v>45191.906166319444</v>
      </c>
      <c r="D507" s="1">
        <v>45239</v>
      </c>
      <c r="E507" t="s">
        <v>113</v>
      </c>
      <c r="F507" s="1">
        <v>45339.791666666664</v>
      </c>
      <c r="G507" t="s">
        <v>114</v>
      </c>
      <c r="H507" t="s">
        <v>115</v>
      </c>
      <c r="I507" t="s">
        <v>115</v>
      </c>
      <c r="J507" t="s">
        <v>4279</v>
      </c>
      <c r="L507" t="s">
        <v>3866</v>
      </c>
      <c r="N507" t="s">
        <v>119</v>
      </c>
      <c r="O507" t="s">
        <v>120</v>
      </c>
      <c r="P507" s="8">
        <v>96950</v>
      </c>
      <c r="Q507" t="s">
        <v>121</v>
      </c>
      <c r="S507" s="10">
        <v>16702358748</v>
      </c>
      <c r="U507">
        <v>423710</v>
      </c>
      <c r="V507" t="s">
        <v>122</v>
      </c>
      <c r="X507" t="s">
        <v>3867</v>
      </c>
      <c r="Y507" t="s">
        <v>867</v>
      </c>
      <c r="Z507" t="s">
        <v>3868</v>
      </c>
      <c r="AA507" t="s">
        <v>308</v>
      </c>
      <c r="AB507" t="s">
        <v>3866</v>
      </c>
      <c r="AD507" t="s">
        <v>119</v>
      </c>
      <c r="AE507" t="s">
        <v>120</v>
      </c>
      <c r="AF507" s="8">
        <v>96950</v>
      </c>
      <c r="AG507" t="s">
        <v>121</v>
      </c>
      <c r="AI507" s="10">
        <v>16702358748</v>
      </c>
      <c r="AK507" t="s">
        <v>4280</v>
      </c>
      <c r="BC507" t="str">
        <f>"17-3022.00"</f>
        <v>17-3022.00</v>
      </c>
      <c r="BD507" t="s">
        <v>1261</v>
      </c>
      <c r="BE507" t="s">
        <v>4281</v>
      </c>
      <c r="BF507" t="s">
        <v>3872</v>
      </c>
      <c r="BG507">
        <v>1</v>
      </c>
      <c r="BH507">
        <v>1</v>
      </c>
      <c r="BI507" s="1">
        <v>45341</v>
      </c>
      <c r="BJ507" s="1">
        <v>46436</v>
      </c>
      <c r="BK507" s="1">
        <v>45341</v>
      </c>
      <c r="BL507" s="1">
        <v>46436</v>
      </c>
      <c r="BM507">
        <v>35</v>
      </c>
      <c r="BN507">
        <v>0</v>
      </c>
      <c r="BO507">
        <v>7</v>
      </c>
      <c r="BP507">
        <v>7</v>
      </c>
      <c r="BQ507">
        <v>7</v>
      </c>
      <c r="BR507">
        <v>7</v>
      </c>
      <c r="BS507">
        <v>7</v>
      </c>
      <c r="BT507">
        <v>0</v>
      </c>
      <c r="BU507" t="str">
        <f>"8:00 AM"</f>
        <v>8:00 AM</v>
      </c>
      <c r="BV507" t="str">
        <f>"4:00 PM"</f>
        <v>4:00 PM</v>
      </c>
      <c r="BW507" t="s">
        <v>160</v>
      </c>
      <c r="BX507">
        <v>0</v>
      </c>
      <c r="BY507">
        <v>24</v>
      </c>
      <c r="BZ507" t="s">
        <v>114</v>
      </c>
      <c r="CA507">
        <v>10</v>
      </c>
      <c r="CB507" t="s">
        <v>4282</v>
      </c>
      <c r="CC507" t="s">
        <v>3866</v>
      </c>
      <c r="CE507" t="s">
        <v>119</v>
      </c>
      <c r="CF507" t="s">
        <v>120</v>
      </c>
      <c r="CG507" s="8">
        <v>96950</v>
      </c>
      <c r="CH507" s="2">
        <v>17.760000000000002</v>
      </c>
      <c r="CI507" s="2">
        <v>20</v>
      </c>
      <c r="CJ507" s="2">
        <v>26.64</v>
      </c>
      <c r="CK507" s="2">
        <v>30</v>
      </c>
      <c r="CL507" t="s">
        <v>134</v>
      </c>
      <c r="CM507" t="s">
        <v>206</v>
      </c>
      <c r="CN507" t="s">
        <v>187</v>
      </c>
      <c r="CP507" t="s">
        <v>115</v>
      </c>
      <c r="CQ507" t="s">
        <v>114</v>
      </c>
      <c r="CR507" t="s">
        <v>115</v>
      </c>
      <c r="CS507" t="s">
        <v>114</v>
      </c>
      <c r="CT507" t="s">
        <v>136</v>
      </c>
      <c r="CU507" t="s">
        <v>114</v>
      </c>
      <c r="CV507" t="s">
        <v>136</v>
      </c>
      <c r="CW507" t="s">
        <v>4283</v>
      </c>
      <c r="CX507" s="10">
        <v>16702358748</v>
      </c>
      <c r="CY507" t="s">
        <v>4280</v>
      </c>
      <c r="CZ507" t="s">
        <v>206</v>
      </c>
      <c r="DA507" t="s">
        <v>114</v>
      </c>
      <c r="DB507" t="s">
        <v>115</v>
      </c>
    </row>
    <row r="508" spans="1:111" ht="14.45" customHeight="1" x14ac:dyDescent="0.25">
      <c r="A508" t="s">
        <v>4284</v>
      </c>
      <c r="B508" t="s">
        <v>209</v>
      </c>
      <c r="C508" s="1">
        <v>45183.931577546296</v>
      </c>
      <c r="D508" s="1">
        <v>45239</v>
      </c>
      <c r="E508" t="s">
        <v>113</v>
      </c>
      <c r="F508" s="1">
        <v>45349.791666666664</v>
      </c>
      <c r="G508" t="s">
        <v>115</v>
      </c>
      <c r="H508" t="s">
        <v>115</v>
      </c>
      <c r="I508" t="s">
        <v>115</v>
      </c>
      <c r="J508" t="s">
        <v>4109</v>
      </c>
      <c r="K508" t="s">
        <v>4110</v>
      </c>
      <c r="L508" t="s">
        <v>4111</v>
      </c>
      <c r="M508" t="s">
        <v>4112</v>
      </c>
      <c r="N508" t="s">
        <v>119</v>
      </c>
      <c r="O508" t="s">
        <v>120</v>
      </c>
      <c r="P508" s="8">
        <v>96950</v>
      </c>
      <c r="Q508" t="s">
        <v>121</v>
      </c>
      <c r="R508" t="s">
        <v>120</v>
      </c>
      <c r="S508" s="10">
        <v>16702880373</v>
      </c>
      <c r="U508">
        <v>532111</v>
      </c>
      <c r="V508" t="s">
        <v>122</v>
      </c>
      <c r="X508" t="s">
        <v>4113</v>
      </c>
      <c r="Y508" t="s">
        <v>4114</v>
      </c>
      <c r="Z508" t="s">
        <v>4115</v>
      </c>
      <c r="AA508" t="s">
        <v>126</v>
      </c>
      <c r="AB508" t="s">
        <v>4111</v>
      </c>
      <c r="AC508" t="s">
        <v>4112</v>
      </c>
      <c r="AD508" t="s">
        <v>119</v>
      </c>
      <c r="AE508" t="s">
        <v>120</v>
      </c>
      <c r="AF508" s="8">
        <v>96950</v>
      </c>
      <c r="AG508" t="s">
        <v>121</v>
      </c>
      <c r="AH508" t="s">
        <v>119</v>
      </c>
      <c r="AI508" s="10">
        <v>16702880373</v>
      </c>
      <c r="AK508" t="s">
        <v>4116</v>
      </c>
      <c r="BC508" t="str">
        <f>"27-1024.00"</f>
        <v>27-1024.00</v>
      </c>
      <c r="BD508" t="s">
        <v>680</v>
      </c>
      <c r="BE508" t="s">
        <v>4285</v>
      </c>
      <c r="BF508" t="s">
        <v>4286</v>
      </c>
      <c r="BG508">
        <v>1</v>
      </c>
      <c r="BH508">
        <v>1</v>
      </c>
      <c r="BI508" s="1">
        <v>45352</v>
      </c>
      <c r="BJ508" s="1">
        <v>45716</v>
      </c>
      <c r="BK508" s="1">
        <v>45352</v>
      </c>
      <c r="BL508" s="1">
        <v>45716</v>
      </c>
      <c r="BM508">
        <v>35</v>
      </c>
      <c r="BN508">
        <v>0</v>
      </c>
      <c r="BO508">
        <v>7</v>
      </c>
      <c r="BP508">
        <v>7</v>
      </c>
      <c r="BQ508">
        <v>7</v>
      </c>
      <c r="BR508">
        <v>7</v>
      </c>
      <c r="BS508">
        <v>7</v>
      </c>
      <c r="BT508">
        <v>0</v>
      </c>
      <c r="BU508" t="str">
        <f>"9:00 AM"</f>
        <v>9:00 AM</v>
      </c>
      <c r="BV508" t="str">
        <f>"5:00 PM"</f>
        <v>5:00 PM</v>
      </c>
      <c r="BW508" t="s">
        <v>131</v>
      </c>
      <c r="BX508">
        <v>0</v>
      </c>
      <c r="BY508">
        <v>12</v>
      </c>
      <c r="BZ508" t="s">
        <v>115</v>
      </c>
      <c r="CB508" t="s">
        <v>4287</v>
      </c>
      <c r="CC508" t="s">
        <v>4111</v>
      </c>
      <c r="CD508" t="s">
        <v>4112</v>
      </c>
      <c r="CE508" t="s">
        <v>119</v>
      </c>
      <c r="CF508" t="s">
        <v>120</v>
      </c>
      <c r="CG508" s="8">
        <v>96950</v>
      </c>
      <c r="CH508" s="2">
        <v>9.7200000000000006</v>
      </c>
      <c r="CI508" s="2">
        <v>9.7200000000000006</v>
      </c>
      <c r="CJ508" s="2">
        <v>14.58</v>
      </c>
      <c r="CK508" s="2">
        <v>14.58</v>
      </c>
      <c r="CL508" t="s">
        <v>134</v>
      </c>
      <c r="CM508" t="s">
        <v>423</v>
      </c>
      <c r="CN508" t="s">
        <v>135</v>
      </c>
      <c r="CP508" t="s">
        <v>115</v>
      </c>
      <c r="CQ508" t="s">
        <v>114</v>
      </c>
      <c r="CR508" t="s">
        <v>115</v>
      </c>
      <c r="CS508" t="s">
        <v>114</v>
      </c>
      <c r="CT508" t="s">
        <v>136</v>
      </c>
      <c r="CU508" t="s">
        <v>114</v>
      </c>
      <c r="CV508" t="s">
        <v>136</v>
      </c>
      <c r="CW508" t="s">
        <v>136</v>
      </c>
      <c r="CX508" s="10">
        <v>16702880373</v>
      </c>
      <c r="CY508" t="s">
        <v>4116</v>
      </c>
      <c r="CZ508" t="s">
        <v>136</v>
      </c>
      <c r="DA508" t="s">
        <v>114</v>
      </c>
      <c r="DB508" t="s">
        <v>115</v>
      </c>
      <c r="DC508" t="s">
        <v>4113</v>
      </c>
      <c r="DD508" t="s">
        <v>4114</v>
      </c>
      <c r="DE508" t="s">
        <v>4012</v>
      </c>
      <c r="DF508" t="s">
        <v>4109</v>
      </c>
      <c r="DG508" t="s">
        <v>4116</v>
      </c>
    </row>
    <row r="509" spans="1:111" ht="14.45" customHeight="1" x14ac:dyDescent="0.25">
      <c r="A509" t="s">
        <v>4288</v>
      </c>
      <c r="B509" t="s">
        <v>209</v>
      </c>
      <c r="C509" s="1">
        <v>45175.215675347223</v>
      </c>
      <c r="D509" s="1">
        <v>45239</v>
      </c>
      <c r="E509" t="s">
        <v>139</v>
      </c>
      <c r="G509" t="s">
        <v>115</v>
      </c>
      <c r="H509" t="s">
        <v>115</v>
      </c>
      <c r="I509" t="s">
        <v>115</v>
      </c>
      <c r="J509" t="s">
        <v>4289</v>
      </c>
      <c r="L509" t="s">
        <v>4290</v>
      </c>
      <c r="M509" t="s">
        <v>4291</v>
      </c>
      <c r="N509" t="s">
        <v>119</v>
      </c>
      <c r="O509" t="s">
        <v>120</v>
      </c>
      <c r="P509" s="8">
        <v>96950</v>
      </c>
      <c r="Q509" t="s">
        <v>121</v>
      </c>
      <c r="S509" s="10">
        <v>16702874639</v>
      </c>
      <c r="T509">
        <v>0</v>
      </c>
      <c r="U509">
        <v>541611</v>
      </c>
      <c r="V509" t="s">
        <v>122</v>
      </c>
      <c r="X509" t="s">
        <v>415</v>
      </c>
      <c r="Y509" t="s">
        <v>416</v>
      </c>
      <c r="Z509" t="s">
        <v>417</v>
      </c>
      <c r="AA509" t="s">
        <v>418</v>
      </c>
      <c r="AB509" t="s">
        <v>4292</v>
      </c>
      <c r="AC509" t="s">
        <v>4291</v>
      </c>
      <c r="AD509" t="s">
        <v>119</v>
      </c>
      <c r="AE509" t="s">
        <v>120</v>
      </c>
      <c r="AF509" s="8">
        <v>96950</v>
      </c>
      <c r="AG509" t="s">
        <v>121</v>
      </c>
      <c r="AI509" s="10">
        <v>16702874639</v>
      </c>
      <c r="AJ509">
        <v>0</v>
      </c>
      <c r="AK509" t="s">
        <v>4293</v>
      </c>
      <c r="BC509" t="str">
        <f>"39-7011.00"</f>
        <v>39-7011.00</v>
      </c>
      <c r="BD509" t="s">
        <v>1655</v>
      </c>
      <c r="BE509" t="s">
        <v>4294</v>
      </c>
      <c r="BF509" t="s">
        <v>4295</v>
      </c>
      <c r="BG509">
        <v>2</v>
      </c>
      <c r="BH509">
        <v>2</v>
      </c>
      <c r="BI509" s="1">
        <v>45231</v>
      </c>
      <c r="BJ509" s="1">
        <v>45596</v>
      </c>
      <c r="BK509" s="1">
        <v>45239</v>
      </c>
      <c r="BL509" s="1">
        <v>45596</v>
      </c>
      <c r="BM509">
        <v>35</v>
      </c>
      <c r="BN509">
        <v>0</v>
      </c>
      <c r="BO509">
        <v>7</v>
      </c>
      <c r="BP509">
        <v>7</v>
      </c>
      <c r="BQ509">
        <v>7</v>
      </c>
      <c r="BR509">
        <v>7</v>
      </c>
      <c r="BS509">
        <v>7</v>
      </c>
      <c r="BT509">
        <v>0</v>
      </c>
      <c r="BU509" t="str">
        <f>"9:00 AM"</f>
        <v>9:00 AM</v>
      </c>
      <c r="BV509" t="str">
        <f>"5:00 PM"</f>
        <v>5:00 PM</v>
      </c>
      <c r="BW509" t="s">
        <v>131</v>
      </c>
      <c r="BX509">
        <v>6</v>
      </c>
      <c r="BY509">
        <v>12</v>
      </c>
      <c r="BZ509" t="s">
        <v>115</v>
      </c>
      <c r="CB509" t="s">
        <v>4296</v>
      </c>
      <c r="CC509" t="s">
        <v>4297</v>
      </c>
      <c r="CD509" t="s">
        <v>4290</v>
      </c>
      <c r="CE509" t="s">
        <v>119</v>
      </c>
      <c r="CF509" t="s">
        <v>120</v>
      </c>
      <c r="CG509" s="8">
        <v>96950</v>
      </c>
      <c r="CH509" s="2">
        <v>10.050000000000001</v>
      </c>
      <c r="CI509" s="2">
        <v>10.050000000000001</v>
      </c>
      <c r="CJ509" s="2">
        <v>15.08</v>
      </c>
      <c r="CK509" s="2">
        <v>15.08</v>
      </c>
      <c r="CL509" t="s">
        <v>134</v>
      </c>
      <c r="CM509" t="s">
        <v>423</v>
      </c>
      <c r="CN509" t="s">
        <v>135</v>
      </c>
      <c r="CP509" t="s">
        <v>115</v>
      </c>
      <c r="CQ509" t="s">
        <v>114</v>
      </c>
      <c r="CR509" t="s">
        <v>115</v>
      </c>
      <c r="CS509" t="s">
        <v>114</v>
      </c>
      <c r="CT509" t="s">
        <v>114</v>
      </c>
      <c r="CU509" t="s">
        <v>114</v>
      </c>
      <c r="CV509" t="s">
        <v>136</v>
      </c>
      <c r="CW509" t="s">
        <v>424</v>
      </c>
      <c r="CX509" s="10">
        <v>16702341610</v>
      </c>
      <c r="CY509" t="s">
        <v>4293</v>
      </c>
      <c r="CZ509" t="s">
        <v>136</v>
      </c>
      <c r="DA509" t="s">
        <v>114</v>
      </c>
      <c r="DB509" t="s">
        <v>115</v>
      </c>
    </row>
    <row r="510" spans="1:111" ht="14.45" customHeight="1" x14ac:dyDescent="0.25">
      <c r="A510" t="s">
        <v>4298</v>
      </c>
      <c r="B510" t="s">
        <v>209</v>
      </c>
      <c r="C510" s="1">
        <v>45175.30523622685</v>
      </c>
      <c r="D510" s="1">
        <v>45239</v>
      </c>
      <c r="E510" t="s">
        <v>139</v>
      </c>
      <c r="G510" t="s">
        <v>115</v>
      </c>
      <c r="H510" t="s">
        <v>115</v>
      </c>
      <c r="I510" t="s">
        <v>115</v>
      </c>
      <c r="J510" t="s">
        <v>2531</v>
      </c>
      <c r="K510" t="s">
        <v>2532</v>
      </c>
      <c r="L510" t="s">
        <v>2533</v>
      </c>
      <c r="M510" t="s">
        <v>2534</v>
      </c>
      <c r="N510" t="s">
        <v>119</v>
      </c>
      <c r="O510" t="s">
        <v>120</v>
      </c>
      <c r="P510" s="8">
        <v>96950</v>
      </c>
      <c r="Q510" t="s">
        <v>121</v>
      </c>
      <c r="S510" s="10">
        <v>16702352883</v>
      </c>
      <c r="T510">
        <v>0</v>
      </c>
      <c r="U510">
        <v>56132</v>
      </c>
      <c r="V510" t="s">
        <v>122</v>
      </c>
      <c r="X510" t="s">
        <v>415</v>
      </c>
      <c r="Y510" t="s">
        <v>416</v>
      </c>
      <c r="Z510" t="s">
        <v>417</v>
      </c>
      <c r="AA510" t="s">
        <v>533</v>
      </c>
      <c r="AB510" t="s">
        <v>2533</v>
      </c>
      <c r="AC510" t="s">
        <v>2534</v>
      </c>
      <c r="AD510" t="s">
        <v>119</v>
      </c>
      <c r="AE510" t="s">
        <v>120</v>
      </c>
      <c r="AF510" s="8">
        <v>96950</v>
      </c>
      <c r="AG510" t="s">
        <v>121</v>
      </c>
      <c r="AI510" s="10">
        <v>16702352883</v>
      </c>
      <c r="AJ510">
        <v>0</v>
      </c>
      <c r="AK510" t="s">
        <v>2535</v>
      </c>
      <c r="BC510" t="str">
        <f>"39-3091.00"</f>
        <v>39-3091.00</v>
      </c>
      <c r="BD510" t="s">
        <v>3236</v>
      </c>
      <c r="BE510" t="s">
        <v>3237</v>
      </c>
      <c r="BF510" t="s">
        <v>3238</v>
      </c>
      <c r="BG510">
        <v>10</v>
      </c>
      <c r="BH510">
        <v>10</v>
      </c>
      <c r="BI510" s="1">
        <v>45200</v>
      </c>
      <c r="BJ510" s="1">
        <v>45565</v>
      </c>
      <c r="BK510" s="1">
        <v>45239</v>
      </c>
      <c r="BL510" s="1">
        <v>45565</v>
      </c>
      <c r="BM510">
        <v>35</v>
      </c>
      <c r="BN510">
        <v>0</v>
      </c>
      <c r="BO510">
        <v>7</v>
      </c>
      <c r="BP510">
        <v>7</v>
      </c>
      <c r="BQ510">
        <v>7</v>
      </c>
      <c r="BR510">
        <v>7</v>
      </c>
      <c r="BS510">
        <v>7</v>
      </c>
      <c r="BT510">
        <v>0</v>
      </c>
      <c r="BU510" t="str">
        <f>"9:00 AM"</f>
        <v>9:00 AM</v>
      </c>
      <c r="BV510" t="str">
        <f>"5:00 PM"</f>
        <v>5:00 PM</v>
      </c>
      <c r="BW510" t="s">
        <v>131</v>
      </c>
      <c r="BX510">
        <v>3</v>
      </c>
      <c r="BY510">
        <v>3</v>
      </c>
      <c r="BZ510" t="s">
        <v>115</v>
      </c>
      <c r="CB510" t="s">
        <v>3239</v>
      </c>
      <c r="CC510" t="s">
        <v>2533</v>
      </c>
      <c r="CD510" t="s">
        <v>2539</v>
      </c>
      <c r="CE510" t="s">
        <v>119</v>
      </c>
      <c r="CF510" t="s">
        <v>120</v>
      </c>
      <c r="CG510" s="8">
        <v>96950</v>
      </c>
      <c r="CH510" s="2">
        <v>7.7</v>
      </c>
      <c r="CI510" s="2">
        <v>7.7</v>
      </c>
      <c r="CJ510" s="2">
        <v>11.55</v>
      </c>
      <c r="CK510" s="2">
        <v>11.55</v>
      </c>
      <c r="CL510" t="s">
        <v>134</v>
      </c>
      <c r="CM510" t="s">
        <v>764</v>
      </c>
      <c r="CN510" t="s">
        <v>135</v>
      </c>
      <c r="CP510" t="s">
        <v>115</v>
      </c>
      <c r="CQ510" t="s">
        <v>114</v>
      </c>
      <c r="CR510" t="s">
        <v>115</v>
      </c>
      <c r="CS510" t="s">
        <v>114</v>
      </c>
      <c r="CT510" t="s">
        <v>114</v>
      </c>
      <c r="CU510" t="s">
        <v>114</v>
      </c>
      <c r="CV510" t="s">
        <v>136</v>
      </c>
      <c r="CW510" t="s">
        <v>424</v>
      </c>
      <c r="CX510" s="10">
        <v>16702352883</v>
      </c>
      <c r="CY510" t="s">
        <v>2535</v>
      </c>
      <c r="CZ510" t="s">
        <v>206</v>
      </c>
      <c r="DA510" t="s">
        <v>114</v>
      </c>
      <c r="DB510" t="s">
        <v>115</v>
      </c>
    </row>
    <row r="511" spans="1:111" ht="14.45" customHeight="1" x14ac:dyDescent="0.25">
      <c r="A511" t="s">
        <v>4159</v>
      </c>
      <c r="B511" t="s">
        <v>285</v>
      </c>
      <c r="C511" s="1">
        <v>45171.1297150463</v>
      </c>
      <c r="D511" s="1">
        <v>45239</v>
      </c>
      <c r="E511" t="s">
        <v>139</v>
      </c>
      <c r="G511" t="s">
        <v>114</v>
      </c>
      <c r="H511" t="s">
        <v>115</v>
      </c>
      <c r="I511" t="s">
        <v>115</v>
      </c>
      <c r="J511" t="s">
        <v>754</v>
      </c>
      <c r="L511" t="s">
        <v>755</v>
      </c>
      <c r="M511" t="s">
        <v>756</v>
      </c>
      <c r="N511" t="s">
        <v>214</v>
      </c>
      <c r="O511" t="s">
        <v>120</v>
      </c>
      <c r="P511" s="8">
        <v>96950</v>
      </c>
      <c r="Q511" t="s">
        <v>121</v>
      </c>
      <c r="S511" s="10">
        <v>16703223622</v>
      </c>
      <c r="U511">
        <v>487210</v>
      </c>
      <c r="V511" t="s">
        <v>122</v>
      </c>
      <c r="X511" t="s">
        <v>757</v>
      </c>
      <c r="Y511" t="s">
        <v>758</v>
      </c>
      <c r="AA511" t="s">
        <v>219</v>
      </c>
      <c r="AB511" t="s">
        <v>755</v>
      </c>
      <c r="AC511" t="s">
        <v>756</v>
      </c>
      <c r="AD511" t="s">
        <v>214</v>
      </c>
      <c r="AE511" t="s">
        <v>120</v>
      </c>
      <c r="AF511" s="8">
        <v>96950</v>
      </c>
      <c r="AG511" t="s">
        <v>121</v>
      </c>
      <c r="AI511" s="10">
        <v>16703223622</v>
      </c>
      <c r="AK511" t="s">
        <v>759</v>
      </c>
      <c r="BC511" t="str">
        <f>"53-6031.00"</f>
        <v>53-6031.00</v>
      </c>
      <c r="BD511" t="s">
        <v>760</v>
      </c>
      <c r="BE511" t="s">
        <v>761</v>
      </c>
      <c r="BF511" t="s">
        <v>762</v>
      </c>
      <c r="BG511">
        <v>1</v>
      </c>
      <c r="BI511" s="1">
        <v>45231</v>
      </c>
      <c r="BJ511" s="1">
        <v>46326</v>
      </c>
      <c r="BM511">
        <v>36</v>
      </c>
      <c r="BN511">
        <v>0</v>
      </c>
      <c r="BO511">
        <v>6</v>
      </c>
      <c r="BP511">
        <v>6</v>
      </c>
      <c r="BQ511">
        <v>6</v>
      </c>
      <c r="BR511">
        <v>6</v>
      </c>
      <c r="BS511">
        <v>6</v>
      </c>
      <c r="BT511">
        <v>6</v>
      </c>
      <c r="BU511" t="str">
        <f>"9:00 AM"</f>
        <v>9:00 AM</v>
      </c>
      <c r="BV511" t="str">
        <f>"4:00 PM"</f>
        <v>4:00 PM</v>
      </c>
      <c r="BW511" t="s">
        <v>131</v>
      </c>
      <c r="BX511">
        <v>0</v>
      </c>
      <c r="BY511">
        <v>12</v>
      </c>
      <c r="BZ511" t="s">
        <v>115</v>
      </c>
      <c r="CB511" t="s">
        <v>4160</v>
      </c>
      <c r="CC511" t="s">
        <v>755</v>
      </c>
      <c r="CD511" t="s">
        <v>756</v>
      </c>
      <c r="CE511" t="s">
        <v>214</v>
      </c>
      <c r="CF511" t="s">
        <v>120</v>
      </c>
      <c r="CG511" s="8">
        <v>96950</v>
      </c>
      <c r="CH511" s="2">
        <v>12.32</v>
      </c>
      <c r="CI511" s="2">
        <v>12.32</v>
      </c>
      <c r="CJ511" s="2">
        <v>18.48</v>
      </c>
      <c r="CK511" s="2">
        <v>18.48</v>
      </c>
      <c r="CL511" t="s">
        <v>134</v>
      </c>
      <c r="CM511" t="s">
        <v>764</v>
      </c>
      <c r="CN511" t="s">
        <v>135</v>
      </c>
      <c r="CP511" t="s">
        <v>115</v>
      </c>
      <c r="CQ511" t="s">
        <v>114</v>
      </c>
      <c r="CR511" t="s">
        <v>115</v>
      </c>
      <c r="CS511" t="s">
        <v>114</v>
      </c>
      <c r="CT511" t="s">
        <v>136</v>
      </c>
      <c r="CU511" t="s">
        <v>114</v>
      </c>
      <c r="CV511" t="s">
        <v>136</v>
      </c>
      <c r="CW511" t="s">
        <v>764</v>
      </c>
      <c r="CX511" s="10">
        <v>16703223622</v>
      </c>
      <c r="CY511" t="s">
        <v>759</v>
      </c>
      <c r="CZ511" t="s">
        <v>136</v>
      </c>
      <c r="DA511" t="s">
        <v>114</v>
      </c>
      <c r="DB511" t="s">
        <v>115</v>
      </c>
    </row>
    <row r="512" spans="1:111" ht="14.45" customHeight="1" x14ac:dyDescent="0.25">
      <c r="A512" t="s">
        <v>4200</v>
      </c>
      <c r="B512" t="s">
        <v>285</v>
      </c>
      <c r="C512" s="1">
        <v>45161.091058796294</v>
      </c>
      <c r="D512" s="1">
        <v>45239</v>
      </c>
      <c r="E512" t="s">
        <v>113</v>
      </c>
      <c r="F512" s="1">
        <v>45199.833333333336</v>
      </c>
      <c r="G512" t="s">
        <v>114</v>
      </c>
      <c r="H512" t="s">
        <v>115</v>
      </c>
      <c r="I512" t="s">
        <v>115</v>
      </c>
      <c r="J512" t="s">
        <v>4201</v>
      </c>
      <c r="K512" t="s">
        <v>4202</v>
      </c>
      <c r="L512" t="s">
        <v>4203</v>
      </c>
      <c r="N512" t="s">
        <v>119</v>
      </c>
      <c r="O512" t="s">
        <v>120</v>
      </c>
      <c r="P512" s="8">
        <v>96950</v>
      </c>
      <c r="Q512" t="s">
        <v>121</v>
      </c>
      <c r="S512" s="10">
        <v>16704836825</v>
      </c>
      <c r="U512">
        <v>4481</v>
      </c>
      <c r="V512" t="s">
        <v>122</v>
      </c>
      <c r="X512" t="s">
        <v>4204</v>
      </c>
      <c r="Y512" t="s">
        <v>4205</v>
      </c>
      <c r="AA512" t="s">
        <v>126</v>
      </c>
      <c r="AB512" t="s">
        <v>4203</v>
      </c>
      <c r="AD512" t="s">
        <v>119</v>
      </c>
      <c r="AE512" t="s">
        <v>120</v>
      </c>
      <c r="AF512" s="8">
        <v>96950</v>
      </c>
      <c r="AG512" t="s">
        <v>121</v>
      </c>
      <c r="AI512" s="10">
        <v>16704836825</v>
      </c>
      <c r="AK512" t="s">
        <v>1020</v>
      </c>
      <c r="AL512" t="s">
        <v>337</v>
      </c>
      <c r="AM512" t="s">
        <v>2457</v>
      </c>
      <c r="AN512" t="s">
        <v>2458</v>
      </c>
      <c r="AP512" t="s">
        <v>2459</v>
      </c>
      <c r="AR512" t="s">
        <v>119</v>
      </c>
      <c r="AS512" t="s">
        <v>120</v>
      </c>
      <c r="AT512">
        <v>96950</v>
      </c>
      <c r="AU512" t="s">
        <v>121</v>
      </c>
      <c r="AW512" s="10">
        <v>16702353403</v>
      </c>
      <c r="AY512" t="s">
        <v>2460</v>
      </c>
      <c r="AZ512" t="s">
        <v>2461</v>
      </c>
      <c r="BC512" t="str">
        <f>"41-1011.00"</f>
        <v>41-1011.00</v>
      </c>
      <c r="BD512" t="s">
        <v>1297</v>
      </c>
      <c r="BE512" t="s">
        <v>4206</v>
      </c>
      <c r="BF512" t="s">
        <v>2173</v>
      </c>
      <c r="BG512">
        <v>1</v>
      </c>
      <c r="BI512" s="1">
        <v>45201</v>
      </c>
      <c r="BJ512" s="1">
        <v>46296</v>
      </c>
      <c r="BM512">
        <v>35</v>
      </c>
      <c r="BN512">
        <v>0</v>
      </c>
      <c r="BO512">
        <v>7</v>
      </c>
      <c r="BP512">
        <v>7</v>
      </c>
      <c r="BQ512">
        <v>7</v>
      </c>
      <c r="BR512">
        <v>7</v>
      </c>
      <c r="BS512">
        <v>7</v>
      </c>
      <c r="BT512">
        <v>0</v>
      </c>
      <c r="BU512" t="str">
        <f>"9:00 AM"</f>
        <v>9:00 AM</v>
      </c>
      <c r="BV512" t="str">
        <f>"5:00 PM"</f>
        <v>5:00 PM</v>
      </c>
      <c r="BW512" t="s">
        <v>131</v>
      </c>
      <c r="BX512">
        <v>0</v>
      </c>
      <c r="BY512">
        <v>12</v>
      </c>
      <c r="BZ512" t="s">
        <v>114</v>
      </c>
      <c r="CA512">
        <v>1</v>
      </c>
      <c r="CB512" s="3" t="s">
        <v>4207</v>
      </c>
      <c r="CC512" t="s">
        <v>386</v>
      </c>
      <c r="CE512" t="s">
        <v>119</v>
      </c>
      <c r="CF512" t="s">
        <v>120</v>
      </c>
      <c r="CG512" s="8">
        <v>96950</v>
      </c>
      <c r="CH512" s="2">
        <v>10.17</v>
      </c>
      <c r="CI512" s="2">
        <v>10.17</v>
      </c>
      <c r="CJ512" s="2">
        <v>15.26</v>
      </c>
      <c r="CK512" s="2">
        <v>15.26</v>
      </c>
      <c r="CL512" t="s">
        <v>134</v>
      </c>
      <c r="CM512" t="s">
        <v>423</v>
      </c>
      <c r="CN512" t="s">
        <v>135</v>
      </c>
      <c r="CP512" t="s">
        <v>115</v>
      </c>
      <c r="CQ512" t="s">
        <v>114</v>
      </c>
      <c r="CR512" t="s">
        <v>115</v>
      </c>
      <c r="CS512" t="s">
        <v>114</v>
      </c>
      <c r="CT512" t="s">
        <v>136</v>
      </c>
      <c r="CU512" t="s">
        <v>114</v>
      </c>
      <c r="CV512" t="s">
        <v>136</v>
      </c>
      <c r="CW512" t="s">
        <v>1026</v>
      </c>
      <c r="CX512" s="10">
        <v>16704836825</v>
      </c>
      <c r="CY512" t="s">
        <v>1027</v>
      </c>
      <c r="CZ512" t="s">
        <v>136</v>
      </c>
      <c r="DA512" t="s">
        <v>114</v>
      </c>
      <c r="DB512" t="s">
        <v>115</v>
      </c>
    </row>
    <row r="513" spans="1:111" ht="14.45" customHeight="1" x14ac:dyDescent="0.25">
      <c r="A513" t="s">
        <v>4245</v>
      </c>
      <c r="B513" t="s">
        <v>285</v>
      </c>
      <c r="C513" s="1">
        <v>45169.732573263886</v>
      </c>
      <c r="D513" s="1">
        <v>45239</v>
      </c>
      <c r="E513" t="s">
        <v>139</v>
      </c>
      <c r="G513" t="s">
        <v>115</v>
      </c>
      <c r="H513" t="s">
        <v>115</v>
      </c>
      <c r="I513" t="s">
        <v>114</v>
      </c>
      <c r="J513" t="s">
        <v>4246</v>
      </c>
      <c r="K513" t="s">
        <v>4247</v>
      </c>
      <c r="L513" t="s">
        <v>4248</v>
      </c>
      <c r="N513" t="s">
        <v>214</v>
      </c>
      <c r="O513" t="s">
        <v>120</v>
      </c>
      <c r="P513" s="8">
        <v>96950</v>
      </c>
      <c r="Q513" t="s">
        <v>121</v>
      </c>
      <c r="S513" s="10">
        <v>16707898773</v>
      </c>
      <c r="U513">
        <v>561730</v>
      </c>
      <c r="V513" t="s">
        <v>122</v>
      </c>
      <c r="X513" t="s">
        <v>4249</v>
      </c>
      <c r="Y513" t="s">
        <v>4250</v>
      </c>
      <c r="AA513" t="s">
        <v>4247</v>
      </c>
      <c r="AB513" t="s">
        <v>4248</v>
      </c>
      <c r="AD513" t="s">
        <v>214</v>
      </c>
      <c r="AE513" t="s">
        <v>120</v>
      </c>
      <c r="AF513" s="8">
        <v>96950</v>
      </c>
      <c r="AG513" t="s">
        <v>121</v>
      </c>
      <c r="AI513" s="10">
        <v>16707898773</v>
      </c>
      <c r="AK513" t="s">
        <v>4251</v>
      </c>
      <c r="BC513" t="str">
        <f>"49-9071.00"</f>
        <v>49-9071.00</v>
      </c>
      <c r="BD513" t="s">
        <v>200</v>
      </c>
      <c r="BE513" t="s">
        <v>4252</v>
      </c>
      <c r="BF513" t="s">
        <v>4253</v>
      </c>
      <c r="BG513">
        <v>10</v>
      </c>
      <c r="BI513" s="1">
        <v>45296</v>
      </c>
      <c r="BJ513" s="1">
        <v>46027</v>
      </c>
      <c r="BM513">
        <v>35</v>
      </c>
      <c r="BN513">
        <v>0</v>
      </c>
      <c r="BO513">
        <v>7</v>
      </c>
      <c r="BP513">
        <v>7</v>
      </c>
      <c r="BQ513">
        <v>7</v>
      </c>
      <c r="BR513">
        <v>7</v>
      </c>
      <c r="BS513">
        <v>7</v>
      </c>
      <c r="BT513">
        <v>0</v>
      </c>
      <c r="BU513" t="str">
        <f>"9:06 AM"</f>
        <v>9:06 AM</v>
      </c>
      <c r="BV513" t="str">
        <f>"3:06 PM"</f>
        <v>3:06 PM</v>
      </c>
      <c r="BW513" t="s">
        <v>131</v>
      </c>
      <c r="BX513">
        <v>1</v>
      </c>
      <c r="BY513">
        <v>12</v>
      </c>
      <c r="BZ513" t="s">
        <v>114</v>
      </c>
      <c r="CA513">
        <v>10</v>
      </c>
      <c r="CB513" t="s">
        <v>4254</v>
      </c>
      <c r="CC513" t="s">
        <v>4255</v>
      </c>
      <c r="CE513" t="s">
        <v>214</v>
      </c>
      <c r="CF513" t="s">
        <v>120</v>
      </c>
      <c r="CG513" s="8">
        <v>96950</v>
      </c>
      <c r="CH513" s="2">
        <v>9.17</v>
      </c>
      <c r="CI513" s="2">
        <v>9.17</v>
      </c>
      <c r="CJ513" s="2">
        <v>13.75</v>
      </c>
      <c r="CK513" s="2">
        <v>13.75</v>
      </c>
      <c r="CL513" t="s">
        <v>134</v>
      </c>
      <c r="CN513" t="s">
        <v>135</v>
      </c>
      <c r="CP513" t="s">
        <v>114</v>
      </c>
      <c r="CQ513" t="s">
        <v>114</v>
      </c>
      <c r="CR513" t="s">
        <v>114</v>
      </c>
      <c r="CS513" t="s">
        <v>114</v>
      </c>
      <c r="CT513" t="s">
        <v>136</v>
      </c>
      <c r="CU513" t="s">
        <v>136</v>
      </c>
      <c r="CV513" t="s">
        <v>136</v>
      </c>
      <c r="CW513" t="s">
        <v>4256</v>
      </c>
      <c r="CX513" s="10">
        <v>16707898773</v>
      </c>
      <c r="CY513" t="s">
        <v>4251</v>
      </c>
      <c r="CZ513" t="s">
        <v>136</v>
      </c>
      <c r="DA513" t="s">
        <v>114</v>
      </c>
      <c r="DB513" t="s">
        <v>115</v>
      </c>
      <c r="DC513" t="s">
        <v>4257</v>
      </c>
      <c r="DD513" t="s">
        <v>4258</v>
      </c>
      <c r="DE513" t="s">
        <v>4259</v>
      </c>
      <c r="DF513" t="s">
        <v>4260</v>
      </c>
      <c r="DG513" t="s">
        <v>4261</v>
      </c>
    </row>
    <row r="514" spans="1:111" ht="14.45" customHeight="1" x14ac:dyDescent="0.25">
      <c r="A514" t="s">
        <v>4277</v>
      </c>
      <c r="B514" t="s">
        <v>285</v>
      </c>
      <c r="C514" s="1">
        <v>45162.158486689812</v>
      </c>
      <c r="D514" s="1">
        <v>45239</v>
      </c>
      <c r="E514" t="s">
        <v>113</v>
      </c>
      <c r="F514" s="1">
        <v>45198.833333333336</v>
      </c>
      <c r="G514" t="s">
        <v>115</v>
      </c>
      <c r="H514" t="s">
        <v>115</v>
      </c>
      <c r="I514" t="s">
        <v>115</v>
      </c>
      <c r="J514" t="s">
        <v>2573</v>
      </c>
      <c r="K514" t="s">
        <v>2574</v>
      </c>
      <c r="L514" t="s">
        <v>2579</v>
      </c>
      <c r="N514" t="s">
        <v>119</v>
      </c>
      <c r="O514" t="s">
        <v>120</v>
      </c>
      <c r="P514" s="8">
        <v>96950</v>
      </c>
      <c r="Q514" t="s">
        <v>121</v>
      </c>
      <c r="S514" s="10">
        <v>16702851820</v>
      </c>
      <c r="U514">
        <v>62441</v>
      </c>
      <c r="V514" t="s">
        <v>122</v>
      </c>
      <c r="X514" t="s">
        <v>2341</v>
      </c>
      <c r="Y514" t="s">
        <v>2576</v>
      </c>
      <c r="Z514" t="s">
        <v>2577</v>
      </c>
      <c r="AA514" t="s">
        <v>2578</v>
      </c>
      <c r="AB514" t="s">
        <v>2579</v>
      </c>
      <c r="AD514" t="s">
        <v>214</v>
      </c>
      <c r="AE514" t="s">
        <v>120</v>
      </c>
      <c r="AF514" s="8">
        <v>96950</v>
      </c>
      <c r="AG514" t="s">
        <v>121</v>
      </c>
      <c r="AI514" s="10">
        <v>16702870701</v>
      </c>
      <c r="AK514" t="s">
        <v>2580</v>
      </c>
      <c r="BC514" t="str">
        <f>"39-9011.00"</f>
        <v>39-9011.00</v>
      </c>
      <c r="BD514" t="s">
        <v>2581</v>
      </c>
      <c r="BE514" t="s">
        <v>2582</v>
      </c>
      <c r="BF514" t="s">
        <v>2583</v>
      </c>
      <c r="BG514">
        <v>6</v>
      </c>
      <c r="BI514" s="1">
        <v>45200</v>
      </c>
      <c r="BJ514" s="1">
        <v>45565</v>
      </c>
      <c r="BM514">
        <v>35</v>
      </c>
      <c r="BN514">
        <v>0</v>
      </c>
      <c r="BO514">
        <v>7</v>
      </c>
      <c r="BP514">
        <v>7</v>
      </c>
      <c r="BQ514">
        <v>7</v>
      </c>
      <c r="BR514">
        <v>7</v>
      </c>
      <c r="BS514">
        <v>7</v>
      </c>
      <c r="BT514">
        <v>0</v>
      </c>
      <c r="BU514" t="str">
        <f>"8:00 AM"</f>
        <v>8:00 AM</v>
      </c>
      <c r="BV514" t="str">
        <f>"3:00 PM"</f>
        <v>3:00 PM</v>
      </c>
      <c r="BW514" t="s">
        <v>131</v>
      </c>
      <c r="BX514">
        <v>0</v>
      </c>
      <c r="BY514">
        <v>12</v>
      </c>
      <c r="BZ514" t="s">
        <v>115</v>
      </c>
      <c r="CB514" s="3" t="s">
        <v>2982</v>
      </c>
      <c r="CC514" t="s">
        <v>2579</v>
      </c>
      <c r="CE514" t="s">
        <v>214</v>
      </c>
      <c r="CF514" t="s">
        <v>120</v>
      </c>
      <c r="CG514" s="8">
        <v>96950</v>
      </c>
      <c r="CH514" s="2">
        <v>7.58</v>
      </c>
      <c r="CI514" s="2">
        <v>7.58</v>
      </c>
      <c r="CJ514" s="2">
        <v>11.37</v>
      </c>
      <c r="CK514" s="2">
        <v>11.37</v>
      </c>
      <c r="CL514" t="s">
        <v>134</v>
      </c>
      <c r="CM514" t="s">
        <v>136</v>
      </c>
      <c r="CN514" t="s">
        <v>135</v>
      </c>
      <c r="CP514" t="s">
        <v>115</v>
      </c>
      <c r="CQ514" t="s">
        <v>114</v>
      </c>
      <c r="CR514" t="s">
        <v>115</v>
      </c>
      <c r="CS514" t="s">
        <v>114</v>
      </c>
      <c r="CT514" t="s">
        <v>136</v>
      </c>
      <c r="CU514" t="s">
        <v>114</v>
      </c>
      <c r="CV514" t="s">
        <v>136</v>
      </c>
      <c r="CW514" t="s">
        <v>2880</v>
      </c>
      <c r="CX514" s="10">
        <v>16702870701</v>
      </c>
      <c r="CY514" t="s">
        <v>2580</v>
      </c>
      <c r="CZ514" t="s">
        <v>136</v>
      </c>
      <c r="DA514" t="s">
        <v>114</v>
      </c>
      <c r="DB514" t="s">
        <v>115</v>
      </c>
    </row>
    <row r="515" spans="1:111" ht="14.45" customHeight="1" x14ac:dyDescent="0.25">
      <c r="A515" t="s">
        <v>4154</v>
      </c>
      <c r="B515" t="s">
        <v>112</v>
      </c>
      <c r="C515" s="1">
        <v>45173.955178703705</v>
      </c>
      <c r="D515" s="1">
        <v>45239</v>
      </c>
      <c r="E515" t="s">
        <v>139</v>
      </c>
      <c r="G515" t="s">
        <v>115</v>
      </c>
      <c r="H515" t="s">
        <v>115</v>
      </c>
      <c r="I515" t="s">
        <v>115</v>
      </c>
      <c r="J515" t="s">
        <v>4155</v>
      </c>
      <c r="L515" t="s">
        <v>1306</v>
      </c>
      <c r="M515" t="s">
        <v>430</v>
      </c>
      <c r="N515" t="s">
        <v>119</v>
      </c>
      <c r="O515" t="s">
        <v>120</v>
      </c>
      <c r="P515" s="8">
        <v>96950</v>
      </c>
      <c r="Q515" t="s">
        <v>121</v>
      </c>
      <c r="S515" s="10">
        <v>16702333702</v>
      </c>
      <c r="T515">
        <v>0</v>
      </c>
      <c r="U515">
        <v>541219</v>
      </c>
      <c r="V515" t="s">
        <v>122</v>
      </c>
      <c r="X515" t="s">
        <v>431</v>
      </c>
      <c r="Y515" t="s">
        <v>432</v>
      </c>
      <c r="AA515" t="s">
        <v>126</v>
      </c>
      <c r="AB515" t="s">
        <v>1306</v>
      </c>
      <c r="AC515" t="s">
        <v>430</v>
      </c>
      <c r="AD515" t="s">
        <v>119</v>
      </c>
      <c r="AE515" t="s">
        <v>120</v>
      </c>
      <c r="AF515" s="8">
        <v>96950</v>
      </c>
      <c r="AG515" t="s">
        <v>121</v>
      </c>
      <c r="AI515" s="10">
        <v>16702333702</v>
      </c>
      <c r="AJ515">
        <v>0</v>
      </c>
      <c r="AK515" t="s">
        <v>4156</v>
      </c>
      <c r="BC515" t="str">
        <f>"43-3031.00"</f>
        <v>43-3031.00</v>
      </c>
      <c r="BD515" t="s">
        <v>310</v>
      </c>
      <c r="BE515" t="s">
        <v>4157</v>
      </c>
      <c r="BF515" t="s">
        <v>1873</v>
      </c>
      <c r="BG515">
        <v>1</v>
      </c>
      <c r="BI515" s="1">
        <v>45231</v>
      </c>
      <c r="BJ515" s="1">
        <v>45596</v>
      </c>
      <c r="BM515">
        <v>40</v>
      </c>
      <c r="BN515">
        <v>0</v>
      </c>
      <c r="BO515">
        <v>8</v>
      </c>
      <c r="BP515">
        <v>8</v>
      </c>
      <c r="BQ515">
        <v>8</v>
      </c>
      <c r="BR515">
        <v>8</v>
      </c>
      <c r="BS515">
        <v>8</v>
      </c>
      <c r="BT515">
        <v>0</v>
      </c>
      <c r="BU515" t="str">
        <f>"8:00 AM"</f>
        <v>8:00 AM</v>
      </c>
      <c r="BV515" t="str">
        <f>"5:00 PM"</f>
        <v>5:00 PM</v>
      </c>
      <c r="BW515" t="s">
        <v>160</v>
      </c>
      <c r="BX515">
        <v>0</v>
      </c>
      <c r="BY515">
        <v>24</v>
      </c>
      <c r="BZ515" t="s">
        <v>115</v>
      </c>
      <c r="CB515" t="s">
        <v>4158</v>
      </c>
      <c r="CC515" t="s">
        <v>1306</v>
      </c>
      <c r="CD515" t="s">
        <v>430</v>
      </c>
      <c r="CE515" t="s">
        <v>119</v>
      </c>
      <c r="CF515" t="s">
        <v>120</v>
      </c>
      <c r="CG515" s="8">
        <v>96950</v>
      </c>
      <c r="CH515" s="2">
        <v>11.43</v>
      </c>
      <c r="CI515" s="2">
        <v>11.43</v>
      </c>
      <c r="CJ515" s="2">
        <v>17.149999999999999</v>
      </c>
      <c r="CK515" s="2">
        <v>17.149999999999999</v>
      </c>
      <c r="CL515" t="s">
        <v>134</v>
      </c>
      <c r="CM515" t="s">
        <v>136</v>
      </c>
      <c r="CN515" t="s">
        <v>135</v>
      </c>
      <c r="CP515" t="s">
        <v>115</v>
      </c>
      <c r="CQ515" t="s">
        <v>114</v>
      </c>
      <c r="CR515" t="s">
        <v>115</v>
      </c>
      <c r="CS515" t="s">
        <v>114</v>
      </c>
      <c r="CT515" t="s">
        <v>136</v>
      </c>
      <c r="CU515" t="s">
        <v>114</v>
      </c>
      <c r="CV515" t="s">
        <v>136</v>
      </c>
      <c r="CW515" t="s">
        <v>437</v>
      </c>
      <c r="CX515" s="10">
        <v>16702333702</v>
      </c>
      <c r="CY515" t="s">
        <v>4156</v>
      </c>
      <c r="CZ515" t="s">
        <v>136</v>
      </c>
      <c r="DA515" t="s">
        <v>114</v>
      </c>
      <c r="DB515" t="s">
        <v>115</v>
      </c>
      <c r="DC515" t="s">
        <v>431</v>
      </c>
      <c r="DD515" t="s">
        <v>432</v>
      </c>
      <c r="DF515" t="s">
        <v>4155</v>
      </c>
      <c r="DG515" t="s">
        <v>4156</v>
      </c>
    </row>
    <row r="516" spans="1:111" ht="14.45" customHeight="1" x14ac:dyDescent="0.25">
      <c r="A516" t="s">
        <v>4208</v>
      </c>
      <c r="B516" t="s">
        <v>112</v>
      </c>
      <c r="C516" s="1">
        <v>45173.312282638886</v>
      </c>
      <c r="D516" s="1">
        <v>45239</v>
      </c>
      <c r="E516" t="s">
        <v>139</v>
      </c>
      <c r="G516" t="s">
        <v>115</v>
      </c>
      <c r="H516" t="s">
        <v>115</v>
      </c>
      <c r="I516" t="s">
        <v>115</v>
      </c>
      <c r="J516" t="s">
        <v>4209</v>
      </c>
      <c r="K516" t="s">
        <v>4209</v>
      </c>
      <c r="L516" t="s">
        <v>4210</v>
      </c>
      <c r="N516" t="s">
        <v>119</v>
      </c>
      <c r="O516" t="s">
        <v>120</v>
      </c>
      <c r="P516" s="8">
        <v>96950</v>
      </c>
      <c r="Q516" t="s">
        <v>121</v>
      </c>
      <c r="R516" t="s">
        <v>423</v>
      </c>
      <c r="S516" s="10">
        <v>16702346708</v>
      </c>
      <c r="U516">
        <v>236220</v>
      </c>
      <c r="V516" t="s">
        <v>122</v>
      </c>
      <c r="X516" t="s">
        <v>1017</v>
      </c>
      <c r="Y516" t="s">
        <v>4211</v>
      </c>
      <c r="AA516" t="s">
        <v>533</v>
      </c>
      <c r="AB516" t="s">
        <v>4210</v>
      </c>
      <c r="AD516" t="s">
        <v>119</v>
      </c>
      <c r="AE516" t="s">
        <v>120</v>
      </c>
      <c r="AF516" s="8">
        <v>96950</v>
      </c>
      <c r="AG516" t="s">
        <v>121</v>
      </c>
      <c r="AI516" s="10">
        <v>16702346708</v>
      </c>
      <c r="AK516" t="s">
        <v>4212</v>
      </c>
      <c r="BC516" t="str">
        <f>"51-7021.00"</f>
        <v>51-7021.00</v>
      </c>
      <c r="BD516" t="s">
        <v>4213</v>
      </c>
      <c r="BE516" t="s">
        <v>4214</v>
      </c>
      <c r="BF516" t="s">
        <v>4215</v>
      </c>
      <c r="BG516">
        <v>2</v>
      </c>
      <c r="BI516" s="1">
        <v>45231</v>
      </c>
      <c r="BJ516" s="1">
        <v>45595</v>
      </c>
      <c r="BM516">
        <v>35</v>
      </c>
      <c r="BN516">
        <v>5</v>
      </c>
      <c r="BO516">
        <v>6</v>
      </c>
      <c r="BP516">
        <v>6</v>
      </c>
      <c r="BQ516">
        <v>6</v>
      </c>
      <c r="BR516">
        <v>6</v>
      </c>
      <c r="BS516">
        <v>6</v>
      </c>
      <c r="BT516">
        <v>0</v>
      </c>
      <c r="BU516" t="str">
        <f>"8:00 AM"</f>
        <v>8:00 AM</v>
      </c>
      <c r="BV516" t="str">
        <f>"3:00 PM"</f>
        <v>3:00 PM</v>
      </c>
      <c r="BW516" t="s">
        <v>131</v>
      </c>
      <c r="BX516">
        <v>0</v>
      </c>
      <c r="BY516">
        <v>12</v>
      </c>
      <c r="BZ516" t="s">
        <v>115</v>
      </c>
      <c r="CB516" t="s">
        <v>4216</v>
      </c>
      <c r="CC516" t="s">
        <v>4217</v>
      </c>
      <c r="CD516" t="s">
        <v>4218</v>
      </c>
      <c r="CE516" t="s">
        <v>214</v>
      </c>
      <c r="CF516" t="s">
        <v>120</v>
      </c>
      <c r="CG516" s="8">
        <v>96950</v>
      </c>
      <c r="CH516" s="2">
        <v>12.84</v>
      </c>
      <c r="CI516" s="2">
        <v>12.84</v>
      </c>
      <c r="CJ516" s="2">
        <v>19.260000000000002</v>
      </c>
      <c r="CK516" s="2">
        <v>19.260000000000002</v>
      </c>
      <c r="CL516" t="s">
        <v>134</v>
      </c>
      <c r="CM516" t="s">
        <v>764</v>
      </c>
      <c r="CN516" t="s">
        <v>135</v>
      </c>
      <c r="CP516" t="s">
        <v>115</v>
      </c>
      <c r="CQ516" t="s">
        <v>114</v>
      </c>
      <c r="CR516" t="s">
        <v>114</v>
      </c>
      <c r="CS516" t="s">
        <v>114</v>
      </c>
      <c r="CT516" t="s">
        <v>136</v>
      </c>
      <c r="CU516" t="s">
        <v>114</v>
      </c>
      <c r="CV516" t="s">
        <v>136</v>
      </c>
      <c r="CW516" t="s">
        <v>2945</v>
      </c>
      <c r="CX516" s="10">
        <v>16702346708</v>
      </c>
      <c r="CY516" t="s">
        <v>4212</v>
      </c>
      <c r="CZ516" t="s">
        <v>136</v>
      </c>
      <c r="DA516" t="s">
        <v>114</v>
      </c>
      <c r="DB516" t="s">
        <v>115</v>
      </c>
      <c r="DC516" t="s">
        <v>2946</v>
      </c>
      <c r="DD516" t="s">
        <v>1885</v>
      </c>
      <c r="DE516" t="s">
        <v>390</v>
      </c>
      <c r="DF516" t="s">
        <v>4209</v>
      </c>
      <c r="DG516" t="s">
        <v>4212</v>
      </c>
    </row>
    <row r="517" spans="1:111" ht="14.45" customHeight="1" x14ac:dyDescent="0.25">
      <c r="A517" t="s">
        <v>4234</v>
      </c>
      <c r="B517" t="s">
        <v>112</v>
      </c>
      <c r="C517" s="1">
        <v>45210.825792939817</v>
      </c>
      <c r="D517" s="1">
        <v>45239</v>
      </c>
      <c r="E517" t="s">
        <v>113</v>
      </c>
      <c r="F517" s="1">
        <v>45410.833333333336</v>
      </c>
      <c r="G517" t="s">
        <v>115</v>
      </c>
      <c r="H517" t="s">
        <v>115</v>
      </c>
      <c r="I517" t="s">
        <v>115</v>
      </c>
      <c r="J517" t="s">
        <v>4235</v>
      </c>
      <c r="K517" t="s">
        <v>4236</v>
      </c>
      <c r="L517" t="s">
        <v>3969</v>
      </c>
      <c r="M517" t="s">
        <v>4237</v>
      </c>
      <c r="N517" t="s">
        <v>621</v>
      </c>
      <c r="O517" t="s">
        <v>120</v>
      </c>
      <c r="P517" s="8">
        <v>96952</v>
      </c>
      <c r="Q517" t="s">
        <v>121</v>
      </c>
      <c r="S517" s="10">
        <v>16704332795</v>
      </c>
      <c r="U517">
        <v>812111</v>
      </c>
      <c r="V517" t="s">
        <v>122</v>
      </c>
      <c r="X517" t="s">
        <v>4238</v>
      </c>
      <c r="Y517" t="s">
        <v>4239</v>
      </c>
      <c r="Z517" t="s">
        <v>390</v>
      </c>
      <c r="AA517" t="s">
        <v>1843</v>
      </c>
      <c r="AB517" t="s">
        <v>3969</v>
      </c>
      <c r="AC517" t="s">
        <v>4237</v>
      </c>
      <c r="AD517" t="s">
        <v>621</v>
      </c>
      <c r="AE517" t="s">
        <v>120</v>
      </c>
      <c r="AF517" s="8">
        <v>96952</v>
      </c>
      <c r="AG517" t="s">
        <v>121</v>
      </c>
      <c r="AI517" s="10">
        <v>16704332795</v>
      </c>
      <c r="AK517" t="s">
        <v>4240</v>
      </c>
      <c r="BC517" t="str">
        <f>"39-5011.00"</f>
        <v>39-5011.00</v>
      </c>
      <c r="BD517" t="s">
        <v>4241</v>
      </c>
      <c r="BE517" t="s">
        <v>4242</v>
      </c>
      <c r="BF517" t="s">
        <v>4243</v>
      </c>
      <c r="BG517">
        <v>1</v>
      </c>
      <c r="BI517" s="1">
        <v>45412</v>
      </c>
      <c r="BJ517" s="1">
        <v>45776</v>
      </c>
      <c r="BM517">
        <v>35</v>
      </c>
      <c r="BN517">
        <v>0</v>
      </c>
      <c r="BO517">
        <v>7</v>
      </c>
      <c r="BP517">
        <v>7</v>
      </c>
      <c r="BQ517">
        <v>7</v>
      </c>
      <c r="BR517">
        <v>7</v>
      </c>
      <c r="BS517">
        <v>7</v>
      </c>
      <c r="BT517">
        <v>0</v>
      </c>
      <c r="BU517" t="str">
        <f>"8:00 AM"</f>
        <v>8:00 AM</v>
      </c>
      <c r="BV517" t="str">
        <f>"3:00 PM"</f>
        <v>3:00 PM</v>
      </c>
      <c r="BW517" t="s">
        <v>131</v>
      </c>
      <c r="BX517">
        <v>6</v>
      </c>
      <c r="BY517">
        <v>12</v>
      </c>
      <c r="BZ517" t="s">
        <v>115</v>
      </c>
      <c r="CB517" t="s">
        <v>4244</v>
      </c>
      <c r="CC517" t="s">
        <v>3969</v>
      </c>
      <c r="CD517" t="s">
        <v>4237</v>
      </c>
      <c r="CE517" t="s">
        <v>621</v>
      </c>
      <c r="CF517" t="s">
        <v>120</v>
      </c>
      <c r="CG517" s="8">
        <v>96952</v>
      </c>
      <c r="CH517" s="2">
        <v>9.6</v>
      </c>
      <c r="CI517" s="2">
        <v>9.6</v>
      </c>
      <c r="CL517" t="s">
        <v>134</v>
      </c>
      <c r="CM517" t="s">
        <v>136</v>
      </c>
      <c r="CN517" t="s">
        <v>135</v>
      </c>
      <c r="CP517" t="s">
        <v>115</v>
      </c>
      <c r="CQ517" t="s">
        <v>114</v>
      </c>
      <c r="CR517" t="s">
        <v>115</v>
      </c>
      <c r="CS517" t="s">
        <v>115</v>
      </c>
      <c r="CT517" t="s">
        <v>136</v>
      </c>
      <c r="CU517" t="s">
        <v>114</v>
      </c>
      <c r="CV517" t="s">
        <v>136</v>
      </c>
      <c r="CW517" t="s">
        <v>1523</v>
      </c>
      <c r="CX517" s="10">
        <v>16704332795</v>
      </c>
      <c r="CY517" t="s">
        <v>4240</v>
      </c>
      <c r="CZ517" t="s">
        <v>136</v>
      </c>
      <c r="DA517" t="s">
        <v>114</v>
      </c>
      <c r="DB517" t="s">
        <v>115</v>
      </c>
      <c r="DC517" t="s">
        <v>4238</v>
      </c>
      <c r="DD517" t="s">
        <v>4239</v>
      </c>
      <c r="DE517" t="s">
        <v>390</v>
      </c>
      <c r="DF517" t="s">
        <v>4235</v>
      </c>
      <c r="DG517" t="s">
        <v>4240</v>
      </c>
    </row>
    <row r="518" spans="1:111" ht="14.45" customHeight="1" x14ac:dyDescent="0.25">
      <c r="A518" t="s">
        <v>4299</v>
      </c>
      <c r="B518" t="s">
        <v>112</v>
      </c>
      <c r="C518" s="1">
        <v>45181.11477453704</v>
      </c>
      <c r="D518" s="1">
        <v>45239</v>
      </c>
      <c r="E518" t="s">
        <v>139</v>
      </c>
      <c r="G518" t="s">
        <v>114</v>
      </c>
      <c r="H518" t="s">
        <v>115</v>
      </c>
      <c r="I518" t="s">
        <v>115</v>
      </c>
      <c r="J518" t="s">
        <v>3579</v>
      </c>
      <c r="L518" t="s">
        <v>4136</v>
      </c>
      <c r="M518" t="s">
        <v>3581</v>
      </c>
      <c r="N518" t="s">
        <v>214</v>
      </c>
      <c r="O518" t="s">
        <v>120</v>
      </c>
      <c r="P518" s="8">
        <v>96950</v>
      </c>
      <c r="Q518" t="s">
        <v>121</v>
      </c>
      <c r="R518" t="s">
        <v>120</v>
      </c>
      <c r="S518" s="10">
        <v>16702341795</v>
      </c>
      <c r="U518">
        <v>722511</v>
      </c>
      <c r="V518" t="s">
        <v>122</v>
      </c>
      <c r="X518" t="s">
        <v>3582</v>
      </c>
      <c r="Y518" t="s">
        <v>3311</v>
      </c>
      <c r="Z518" t="s">
        <v>3584</v>
      </c>
      <c r="AA518" t="s">
        <v>3585</v>
      </c>
      <c r="AB518" t="s">
        <v>3580</v>
      </c>
      <c r="AC518" t="s">
        <v>3581</v>
      </c>
      <c r="AD518" t="s">
        <v>214</v>
      </c>
      <c r="AE518" t="s">
        <v>120</v>
      </c>
      <c r="AF518" s="8">
        <v>96950</v>
      </c>
      <c r="AG518" t="s">
        <v>121</v>
      </c>
      <c r="AI518" s="10">
        <v>16702341795</v>
      </c>
      <c r="AK518" t="s">
        <v>3586</v>
      </c>
      <c r="BC518" t="str">
        <f>"35-2014.00"</f>
        <v>35-2014.00</v>
      </c>
      <c r="BD518" t="s">
        <v>222</v>
      </c>
      <c r="BE518" t="s">
        <v>4137</v>
      </c>
      <c r="BF518" t="s">
        <v>630</v>
      </c>
      <c r="BG518">
        <v>1</v>
      </c>
      <c r="BI518" s="1">
        <v>45235</v>
      </c>
      <c r="BJ518" s="1">
        <v>45600</v>
      </c>
      <c r="BM518">
        <v>35</v>
      </c>
      <c r="BN518">
        <v>6</v>
      </c>
      <c r="BO518">
        <v>5</v>
      </c>
      <c r="BP518">
        <v>6</v>
      </c>
      <c r="BQ518">
        <v>0</v>
      </c>
      <c r="BR518">
        <v>6</v>
      </c>
      <c r="BS518">
        <v>6</v>
      </c>
      <c r="BT518">
        <v>6</v>
      </c>
      <c r="BU518" t="str">
        <f>"11:00 AM"</f>
        <v>11:00 AM</v>
      </c>
      <c r="BV518" t="str">
        <f>"6:00 PM"</f>
        <v>6:00 PM</v>
      </c>
      <c r="BW518" t="s">
        <v>131</v>
      </c>
      <c r="BX518">
        <v>0</v>
      </c>
      <c r="BY518">
        <v>12</v>
      </c>
      <c r="BZ518" t="s">
        <v>115</v>
      </c>
      <c r="CB518" t="s">
        <v>4138</v>
      </c>
      <c r="CC518" t="s">
        <v>4300</v>
      </c>
      <c r="CD518" t="s">
        <v>3581</v>
      </c>
      <c r="CE518" t="s">
        <v>214</v>
      </c>
      <c r="CF518" t="s">
        <v>120</v>
      </c>
      <c r="CG518" s="8">
        <v>96950</v>
      </c>
      <c r="CH518" s="2">
        <v>8.69</v>
      </c>
      <c r="CI518" s="2">
        <v>10</v>
      </c>
      <c r="CJ518" s="2">
        <v>13.04</v>
      </c>
      <c r="CK518" s="2">
        <v>15</v>
      </c>
      <c r="CL518" t="s">
        <v>134</v>
      </c>
      <c r="CM518" t="s">
        <v>184</v>
      </c>
      <c r="CN518" t="s">
        <v>135</v>
      </c>
      <c r="CP518" t="s">
        <v>115</v>
      </c>
      <c r="CQ518" t="s">
        <v>114</v>
      </c>
      <c r="CR518" t="s">
        <v>114</v>
      </c>
      <c r="CS518" t="s">
        <v>114</v>
      </c>
      <c r="CT518" t="s">
        <v>136</v>
      </c>
      <c r="CU518" t="s">
        <v>114</v>
      </c>
      <c r="CV518" t="s">
        <v>114</v>
      </c>
      <c r="CW518" t="s">
        <v>4121</v>
      </c>
      <c r="CX518" s="10">
        <v>16702341795</v>
      </c>
      <c r="CY518" t="s">
        <v>3586</v>
      </c>
      <c r="CZ518" t="s">
        <v>3592</v>
      </c>
      <c r="DA518" t="s">
        <v>114</v>
      </c>
      <c r="DB518" t="s">
        <v>115</v>
      </c>
    </row>
    <row r="519" spans="1:111" ht="14.45" customHeight="1" x14ac:dyDescent="0.25">
      <c r="A519" t="s">
        <v>4301</v>
      </c>
      <c r="B519" t="s">
        <v>112</v>
      </c>
      <c r="C519" s="1">
        <v>45220.300722453707</v>
      </c>
      <c r="D519" s="1">
        <v>45240</v>
      </c>
      <c r="E519" t="s">
        <v>113</v>
      </c>
      <c r="F519" s="1">
        <v>45411.833333333336</v>
      </c>
      <c r="G519" t="s">
        <v>114</v>
      </c>
      <c r="H519" t="s">
        <v>115</v>
      </c>
      <c r="I519" t="s">
        <v>115</v>
      </c>
      <c r="J519" t="s">
        <v>2518</v>
      </c>
      <c r="L519" t="s">
        <v>4302</v>
      </c>
      <c r="M519" t="s">
        <v>4303</v>
      </c>
      <c r="N519" t="s">
        <v>214</v>
      </c>
      <c r="O519" t="s">
        <v>120</v>
      </c>
      <c r="P519" s="8">
        <v>96950</v>
      </c>
      <c r="Q519" t="s">
        <v>121</v>
      </c>
      <c r="S519" s="10">
        <v>16702350173</v>
      </c>
      <c r="U519">
        <v>711211</v>
      </c>
      <c r="V519" t="s">
        <v>122</v>
      </c>
      <c r="X519" t="s">
        <v>2521</v>
      </c>
      <c r="Y519" t="s">
        <v>2522</v>
      </c>
      <c r="AA519" t="s">
        <v>126</v>
      </c>
      <c r="AB519" t="s">
        <v>4302</v>
      </c>
      <c r="AC519" t="s">
        <v>4303</v>
      </c>
      <c r="AD519" t="s">
        <v>214</v>
      </c>
      <c r="AE519" t="s">
        <v>120</v>
      </c>
      <c r="AF519" s="8">
        <v>96950</v>
      </c>
      <c r="AG519" t="s">
        <v>121</v>
      </c>
      <c r="AI519" s="10">
        <v>16702350173</v>
      </c>
      <c r="AK519" t="s">
        <v>2523</v>
      </c>
      <c r="BC519" t="str">
        <f>"27-2022.00"</f>
        <v>27-2022.00</v>
      </c>
      <c r="BD519" t="s">
        <v>2524</v>
      </c>
      <c r="BE519" t="s">
        <v>4304</v>
      </c>
      <c r="BF519" t="s">
        <v>4305</v>
      </c>
      <c r="BG519">
        <v>1</v>
      </c>
      <c r="BI519" s="1">
        <v>45413</v>
      </c>
      <c r="BJ519" s="1">
        <v>45777</v>
      </c>
      <c r="BM519">
        <v>40</v>
      </c>
      <c r="BN519">
        <v>0</v>
      </c>
      <c r="BO519">
        <v>8</v>
      </c>
      <c r="BP519">
        <v>8</v>
      </c>
      <c r="BQ519">
        <v>8</v>
      </c>
      <c r="BR519">
        <v>8</v>
      </c>
      <c r="BS519">
        <v>8</v>
      </c>
      <c r="BT519">
        <v>0</v>
      </c>
      <c r="BU519" t="str">
        <f>"9:00 AM"</f>
        <v>9:00 AM</v>
      </c>
      <c r="BV519" t="str">
        <f>"6:00 PM"</f>
        <v>6:00 PM</v>
      </c>
      <c r="BW519" t="s">
        <v>683</v>
      </c>
      <c r="BX519">
        <v>12</v>
      </c>
      <c r="BY519">
        <v>24</v>
      </c>
      <c r="BZ519" t="s">
        <v>115</v>
      </c>
      <c r="CB519" t="s">
        <v>4306</v>
      </c>
      <c r="CC519" t="s">
        <v>4307</v>
      </c>
      <c r="CD519" t="s">
        <v>4303</v>
      </c>
      <c r="CE519" t="s">
        <v>214</v>
      </c>
      <c r="CF519" t="s">
        <v>120</v>
      </c>
      <c r="CG519" s="8">
        <v>96950</v>
      </c>
      <c r="CH519" s="2">
        <v>3207.67</v>
      </c>
      <c r="CI519" s="2">
        <v>3207.67</v>
      </c>
      <c r="CL519" t="s">
        <v>2222</v>
      </c>
      <c r="CM519" t="s">
        <v>184</v>
      </c>
      <c r="CN519" t="s">
        <v>135</v>
      </c>
      <c r="CP519" t="s">
        <v>114</v>
      </c>
      <c r="CQ519" t="s">
        <v>114</v>
      </c>
      <c r="CR519" t="s">
        <v>114</v>
      </c>
      <c r="CS519" t="s">
        <v>115</v>
      </c>
      <c r="CT519" t="s">
        <v>114</v>
      </c>
      <c r="CU519" t="s">
        <v>114</v>
      </c>
      <c r="CV519" t="s">
        <v>114</v>
      </c>
      <c r="CW519" t="s">
        <v>184</v>
      </c>
      <c r="CX519" s="10">
        <v>16702350173</v>
      </c>
      <c r="CY519" t="s">
        <v>2523</v>
      </c>
      <c r="CZ519" t="s">
        <v>596</v>
      </c>
      <c r="DA519" t="s">
        <v>114</v>
      </c>
      <c r="DB519" t="s">
        <v>115</v>
      </c>
    </row>
    <row r="520" spans="1:111" ht="14.45" customHeight="1" x14ac:dyDescent="0.25">
      <c r="A520" t="s">
        <v>4325</v>
      </c>
      <c r="B520" t="s">
        <v>209</v>
      </c>
      <c r="C520" s="1">
        <v>45175.331937731484</v>
      </c>
      <c r="D520" s="1">
        <v>45243</v>
      </c>
      <c r="E520" t="s">
        <v>139</v>
      </c>
      <c r="G520" t="s">
        <v>115</v>
      </c>
      <c r="H520" t="s">
        <v>115</v>
      </c>
      <c r="I520" t="s">
        <v>115</v>
      </c>
      <c r="J520" t="s">
        <v>2531</v>
      </c>
      <c r="K520" t="s">
        <v>2532</v>
      </c>
      <c r="L520" t="s">
        <v>2533</v>
      </c>
      <c r="M520" t="s">
        <v>2534</v>
      </c>
      <c r="N520" t="s">
        <v>119</v>
      </c>
      <c r="O520" t="s">
        <v>120</v>
      </c>
      <c r="P520" s="8">
        <v>96950</v>
      </c>
      <c r="Q520" t="s">
        <v>121</v>
      </c>
      <c r="S520" s="10">
        <v>16702352883</v>
      </c>
      <c r="T520">
        <v>0</v>
      </c>
      <c r="U520">
        <v>56132</v>
      </c>
      <c r="V520" t="s">
        <v>122</v>
      </c>
      <c r="X520" t="s">
        <v>415</v>
      </c>
      <c r="Y520" t="s">
        <v>416</v>
      </c>
      <c r="Z520" t="s">
        <v>417</v>
      </c>
      <c r="AA520" t="s">
        <v>533</v>
      </c>
      <c r="AB520" t="s">
        <v>2533</v>
      </c>
      <c r="AC520" t="s">
        <v>2534</v>
      </c>
      <c r="AD520" t="s">
        <v>119</v>
      </c>
      <c r="AE520" t="s">
        <v>120</v>
      </c>
      <c r="AF520" s="8">
        <v>96950</v>
      </c>
      <c r="AG520" t="s">
        <v>121</v>
      </c>
      <c r="AI520" s="10">
        <v>16702352883</v>
      </c>
      <c r="AJ520">
        <v>0</v>
      </c>
      <c r="AK520" t="s">
        <v>2535</v>
      </c>
      <c r="BC520" t="str">
        <f>"27-1024.00"</f>
        <v>27-1024.00</v>
      </c>
      <c r="BD520" t="s">
        <v>680</v>
      </c>
      <c r="BE520" t="s">
        <v>4326</v>
      </c>
      <c r="BF520" t="s">
        <v>4327</v>
      </c>
      <c r="BG520">
        <v>5</v>
      </c>
      <c r="BH520">
        <v>5</v>
      </c>
      <c r="BI520" s="1">
        <v>45231</v>
      </c>
      <c r="BJ520" s="1">
        <v>45596</v>
      </c>
      <c r="BK520" s="1">
        <v>45243</v>
      </c>
      <c r="BL520" s="1">
        <v>45596</v>
      </c>
      <c r="BM520">
        <v>35</v>
      </c>
      <c r="BN520">
        <v>0</v>
      </c>
      <c r="BO520">
        <v>7</v>
      </c>
      <c r="BP520">
        <v>7</v>
      </c>
      <c r="BQ520">
        <v>7</v>
      </c>
      <c r="BR520">
        <v>7</v>
      </c>
      <c r="BS520">
        <v>7</v>
      </c>
      <c r="BT520">
        <v>0</v>
      </c>
      <c r="BU520" t="str">
        <f>"8:00 AM"</f>
        <v>8:00 AM</v>
      </c>
      <c r="BV520" t="str">
        <f>"4:00 PM"</f>
        <v>4:00 PM</v>
      </c>
      <c r="BW520" t="s">
        <v>131</v>
      </c>
      <c r="BX520">
        <v>6</v>
      </c>
      <c r="BY520">
        <v>12</v>
      </c>
      <c r="BZ520" t="s">
        <v>115</v>
      </c>
      <c r="CB520" t="s">
        <v>4328</v>
      </c>
      <c r="CC520" t="s">
        <v>2533</v>
      </c>
      <c r="CD520" t="s">
        <v>2539</v>
      </c>
      <c r="CE520" t="s">
        <v>119</v>
      </c>
      <c r="CF520" t="s">
        <v>120</v>
      </c>
      <c r="CG520" s="8">
        <v>96950</v>
      </c>
      <c r="CH520" s="2">
        <v>9.7200000000000006</v>
      </c>
      <c r="CI520" s="2">
        <v>9.7200000000000006</v>
      </c>
      <c r="CJ520" s="2">
        <v>14.58</v>
      </c>
      <c r="CK520" s="2">
        <v>14.58</v>
      </c>
      <c r="CL520" t="s">
        <v>134</v>
      </c>
      <c r="CM520" t="s">
        <v>764</v>
      </c>
      <c r="CN520" t="s">
        <v>135</v>
      </c>
      <c r="CP520" t="s">
        <v>115</v>
      </c>
      <c r="CQ520" t="s">
        <v>114</v>
      </c>
      <c r="CR520" t="s">
        <v>115</v>
      </c>
      <c r="CS520" t="s">
        <v>114</v>
      </c>
      <c r="CT520" t="s">
        <v>114</v>
      </c>
      <c r="CU520" t="s">
        <v>114</v>
      </c>
      <c r="CV520" t="s">
        <v>136</v>
      </c>
      <c r="CW520" t="s">
        <v>424</v>
      </c>
      <c r="CX520" s="10">
        <v>16702352883</v>
      </c>
      <c r="CY520" t="s">
        <v>2535</v>
      </c>
      <c r="CZ520" t="s">
        <v>206</v>
      </c>
      <c r="DA520" t="s">
        <v>114</v>
      </c>
      <c r="DB520" t="s">
        <v>115</v>
      </c>
    </row>
    <row r="521" spans="1:111" ht="14.45" customHeight="1" x14ac:dyDescent="0.25">
      <c r="A521" t="s">
        <v>4341</v>
      </c>
      <c r="B521" t="s">
        <v>209</v>
      </c>
      <c r="C521" s="1">
        <v>45181.288547685188</v>
      </c>
      <c r="D521" s="1">
        <v>45243</v>
      </c>
      <c r="E521" t="s">
        <v>113</v>
      </c>
      <c r="F521" s="1">
        <v>45213.833333333336</v>
      </c>
      <c r="G521" t="s">
        <v>115</v>
      </c>
      <c r="H521" t="s">
        <v>115</v>
      </c>
      <c r="I521" t="s">
        <v>115</v>
      </c>
      <c r="J521" t="s">
        <v>4342</v>
      </c>
      <c r="K521" t="s">
        <v>4343</v>
      </c>
      <c r="L521" t="s">
        <v>3950</v>
      </c>
      <c r="M521" t="s">
        <v>4344</v>
      </c>
      <c r="N521" t="s">
        <v>4345</v>
      </c>
      <c r="O521" t="s">
        <v>120</v>
      </c>
      <c r="P521" s="8">
        <v>96950</v>
      </c>
      <c r="Q521" t="s">
        <v>121</v>
      </c>
      <c r="R521" t="s">
        <v>206</v>
      </c>
      <c r="S521" s="10">
        <v>16702852253</v>
      </c>
      <c r="U521">
        <v>72251</v>
      </c>
      <c r="V521" t="s">
        <v>122</v>
      </c>
      <c r="X521" t="s">
        <v>4346</v>
      </c>
      <c r="Y521" t="s">
        <v>4347</v>
      </c>
      <c r="Z521" t="s">
        <v>4348</v>
      </c>
      <c r="AA521" t="s">
        <v>380</v>
      </c>
      <c r="AB521" t="s">
        <v>3950</v>
      </c>
      <c r="AC521" t="s">
        <v>4344</v>
      </c>
      <c r="AD521" t="s">
        <v>4345</v>
      </c>
      <c r="AE521" t="s">
        <v>120</v>
      </c>
      <c r="AF521" s="8">
        <v>96950</v>
      </c>
      <c r="AG521" t="s">
        <v>121</v>
      </c>
      <c r="AI521" s="10">
        <v>16702852253</v>
      </c>
      <c r="AK521" t="s">
        <v>4349</v>
      </c>
      <c r="BC521" t="str">
        <f>"35-2014.00"</f>
        <v>35-2014.00</v>
      </c>
      <c r="BD521" t="s">
        <v>222</v>
      </c>
      <c r="BE521" t="s">
        <v>4350</v>
      </c>
      <c r="BF521" t="s">
        <v>224</v>
      </c>
      <c r="BG521">
        <v>1</v>
      </c>
      <c r="BH521">
        <v>1</v>
      </c>
      <c r="BI521" s="1">
        <v>45215</v>
      </c>
      <c r="BJ521" s="1">
        <v>45580</v>
      </c>
      <c r="BK521" s="1">
        <v>45243</v>
      </c>
      <c r="BL521" s="1">
        <v>45580</v>
      </c>
      <c r="BM521">
        <v>35</v>
      </c>
      <c r="BN521">
        <v>0</v>
      </c>
      <c r="BO521">
        <v>6</v>
      </c>
      <c r="BP521">
        <v>6</v>
      </c>
      <c r="BQ521">
        <v>6</v>
      </c>
      <c r="BR521">
        <v>6</v>
      </c>
      <c r="BS521">
        <v>6</v>
      </c>
      <c r="BT521">
        <v>5</v>
      </c>
      <c r="BU521" t="str">
        <f>"3:00 AM"</f>
        <v>3:00 AM</v>
      </c>
      <c r="BV521" t="str">
        <f>"2:00 PM"</f>
        <v>2:00 PM</v>
      </c>
      <c r="BW521" t="s">
        <v>184</v>
      </c>
      <c r="BX521">
        <v>0</v>
      </c>
      <c r="BY521">
        <v>12</v>
      </c>
      <c r="BZ521" t="s">
        <v>115</v>
      </c>
      <c r="CB521" t="s">
        <v>4351</v>
      </c>
      <c r="CC521" t="s">
        <v>3950</v>
      </c>
      <c r="CD521" t="s">
        <v>4344</v>
      </c>
      <c r="CE521" t="s">
        <v>4345</v>
      </c>
      <c r="CF521" t="s">
        <v>120</v>
      </c>
      <c r="CG521" s="8">
        <v>96950</v>
      </c>
      <c r="CH521" s="2">
        <v>8.69</v>
      </c>
      <c r="CI521" s="2">
        <v>8.69</v>
      </c>
      <c r="CJ521" s="2">
        <v>13.04</v>
      </c>
      <c r="CK521" s="2">
        <v>13.04</v>
      </c>
      <c r="CL521" t="s">
        <v>134</v>
      </c>
      <c r="CM521" t="s">
        <v>206</v>
      </c>
      <c r="CN521" t="s">
        <v>135</v>
      </c>
      <c r="CP521" t="s">
        <v>115</v>
      </c>
      <c r="CQ521" t="s">
        <v>114</v>
      </c>
      <c r="CR521" t="s">
        <v>115</v>
      </c>
      <c r="CS521" t="s">
        <v>114</v>
      </c>
      <c r="CT521" t="s">
        <v>136</v>
      </c>
      <c r="CU521" t="s">
        <v>114</v>
      </c>
      <c r="CV521" t="s">
        <v>136</v>
      </c>
      <c r="CW521" t="s">
        <v>4352</v>
      </c>
      <c r="CX521" s="10">
        <v>16702852253</v>
      </c>
      <c r="CY521" t="s">
        <v>4349</v>
      </c>
      <c r="CZ521" t="s">
        <v>270</v>
      </c>
      <c r="DA521" t="s">
        <v>114</v>
      </c>
      <c r="DB521" t="s">
        <v>115</v>
      </c>
    </row>
    <row r="522" spans="1:111" ht="14.45" customHeight="1" x14ac:dyDescent="0.25">
      <c r="A522" t="s">
        <v>4353</v>
      </c>
      <c r="B522" t="s">
        <v>209</v>
      </c>
      <c r="C522" s="1">
        <v>45175.247263078702</v>
      </c>
      <c r="D522" s="1">
        <v>45243</v>
      </c>
      <c r="E522" t="s">
        <v>139</v>
      </c>
      <c r="G522" t="s">
        <v>115</v>
      </c>
      <c r="H522" t="s">
        <v>115</v>
      </c>
      <c r="I522" t="s">
        <v>115</v>
      </c>
      <c r="J522" t="s">
        <v>2531</v>
      </c>
      <c r="K522" t="s">
        <v>2532</v>
      </c>
      <c r="L522" t="s">
        <v>4354</v>
      </c>
      <c r="M522" t="s">
        <v>4355</v>
      </c>
      <c r="N522" t="s">
        <v>119</v>
      </c>
      <c r="O522" t="s">
        <v>120</v>
      </c>
      <c r="P522" s="8">
        <v>96950</v>
      </c>
      <c r="Q522" t="s">
        <v>121</v>
      </c>
      <c r="S522" s="10">
        <v>16702352883</v>
      </c>
      <c r="T522">
        <v>0</v>
      </c>
      <c r="U522">
        <v>56132</v>
      </c>
      <c r="V522" t="s">
        <v>122</v>
      </c>
      <c r="X522" t="s">
        <v>415</v>
      </c>
      <c r="Y522" t="s">
        <v>416</v>
      </c>
      <c r="Z522" t="s">
        <v>417</v>
      </c>
      <c r="AA522" t="s">
        <v>533</v>
      </c>
      <c r="AB522" t="s">
        <v>4354</v>
      </c>
      <c r="AC522" t="s">
        <v>4355</v>
      </c>
      <c r="AD522" t="s">
        <v>119</v>
      </c>
      <c r="AE522" t="s">
        <v>120</v>
      </c>
      <c r="AF522" s="8">
        <v>96950</v>
      </c>
      <c r="AG522" t="s">
        <v>121</v>
      </c>
      <c r="AI522" s="10">
        <v>16702352883</v>
      </c>
      <c r="AJ522">
        <v>0</v>
      </c>
      <c r="AK522" t="s">
        <v>2535</v>
      </c>
      <c r="BC522" t="str">
        <f>"31-9011.00"</f>
        <v>31-9011.00</v>
      </c>
      <c r="BD522" t="s">
        <v>1789</v>
      </c>
      <c r="BE522" t="s">
        <v>4356</v>
      </c>
      <c r="BF522" t="s">
        <v>1905</v>
      </c>
      <c r="BG522">
        <v>5</v>
      </c>
      <c r="BH522">
        <v>5</v>
      </c>
      <c r="BI522" s="1">
        <v>45231</v>
      </c>
      <c r="BJ522" s="1">
        <v>45596</v>
      </c>
      <c r="BK522" s="1">
        <v>45243</v>
      </c>
      <c r="BL522" s="1">
        <v>45596</v>
      </c>
      <c r="BM522">
        <v>35</v>
      </c>
      <c r="BN522">
        <v>0</v>
      </c>
      <c r="BO522">
        <v>7</v>
      </c>
      <c r="BP522">
        <v>7</v>
      </c>
      <c r="BQ522">
        <v>7</v>
      </c>
      <c r="BR522">
        <v>7</v>
      </c>
      <c r="BS522">
        <v>7</v>
      </c>
      <c r="BT522">
        <v>0</v>
      </c>
      <c r="BU522" t="str">
        <f>"11:00 AM"</f>
        <v>11:00 AM</v>
      </c>
      <c r="BV522" t="str">
        <f>"6:00 PM"</f>
        <v>6:00 PM</v>
      </c>
      <c r="BW522" t="s">
        <v>131</v>
      </c>
      <c r="BX522">
        <v>6</v>
      </c>
      <c r="BY522">
        <v>12</v>
      </c>
      <c r="BZ522" t="s">
        <v>115</v>
      </c>
      <c r="CB522" t="s">
        <v>4357</v>
      </c>
      <c r="CC522" t="s">
        <v>2533</v>
      </c>
      <c r="CD522" t="s">
        <v>2539</v>
      </c>
      <c r="CE522" t="s">
        <v>119</v>
      </c>
      <c r="CF522" t="s">
        <v>120</v>
      </c>
      <c r="CG522" s="8">
        <v>96950</v>
      </c>
      <c r="CH522" s="2">
        <v>12.26</v>
      </c>
      <c r="CI522" s="2">
        <v>12.26</v>
      </c>
      <c r="CJ522" s="2">
        <v>18.39</v>
      </c>
      <c r="CK522" s="2">
        <v>18.39</v>
      </c>
      <c r="CL522" t="s">
        <v>134</v>
      </c>
      <c r="CM522" t="s">
        <v>423</v>
      </c>
      <c r="CN522" t="s">
        <v>135</v>
      </c>
      <c r="CP522" t="s">
        <v>115</v>
      </c>
      <c r="CQ522" t="s">
        <v>114</v>
      </c>
      <c r="CR522" t="s">
        <v>115</v>
      </c>
      <c r="CS522" t="s">
        <v>114</v>
      </c>
      <c r="CT522" t="s">
        <v>114</v>
      </c>
      <c r="CU522" t="s">
        <v>114</v>
      </c>
      <c r="CV522" t="s">
        <v>136</v>
      </c>
      <c r="CW522" t="s">
        <v>424</v>
      </c>
      <c r="CX522" s="10">
        <v>16702352883</v>
      </c>
      <c r="CY522" t="s">
        <v>2535</v>
      </c>
      <c r="CZ522" t="s">
        <v>136</v>
      </c>
      <c r="DA522" t="s">
        <v>114</v>
      </c>
      <c r="DB522" t="s">
        <v>115</v>
      </c>
    </row>
    <row r="523" spans="1:111" ht="14.45" customHeight="1" x14ac:dyDescent="0.25">
      <c r="A523" t="s">
        <v>4358</v>
      </c>
      <c r="B523" t="s">
        <v>209</v>
      </c>
      <c r="C523" s="1">
        <v>45175.316309953705</v>
      </c>
      <c r="D523" s="1">
        <v>45243</v>
      </c>
      <c r="E523" t="s">
        <v>139</v>
      </c>
      <c r="G523" t="s">
        <v>115</v>
      </c>
      <c r="H523" t="s">
        <v>115</v>
      </c>
      <c r="I523" t="s">
        <v>115</v>
      </c>
      <c r="J523" t="s">
        <v>2531</v>
      </c>
      <c r="K523" t="s">
        <v>2532</v>
      </c>
      <c r="L523" t="s">
        <v>4359</v>
      </c>
      <c r="M523" t="s">
        <v>2534</v>
      </c>
      <c r="N523" t="s">
        <v>119</v>
      </c>
      <c r="O523" t="s">
        <v>120</v>
      </c>
      <c r="P523" s="8">
        <v>96950</v>
      </c>
      <c r="Q523" t="s">
        <v>121</v>
      </c>
      <c r="S523" s="10">
        <v>16702352883</v>
      </c>
      <c r="T523">
        <v>0</v>
      </c>
      <c r="U523">
        <v>56132</v>
      </c>
      <c r="V523" t="s">
        <v>122</v>
      </c>
      <c r="X523" t="s">
        <v>415</v>
      </c>
      <c r="Y523" t="s">
        <v>416</v>
      </c>
      <c r="Z523" t="s">
        <v>417</v>
      </c>
      <c r="AA523" t="s">
        <v>533</v>
      </c>
      <c r="AB523" t="s">
        <v>4359</v>
      </c>
      <c r="AC523" t="s">
        <v>2534</v>
      </c>
      <c r="AD523" t="s">
        <v>119</v>
      </c>
      <c r="AE523" t="s">
        <v>120</v>
      </c>
      <c r="AF523" s="8">
        <v>96950</v>
      </c>
      <c r="AG523" t="s">
        <v>121</v>
      </c>
      <c r="AI523" s="10">
        <v>16702352883</v>
      </c>
      <c r="AJ523">
        <v>0</v>
      </c>
      <c r="AK523" t="s">
        <v>2535</v>
      </c>
      <c r="BC523" t="str">
        <f>"43-5071.00"</f>
        <v>43-5071.00</v>
      </c>
      <c r="BD523" t="s">
        <v>244</v>
      </c>
      <c r="BE523" t="s">
        <v>4360</v>
      </c>
      <c r="BF523" t="s">
        <v>4361</v>
      </c>
      <c r="BG523">
        <v>5</v>
      </c>
      <c r="BH523">
        <v>5</v>
      </c>
      <c r="BI523" s="1">
        <v>45231</v>
      </c>
      <c r="BJ523" s="1">
        <v>45596</v>
      </c>
      <c r="BK523" s="1">
        <v>45243</v>
      </c>
      <c r="BL523" s="1">
        <v>45596</v>
      </c>
      <c r="BM523">
        <v>35</v>
      </c>
      <c r="BN523">
        <v>0</v>
      </c>
      <c r="BO523">
        <v>7</v>
      </c>
      <c r="BP523">
        <v>7</v>
      </c>
      <c r="BQ523">
        <v>7</v>
      </c>
      <c r="BR523">
        <v>7</v>
      </c>
      <c r="BS523">
        <v>7</v>
      </c>
      <c r="BT523">
        <v>0</v>
      </c>
      <c r="BU523" t="str">
        <f t="shared" ref="BU523:BU528" si="20">"8:00 AM"</f>
        <v>8:00 AM</v>
      </c>
      <c r="BV523" t="str">
        <f t="shared" ref="BV523:BV528" si="21">"4:00 PM"</f>
        <v>4:00 PM</v>
      </c>
      <c r="BW523" t="s">
        <v>131</v>
      </c>
      <c r="BX523">
        <v>3</v>
      </c>
      <c r="BY523">
        <v>6</v>
      </c>
      <c r="BZ523" t="s">
        <v>115</v>
      </c>
      <c r="CB523" t="s">
        <v>4362</v>
      </c>
      <c r="CC523" t="s">
        <v>4359</v>
      </c>
      <c r="CD523" t="s">
        <v>2539</v>
      </c>
      <c r="CE523" t="s">
        <v>119</v>
      </c>
      <c r="CF523" t="s">
        <v>120</v>
      </c>
      <c r="CG523" s="8">
        <v>96950</v>
      </c>
      <c r="CH523" s="2">
        <v>11.11</v>
      </c>
      <c r="CI523" s="2">
        <v>11.11</v>
      </c>
      <c r="CJ523" s="2">
        <v>16.670000000000002</v>
      </c>
      <c r="CK523" s="2">
        <v>16.670000000000002</v>
      </c>
      <c r="CL523" t="s">
        <v>134</v>
      </c>
      <c r="CM523" t="s">
        <v>764</v>
      </c>
      <c r="CN523" t="s">
        <v>135</v>
      </c>
      <c r="CP523" t="s">
        <v>115</v>
      </c>
      <c r="CQ523" t="s">
        <v>114</v>
      </c>
      <c r="CR523" t="s">
        <v>115</v>
      </c>
      <c r="CS523" t="s">
        <v>114</v>
      </c>
      <c r="CT523" t="s">
        <v>114</v>
      </c>
      <c r="CU523" t="s">
        <v>114</v>
      </c>
      <c r="CV523" t="s">
        <v>136</v>
      </c>
      <c r="CW523" t="s">
        <v>424</v>
      </c>
      <c r="CX523" s="10">
        <v>16702352883</v>
      </c>
      <c r="CY523" t="s">
        <v>2535</v>
      </c>
      <c r="CZ523" t="s">
        <v>206</v>
      </c>
      <c r="DA523" t="s">
        <v>114</v>
      </c>
      <c r="DB523" t="s">
        <v>115</v>
      </c>
    </row>
    <row r="524" spans="1:111" ht="14.45" customHeight="1" x14ac:dyDescent="0.25">
      <c r="A524" t="s">
        <v>4365</v>
      </c>
      <c r="B524" t="s">
        <v>209</v>
      </c>
      <c r="C524" s="1">
        <v>45175.347492013891</v>
      </c>
      <c r="D524" s="1">
        <v>45243</v>
      </c>
      <c r="E524" t="s">
        <v>139</v>
      </c>
      <c r="G524" t="s">
        <v>115</v>
      </c>
      <c r="H524" t="s">
        <v>115</v>
      </c>
      <c r="I524" t="s">
        <v>115</v>
      </c>
      <c r="J524" t="s">
        <v>2531</v>
      </c>
      <c r="K524" t="s">
        <v>2532</v>
      </c>
      <c r="L524" t="s">
        <v>2533</v>
      </c>
      <c r="M524" t="s">
        <v>2534</v>
      </c>
      <c r="N524" t="s">
        <v>119</v>
      </c>
      <c r="O524" t="s">
        <v>120</v>
      </c>
      <c r="P524" s="8">
        <v>96950</v>
      </c>
      <c r="Q524" t="s">
        <v>121</v>
      </c>
      <c r="S524" s="10">
        <v>16702352883</v>
      </c>
      <c r="T524">
        <v>0</v>
      </c>
      <c r="U524">
        <v>56132</v>
      </c>
      <c r="V524" t="s">
        <v>122</v>
      </c>
      <c r="X524" t="s">
        <v>415</v>
      </c>
      <c r="Y524" t="s">
        <v>416</v>
      </c>
      <c r="Z524" t="s">
        <v>417</v>
      </c>
      <c r="AA524" t="s">
        <v>533</v>
      </c>
      <c r="AB524" t="s">
        <v>2533</v>
      </c>
      <c r="AC524" t="s">
        <v>2534</v>
      </c>
      <c r="AD524" t="s">
        <v>119</v>
      </c>
      <c r="AE524" t="s">
        <v>120</v>
      </c>
      <c r="AF524" s="8">
        <v>96950</v>
      </c>
      <c r="AG524" t="s">
        <v>121</v>
      </c>
      <c r="AI524" s="10">
        <v>16702352883</v>
      </c>
      <c r="AJ524">
        <v>0</v>
      </c>
      <c r="AK524" t="s">
        <v>2535</v>
      </c>
      <c r="BC524" t="str">
        <f>"51-9198.00"</f>
        <v>51-9198.00</v>
      </c>
      <c r="BD524" t="s">
        <v>951</v>
      </c>
      <c r="BE524" t="s">
        <v>4366</v>
      </c>
      <c r="BF524" t="s">
        <v>4367</v>
      </c>
      <c r="BG524">
        <v>10</v>
      </c>
      <c r="BH524">
        <v>10</v>
      </c>
      <c r="BI524" s="1">
        <v>45231</v>
      </c>
      <c r="BJ524" s="1">
        <v>45596</v>
      </c>
      <c r="BK524" s="1">
        <v>45243</v>
      </c>
      <c r="BL524" s="1">
        <v>45596</v>
      </c>
      <c r="BM524">
        <v>35</v>
      </c>
      <c r="BN524">
        <v>0</v>
      </c>
      <c r="BO524">
        <v>7</v>
      </c>
      <c r="BP524">
        <v>7</v>
      </c>
      <c r="BQ524">
        <v>7</v>
      </c>
      <c r="BR524">
        <v>7</v>
      </c>
      <c r="BS524">
        <v>7</v>
      </c>
      <c r="BT524">
        <v>0</v>
      </c>
      <c r="BU524" t="str">
        <f t="shared" si="20"/>
        <v>8:00 AM</v>
      </c>
      <c r="BV524" t="str">
        <f t="shared" si="21"/>
        <v>4:00 PM</v>
      </c>
      <c r="BW524" t="s">
        <v>131</v>
      </c>
      <c r="BX524">
        <v>6</v>
      </c>
      <c r="BY524">
        <v>6</v>
      </c>
      <c r="BZ524" t="s">
        <v>115</v>
      </c>
      <c r="CB524" t="s">
        <v>4368</v>
      </c>
      <c r="CC524" t="s">
        <v>2533</v>
      </c>
      <c r="CD524" t="s">
        <v>2539</v>
      </c>
      <c r="CE524" t="s">
        <v>119</v>
      </c>
      <c r="CF524" t="s">
        <v>120</v>
      </c>
      <c r="CG524" s="8">
        <v>96950</v>
      </c>
      <c r="CH524" s="2">
        <v>7.95</v>
      </c>
      <c r="CI524" s="2">
        <v>7.95</v>
      </c>
      <c r="CJ524" s="2">
        <v>11.93</v>
      </c>
      <c r="CK524" s="2">
        <v>11.93</v>
      </c>
      <c r="CL524" t="s">
        <v>134</v>
      </c>
      <c r="CM524" t="s">
        <v>423</v>
      </c>
      <c r="CN524" t="s">
        <v>135</v>
      </c>
      <c r="CP524" t="s">
        <v>115</v>
      </c>
      <c r="CQ524" t="s">
        <v>114</v>
      </c>
      <c r="CR524" t="s">
        <v>115</v>
      </c>
      <c r="CS524" t="s">
        <v>114</v>
      </c>
      <c r="CT524" t="s">
        <v>114</v>
      </c>
      <c r="CU524" t="s">
        <v>114</v>
      </c>
      <c r="CV524" t="s">
        <v>136</v>
      </c>
      <c r="CW524" t="s">
        <v>424</v>
      </c>
      <c r="CX524" s="10">
        <v>16702352883</v>
      </c>
      <c r="CY524" t="s">
        <v>2535</v>
      </c>
      <c r="CZ524" t="s">
        <v>136</v>
      </c>
      <c r="DA524" t="s">
        <v>114</v>
      </c>
      <c r="DB524" t="s">
        <v>115</v>
      </c>
    </row>
    <row r="525" spans="1:111" ht="14.45" customHeight="1" x14ac:dyDescent="0.25">
      <c r="A525" t="s">
        <v>4372</v>
      </c>
      <c r="B525" t="s">
        <v>209</v>
      </c>
      <c r="C525" s="1">
        <v>45174.263586226851</v>
      </c>
      <c r="D525" s="1">
        <v>45243</v>
      </c>
      <c r="E525" t="s">
        <v>139</v>
      </c>
      <c r="G525" t="s">
        <v>115</v>
      </c>
      <c r="H525" t="s">
        <v>115</v>
      </c>
      <c r="I525" t="s">
        <v>115</v>
      </c>
      <c r="J525" t="s">
        <v>2531</v>
      </c>
      <c r="K525" t="s">
        <v>2532</v>
      </c>
      <c r="L525" t="s">
        <v>2533</v>
      </c>
      <c r="M525" t="s">
        <v>2534</v>
      </c>
      <c r="N525" t="s">
        <v>119</v>
      </c>
      <c r="O525" t="s">
        <v>120</v>
      </c>
      <c r="P525" s="8">
        <v>96950</v>
      </c>
      <c r="Q525" t="s">
        <v>121</v>
      </c>
      <c r="S525" s="10">
        <v>16702352883</v>
      </c>
      <c r="T525">
        <v>0</v>
      </c>
      <c r="U525">
        <v>56132</v>
      </c>
      <c r="V525" t="s">
        <v>122</v>
      </c>
      <c r="X525" t="s">
        <v>415</v>
      </c>
      <c r="Y525" t="s">
        <v>416</v>
      </c>
      <c r="Z525" t="s">
        <v>417</v>
      </c>
      <c r="AA525" t="s">
        <v>533</v>
      </c>
      <c r="AB525" t="s">
        <v>2533</v>
      </c>
      <c r="AC525" t="s">
        <v>2534</v>
      </c>
      <c r="AD525" t="s">
        <v>119</v>
      </c>
      <c r="AE525" t="s">
        <v>120</v>
      </c>
      <c r="AF525" s="8">
        <v>96950</v>
      </c>
      <c r="AG525" t="s">
        <v>121</v>
      </c>
      <c r="AI525" s="10">
        <v>16702352883</v>
      </c>
      <c r="AJ525">
        <v>0</v>
      </c>
      <c r="AK525" t="s">
        <v>2535</v>
      </c>
      <c r="BC525" t="str">
        <f>"43-3031.00"</f>
        <v>43-3031.00</v>
      </c>
      <c r="BD525" t="s">
        <v>310</v>
      </c>
      <c r="BE525" t="s">
        <v>4373</v>
      </c>
      <c r="BF525" t="s">
        <v>4374</v>
      </c>
      <c r="BG525">
        <v>5</v>
      </c>
      <c r="BH525">
        <v>5</v>
      </c>
      <c r="BI525" s="1">
        <v>45231</v>
      </c>
      <c r="BJ525" s="1">
        <v>45596</v>
      </c>
      <c r="BK525" s="1">
        <v>45243</v>
      </c>
      <c r="BL525" s="1">
        <v>45596</v>
      </c>
      <c r="BM525">
        <v>35</v>
      </c>
      <c r="BN525">
        <v>0</v>
      </c>
      <c r="BO525">
        <v>7</v>
      </c>
      <c r="BP525">
        <v>7</v>
      </c>
      <c r="BQ525">
        <v>7</v>
      </c>
      <c r="BR525">
        <v>7</v>
      </c>
      <c r="BS525">
        <v>7</v>
      </c>
      <c r="BT525">
        <v>0</v>
      </c>
      <c r="BU525" t="str">
        <f t="shared" si="20"/>
        <v>8:00 AM</v>
      </c>
      <c r="BV525" t="str">
        <f t="shared" si="21"/>
        <v>4:00 PM</v>
      </c>
      <c r="BW525" t="s">
        <v>131</v>
      </c>
      <c r="BX525">
        <v>6</v>
      </c>
      <c r="BY525">
        <v>12</v>
      </c>
      <c r="BZ525" t="s">
        <v>115</v>
      </c>
      <c r="CB525" t="s">
        <v>4375</v>
      </c>
      <c r="CC525" t="s">
        <v>2533</v>
      </c>
      <c r="CD525" t="s">
        <v>2539</v>
      </c>
      <c r="CE525" t="s">
        <v>119</v>
      </c>
      <c r="CF525" t="s">
        <v>120</v>
      </c>
      <c r="CG525" s="8">
        <v>96950</v>
      </c>
      <c r="CH525" s="2">
        <v>11.43</v>
      </c>
      <c r="CI525" s="2">
        <v>11.43</v>
      </c>
      <c r="CJ525" s="2">
        <v>17.149999999999999</v>
      </c>
      <c r="CK525" s="2">
        <v>17.149999999999999</v>
      </c>
      <c r="CL525" t="s">
        <v>134</v>
      </c>
      <c r="CM525" t="s">
        <v>423</v>
      </c>
      <c r="CN525" t="s">
        <v>135</v>
      </c>
      <c r="CP525" t="s">
        <v>115</v>
      </c>
      <c r="CQ525" t="s">
        <v>114</v>
      </c>
      <c r="CR525" t="s">
        <v>115</v>
      </c>
      <c r="CS525" t="s">
        <v>114</v>
      </c>
      <c r="CT525" t="s">
        <v>114</v>
      </c>
      <c r="CU525" t="s">
        <v>114</v>
      </c>
      <c r="CV525" t="s">
        <v>136</v>
      </c>
      <c r="CW525" t="s">
        <v>424</v>
      </c>
      <c r="CX525" s="10">
        <v>16702352883</v>
      </c>
      <c r="CY525" t="s">
        <v>2535</v>
      </c>
      <c r="CZ525" t="s">
        <v>136</v>
      </c>
      <c r="DA525" t="s">
        <v>114</v>
      </c>
      <c r="DB525" t="s">
        <v>115</v>
      </c>
    </row>
    <row r="526" spans="1:111" ht="14.45" customHeight="1" x14ac:dyDescent="0.25">
      <c r="A526" t="s">
        <v>4376</v>
      </c>
      <c r="B526" t="s">
        <v>209</v>
      </c>
      <c r="C526" s="1">
        <v>45174.258306597221</v>
      </c>
      <c r="D526" s="1">
        <v>45243</v>
      </c>
      <c r="E526" t="s">
        <v>139</v>
      </c>
      <c r="G526" t="s">
        <v>115</v>
      </c>
      <c r="H526" t="s">
        <v>115</v>
      </c>
      <c r="I526" t="s">
        <v>115</v>
      </c>
      <c r="J526" t="s">
        <v>2531</v>
      </c>
      <c r="K526" t="s">
        <v>2532</v>
      </c>
      <c r="L526" t="s">
        <v>2533</v>
      </c>
      <c r="M526" t="s">
        <v>2534</v>
      </c>
      <c r="N526" t="s">
        <v>119</v>
      </c>
      <c r="O526" t="s">
        <v>120</v>
      </c>
      <c r="P526" s="8">
        <v>96950</v>
      </c>
      <c r="Q526" t="s">
        <v>121</v>
      </c>
      <c r="S526" s="10">
        <v>16702352883</v>
      </c>
      <c r="T526">
        <v>0</v>
      </c>
      <c r="U526">
        <v>56132</v>
      </c>
      <c r="V526" t="s">
        <v>122</v>
      </c>
      <c r="X526" t="s">
        <v>415</v>
      </c>
      <c r="Y526" t="s">
        <v>416</v>
      </c>
      <c r="Z526" t="s">
        <v>417</v>
      </c>
      <c r="AA526" t="s">
        <v>533</v>
      </c>
      <c r="AB526" t="s">
        <v>2533</v>
      </c>
      <c r="AC526" t="s">
        <v>2534</v>
      </c>
      <c r="AD526" t="s">
        <v>119</v>
      </c>
      <c r="AE526" t="s">
        <v>120</v>
      </c>
      <c r="AF526" s="8">
        <v>96950</v>
      </c>
      <c r="AG526" t="s">
        <v>121</v>
      </c>
      <c r="AI526" s="10">
        <v>16702352883</v>
      </c>
      <c r="AJ526">
        <v>0</v>
      </c>
      <c r="AK526" t="s">
        <v>2535</v>
      </c>
      <c r="BC526" t="str">
        <f>"43-3031.00"</f>
        <v>43-3031.00</v>
      </c>
      <c r="BD526" t="s">
        <v>310</v>
      </c>
      <c r="BE526" t="s">
        <v>4373</v>
      </c>
      <c r="BF526" t="s">
        <v>4374</v>
      </c>
      <c r="BG526">
        <v>5</v>
      </c>
      <c r="BH526">
        <v>5</v>
      </c>
      <c r="BI526" s="1">
        <v>45231</v>
      </c>
      <c r="BJ526" s="1">
        <v>45596</v>
      </c>
      <c r="BK526" s="1">
        <v>45243</v>
      </c>
      <c r="BL526" s="1">
        <v>45596</v>
      </c>
      <c r="BM526">
        <v>35</v>
      </c>
      <c r="BN526">
        <v>0</v>
      </c>
      <c r="BO526">
        <v>7</v>
      </c>
      <c r="BP526">
        <v>7</v>
      </c>
      <c r="BQ526">
        <v>7</v>
      </c>
      <c r="BR526">
        <v>7</v>
      </c>
      <c r="BS526">
        <v>7</v>
      </c>
      <c r="BT526">
        <v>0</v>
      </c>
      <c r="BU526" t="str">
        <f t="shared" si="20"/>
        <v>8:00 AM</v>
      </c>
      <c r="BV526" t="str">
        <f t="shared" si="21"/>
        <v>4:00 PM</v>
      </c>
      <c r="BW526" t="s">
        <v>131</v>
      </c>
      <c r="BX526">
        <v>6</v>
      </c>
      <c r="BY526">
        <v>12</v>
      </c>
      <c r="BZ526" t="s">
        <v>115</v>
      </c>
      <c r="CB526" t="s">
        <v>4375</v>
      </c>
      <c r="CC526" t="s">
        <v>2533</v>
      </c>
      <c r="CD526" t="s">
        <v>2539</v>
      </c>
      <c r="CE526" t="s">
        <v>119</v>
      </c>
      <c r="CF526" t="s">
        <v>120</v>
      </c>
      <c r="CG526" s="8">
        <v>96950</v>
      </c>
      <c r="CH526" s="2">
        <v>11.43</v>
      </c>
      <c r="CI526" s="2">
        <v>11.43</v>
      </c>
      <c r="CJ526" s="2">
        <v>17.149999999999999</v>
      </c>
      <c r="CK526" s="2">
        <v>17.149999999999999</v>
      </c>
      <c r="CL526" t="s">
        <v>134</v>
      </c>
      <c r="CM526" t="s">
        <v>423</v>
      </c>
      <c r="CN526" t="s">
        <v>135</v>
      </c>
      <c r="CP526" t="s">
        <v>115</v>
      </c>
      <c r="CQ526" t="s">
        <v>114</v>
      </c>
      <c r="CR526" t="s">
        <v>115</v>
      </c>
      <c r="CS526" t="s">
        <v>114</v>
      </c>
      <c r="CT526" t="s">
        <v>114</v>
      </c>
      <c r="CU526" t="s">
        <v>114</v>
      </c>
      <c r="CV526" t="s">
        <v>136</v>
      </c>
      <c r="CW526" t="s">
        <v>424</v>
      </c>
      <c r="CX526" s="10">
        <v>16702352883</v>
      </c>
      <c r="CY526" t="s">
        <v>2535</v>
      </c>
      <c r="CZ526" t="s">
        <v>136</v>
      </c>
      <c r="DA526" t="s">
        <v>114</v>
      </c>
      <c r="DB526" t="s">
        <v>115</v>
      </c>
    </row>
    <row r="527" spans="1:111" ht="14.45" customHeight="1" x14ac:dyDescent="0.25">
      <c r="A527" t="s">
        <v>4377</v>
      </c>
      <c r="B527" t="s">
        <v>209</v>
      </c>
      <c r="C527" s="1">
        <v>45175.323172916665</v>
      </c>
      <c r="D527" s="1">
        <v>45243</v>
      </c>
      <c r="E527" t="s">
        <v>139</v>
      </c>
      <c r="G527" t="s">
        <v>115</v>
      </c>
      <c r="H527" t="s">
        <v>115</v>
      </c>
      <c r="I527" t="s">
        <v>115</v>
      </c>
      <c r="J527" t="s">
        <v>2531</v>
      </c>
      <c r="K527" t="s">
        <v>2532</v>
      </c>
      <c r="L527" t="s">
        <v>2533</v>
      </c>
      <c r="M527" t="s">
        <v>2534</v>
      </c>
      <c r="N527" t="s">
        <v>119</v>
      </c>
      <c r="O527" t="s">
        <v>120</v>
      </c>
      <c r="P527" s="8">
        <v>96950</v>
      </c>
      <c r="Q527" t="s">
        <v>121</v>
      </c>
      <c r="S527" s="10">
        <v>16702352883</v>
      </c>
      <c r="T527">
        <v>0</v>
      </c>
      <c r="U527">
        <v>56132</v>
      </c>
      <c r="V527" t="s">
        <v>122</v>
      </c>
      <c r="X527" t="s">
        <v>415</v>
      </c>
      <c r="Y527" t="s">
        <v>416</v>
      </c>
      <c r="Z527" t="s">
        <v>417</v>
      </c>
      <c r="AA527" t="s">
        <v>533</v>
      </c>
      <c r="AB527" t="s">
        <v>2533</v>
      </c>
      <c r="AC527" t="s">
        <v>2534</v>
      </c>
      <c r="AD527" t="s">
        <v>119</v>
      </c>
      <c r="AE527" t="s">
        <v>120</v>
      </c>
      <c r="AF527" s="8">
        <v>96950</v>
      </c>
      <c r="AG527" t="s">
        <v>121</v>
      </c>
      <c r="AI527" s="10">
        <v>16702352883</v>
      </c>
      <c r="AJ527">
        <v>0</v>
      </c>
      <c r="AK527" t="s">
        <v>2535</v>
      </c>
      <c r="BC527" t="str">
        <f>"39-7011.00"</f>
        <v>39-7011.00</v>
      </c>
      <c r="BD527" t="s">
        <v>1655</v>
      </c>
      <c r="BE527" t="s">
        <v>4378</v>
      </c>
      <c r="BF527" t="s">
        <v>1655</v>
      </c>
      <c r="BG527">
        <v>5</v>
      </c>
      <c r="BH527">
        <v>5</v>
      </c>
      <c r="BI527" s="1">
        <v>45231</v>
      </c>
      <c r="BJ527" s="1">
        <v>45596</v>
      </c>
      <c r="BK527" s="1">
        <v>45243</v>
      </c>
      <c r="BL527" s="1">
        <v>45596</v>
      </c>
      <c r="BM527">
        <v>35</v>
      </c>
      <c r="BN527">
        <v>0</v>
      </c>
      <c r="BO527">
        <v>7</v>
      </c>
      <c r="BP527">
        <v>7</v>
      </c>
      <c r="BQ527">
        <v>7</v>
      </c>
      <c r="BR527">
        <v>7</v>
      </c>
      <c r="BS527">
        <v>7</v>
      </c>
      <c r="BT527">
        <v>0</v>
      </c>
      <c r="BU527" t="str">
        <f t="shared" si="20"/>
        <v>8:00 AM</v>
      </c>
      <c r="BV527" t="str">
        <f t="shared" si="21"/>
        <v>4:00 PM</v>
      </c>
      <c r="BW527" t="s">
        <v>131</v>
      </c>
      <c r="BX527">
        <v>6</v>
      </c>
      <c r="BY527">
        <v>12</v>
      </c>
      <c r="BZ527" t="s">
        <v>115</v>
      </c>
      <c r="CB527" t="s">
        <v>4296</v>
      </c>
      <c r="CC527" t="s">
        <v>2533</v>
      </c>
      <c r="CD527" t="s">
        <v>2539</v>
      </c>
      <c r="CE527" t="s">
        <v>119</v>
      </c>
      <c r="CF527" t="s">
        <v>120</v>
      </c>
      <c r="CG527" s="8">
        <v>96950</v>
      </c>
      <c r="CH527" s="2">
        <v>10.050000000000001</v>
      </c>
      <c r="CI527" s="2">
        <v>10.050000000000001</v>
      </c>
      <c r="CJ527" s="2">
        <v>15.08</v>
      </c>
      <c r="CK527" s="2">
        <v>15.08</v>
      </c>
      <c r="CL527" t="s">
        <v>134</v>
      </c>
      <c r="CM527" t="s">
        <v>764</v>
      </c>
      <c r="CN527" t="s">
        <v>135</v>
      </c>
      <c r="CP527" t="s">
        <v>115</v>
      </c>
      <c r="CQ527" t="s">
        <v>114</v>
      </c>
      <c r="CR527" t="s">
        <v>115</v>
      </c>
      <c r="CS527" t="s">
        <v>114</v>
      </c>
      <c r="CT527" t="s">
        <v>114</v>
      </c>
      <c r="CU527" t="s">
        <v>114</v>
      </c>
      <c r="CV527" t="s">
        <v>136</v>
      </c>
      <c r="CW527" t="s">
        <v>424</v>
      </c>
      <c r="CX527" s="10">
        <v>16702352883</v>
      </c>
      <c r="CY527" t="s">
        <v>2535</v>
      </c>
      <c r="CZ527" t="s">
        <v>206</v>
      </c>
      <c r="DA527" t="s">
        <v>114</v>
      </c>
      <c r="DB527" t="s">
        <v>115</v>
      </c>
    </row>
    <row r="528" spans="1:111" ht="14.45" customHeight="1" x14ac:dyDescent="0.25">
      <c r="A528" t="s">
        <v>4379</v>
      </c>
      <c r="B528" t="s">
        <v>209</v>
      </c>
      <c r="C528" s="1">
        <v>45175.357668055556</v>
      </c>
      <c r="D528" s="1">
        <v>45243</v>
      </c>
      <c r="E528" t="s">
        <v>139</v>
      </c>
      <c r="G528" t="s">
        <v>115</v>
      </c>
      <c r="H528" t="s">
        <v>115</v>
      </c>
      <c r="I528" t="s">
        <v>115</v>
      </c>
      <c r="J528" t="s">
        <v>2531</v>
      </c>
      <c r="K528" t="s">
        <v>2532</v>
      </c>
      <c r="L528" t="s">
        <v>2533</v>
      </c>
      <c r="M528" t="s">
        <v>2534</v>
      </c>
      <c r="N528" t="s">
        <v>119</v>
      </c>
      <c r="O528" t="s">
        <v>120</v>
      </c>
      <c r="P528" s="8">
        <v>96950</v>
      </c>
      <c r="Q528" t="s">
        <v>121</v>
      </c>
      <c r="S528" s="10">
        <v>16702352883</v>
      </c>
      <c r="T528">
        <v>0</v>
      </c>
      <c r="U528">
        <v>56132</v>
      </c>
      <c r="V528" t="s">
        <v>122</v>
      </c>
      <c r="X528" t="s">
        <v>415</v>
      </c>
      <c r="Y528" t="s">
        <v>416</v>
      </c>
      <c r="Z528" t="s">
        <v>417</v>
      </c>
      <c r="AA528" t="s">
        <v>533</v>
      </c>
      <c r="AB528" t="s">
        <v>2533</v>
      </c>
      <c r="AC528" t="s">
        <v>2534</v>
      </c>
      <c r="AD528" t="s">
        <v>119</v>
      </c>
      <c r="AE528" t="s">
        <v>120</v>
      </c>
      <c r="AF528" s="8">
        <v>96950</v>
      </c>
      <c r="AG528" t="s">
        <v>121</v>
      </c>
      <c r="AI528" s="10">
        <v>16702352883</v>
      </c>
      <c r="AJ528">
        <v>0</v>
      </c>
      <c r="AK528" t="s">
        <v>2535</v>
      </c>
      <c r="BC528" t="str">
        <f>"49-3023.00"</f>
        <v>49-3023.00</v>
      </c>
      <c r="BD528" t="s">
        <v>164</v>
      </c>
      <c r="BE528" t="s">
        <v>4380</v>
      </c>
      <c r="BF528" t="s">
        <v>4381</v>
      </c>
      <c r="BG528">
        <v>5</v>
      </c>
      <c r="BH528">
        <v>5</v>
      </c>
      <c r="BI528" s="1">
        <v>45231</v>
      </c>
      <c r="BJ528" s="1">
        <v>45596</v>
      </c>
      <c r="BK528" s="1">
        <v>45243</v>
      </c>
      <c r="BL528" s="1">
        <v>45596</v>
      </c>
      <c r="BM528">
        <v>35</v>
      </c>
      <c r="BN528">
        <v>0</v>
      </c>
      <c r="BO528">
        <v>7</v>
      </c>
      <c r="BP528">
        <v>7</v>
      </c>
      <c r="BQ528">
        <v>7</v>
      </c>
      <c r="BR528">
        <v>7</v>
      </c>
      <c r="BS528">
        <v>7</v>
      </c>
      <c r="BT528">
        <v>0</v>
      </c>
      <c r="BU528" t="str">
        <f t="shared" si="20"/>
        <v>8:00 AM</v>
      </c>
      <c r="BV528" t="str">
        <f t="shared" si="21"/>
        <v>4:00 PM</v>
      </c>
      <c r="BW528" t="s">
        <v>131</v>
      </c>
      <c r="BX528">
        <v>6</v>
      </c>
      <c r="BY528">
        <v>12</v>
      </c>
      <c r="BZ528" t="s">
        <v>115</v>
      </c>
      <c r="CB528" t="s">
        <v>4382</v>
      </c>
      <c r="CC528" t="s">
        <v>2533</v>
      </c>
      <c r="CD528" t="s">
        <v>2539</v>
      </c>
      <c r="CE528" t="s">
        <v>119</v>
      </c>
      <c r="CF528" t="s">
        <v>120</v>
      </c>
      <c r="CG528" s="8">
        <v>96950</v>
      </c>
      <c r="CH528" s="2">
        <v>10.07</v>
      </c>
      <c r="CI528" s="2">
        <v>10.07</v>
      </c>
      <c r="CJ528" s="2">
        <v>15.11</v>
      </c>
      <c r="CK528" s="2">
        <v>15.11</v>
      </c>
      <c r="CL528" t="s">
        <v>134</v>
      </c>
      <c r="CM528" t="s">
        <v>764</v>
      </c>
      <c r="CN528" t="s">
        <v>135</v>
      </c>
      <c r="CP528" t="s">
        <v>115</v>
      </c>
      <c r="CQ528" t="s">
        <v>114</v>
      </c>
      <c r="CR528" t="s">
        <v>115</v>
      </c>
      <c r="CS528" t="s">
        <v>114</v>
      </c>
      <c r="CT528" t="s">
        <v>114</v>
      </c>
      <c r="CU528" t="s">
        <v>114</v>
      </c>
      <c r="CV528" t="s">
        <v>136</v>
      </c>
      <c r="CW528" t="s">
        <v>424</v>
      </c>
      <c r="CX528" s="10">
        <v>16702352883</v>
      </c>
      <c r="CY528" t="s">
        <v>2535</v>
      </c>
      <c r="CZ528" t="s">
        <v>206</v>
      </c>
      <c r="DA528" t="s">
        <v>114</v>
      </c>
      <c r="DB528" t="s">
        <v>115</v>
      </c>
    </row>
    <row r="529" spans="1:111" ht="14.45" customHeight="1" x14ac:dyDescent="0.25">
      <c r="A529" t="s">
        <v>4383</v>
      </c>
      <c r="B529" t="s">
        <v>209</v>
      </c>
      <c r="C529" s="1">
        <v>45175.817641435184</v>
      </c>
      <c r="D529" s="1">
        <v>45243</v>
      </c>
      <c r="E529" t="s">
        <v>139</v>
      </c>
      <c r="G529" t="s">
        <v>115</v>
      </c>
      <c r="H529" t="s">
        <v>115</v>
      </c>
      <c r="I529" t="s">
        <v>115</v>
      </c>
      <c r="J529" t="s">
        <v>687</v>
      </c>
      <c r="K529" t="s">
        <v>688</v>
      </c>
      <c r="L529" t="s">
        <v>689</v>
      </c>
      <c r="M529" t="s">
        <v>612</v>
      </c>
      <c r="N529" t="s">
        <v>214</v>
      </c>
      <c r="O529" t="s">
        <v>120</v>
      </c>
      <c r="P529" s="8">
        <v>96950</v>
      </c>
      <c r="Q529" t="s">
        <v>121</v>
      </c>
      <c r="S529" s="10">
        <v>16702331530</v>
      </c>
      <c r="U529">
        <v>31181</v>
      </c>
      <c r="V529" t="s">
        <v>122</v>
      </c>
      <c r="X529" t="s">
        <v>690</v>
      </c>
      <c r="Y529" t="s">
        <v>691</v>
      </c>
      <c r="Z529" t="s">
        <v>206</v>
      </c>
      <c r="AA529" t="s">
        <v>259</v>
      </c>
      <c r="AB529" t="s">
        <v>689</v>
      </c>
      <c r="AC529" t="s">
        <v>612</v>
      </c>
      <c r="AD529" t="s">
        <v>214</v>
      </c>
      <c r="AE529" t="s">
        <v>120</v>
      </c>
      <c r="AF529" s="8">
        <v>96950</v>
      </c>
      <c r="AG529" t="s">
        <v>121</v>
      </c>
      <c r="AI529" s="10">
        <v>16702331530</v>
      </c>
      <c r="AK529" t="s">
        <v>692</v>
      </c>
      <c r="BC529" t="str">
        <f>"35-3031.00"</f>
        <v>35-3031.00</v>
      </c>
      <c r="BD529" t="s">
        <v>2211</v>
      </c>
      <c r="BE529" t="s">
        <v>4384</v>
      </c>
      <c r="BF529" t="s">
        <v>4385</v>
      </c>
      <c r="BG529">
        <v>1</v>
      </c>
      <c r="BH529">
        <v>1</v>
      </c>
      <c r="BI529" s="1">
        <v>45200</v>
      </c>
      <c r="BJ529" s="1">
        <v>45565</v>
      </c>
      <c r="BK529" s="1">
        <v>45243</v>
      </c>
      <c r="BL529" s="1">
        <v>45565</v>
      </c>
      <c r="BM529">
        <v>35</v>
      </c>
      <c r="BN529">
        <v>6</v>
      </c>
      <c r="BO529">
        <v>6</v>
      </c>
      <c r="BP529">
        <v>6</v>
      </c>
      <c r="BQ529">
        <v>5</v>
      </c>
      <c r="BR529">
        <v>0</v>
      </c>
      <c r="BS529">
        <v>6</v>
      </c>
      <c r="BT529">
        <v>6</v>
      </c>
      <c r="BU529" t="str">
        <f>"10:30 AM"</f>
        <v>10:30 AM</v>
      </c>
      <c r="BV529" t="str">
        <f>"9:00 PM"</f>
        <v>9:00 PM</v>
      </c>
      <c r="BW529" t="s">
        <v>131</v>
      </c>
      <c r="BX529">
        <v>0</v>
      </c>
      <c r="BY529">
        <v>12</v>
      </c>
      <c r="BZ529" t="s">
        <v>115</v>
      </c>
      <c r="CB529" s="3" t="s">
        <v>4386</v>
      </c>
      <c r="CC529" t="s">
        <v>689</v>
      </c>
      <c r="CD529" t="s">
        <v>612</v>
      </c>
      <c r="CE529" t="s">
        <v>214</v>
      </c>
      <c r="CF529" t="s">
        <v>120</v>
      </c>
      <c r="CG529" s="8">
        <v>96950</v>
      </c>
      <c r="CH529" s="2">
        <v>7.89</v>
      </c>
      <c r="CI529" s="2">
        <v>7.89</v>
      </c>
      <c r="CJ529" s="2">
        <v>11.84</v>
      </c>
      <c r="CK529" s="2">
        <v>11.84</v>
      </c>
      <c r="CL529" t="s">
        <v>134</v>
      </c>
      <c r="CM529" t="s">
        <v>206</v>
      </c>
      <c r="CN529" t="s">
        <v>135</v>
      </c>
      <c r="CP529" t="s">
        <v>115</v>
      </c>
      <c r="CQ529" t="s">
        <v>114</v>
      </c>
      <c r="CR529" t="s">
        <v>115</v>
      </c>
      <c r="CS529" t="s">
        <v>114</v>
      </c>
      <c r="CT529" t="s">
        <v>136</v>
      </c>
      <c r="CU529" t="s">
        <v>114</v>
      </c>
      <c r="CV529" t="s">
        <v>136</v>
      </c>
      <c r="CW529" t="s">
        <v>696</v>
      </c>
      <c r="CX529" s="10">
        <v>16702331530</v>
      </c>
      <c r="CY529" t="s">
        <v>692</v>
      </c>
      <c r="CZ529" t="s">
        <v>697</v>
      </c>
      <c r="DA529" t="s">
        <v>114</v>
      </c>
      <c r="DB529" t="s">
        <v>115</v>
      </c>
      <c r="DC529" t="s">
        <v>690</v>
      </c>
      <c r="DD529" t="s">
        <v>691</v>
      </c>
      <c r="DE529" t="s">
        <v>206</v>
      </c>
      <c r="DF529" t="s">
        <v>687</v>
      </c>
      <c r="DG529" t="s">
        <v>692</v>
      </c>
    </row>
    <row r="530" spans="1:111" ht="14.45" customHeight="1" x14ac:dyDescent="0.25">
      <c r="A530" t="s">
        <v>4308</v>
      </c>
      <c r="B530" t="s">
        <v>285</v>
      </c>
      <c r="C530" s="1">
        <v>45145.833103819445</v>
      </c>
      <c r="D530" s="1">
        <v>45243</v>
      </c>
      <c r="E530" t="s">
        <v>139</v>
      </c>
      <c r="G530" t="s">
        <v>114</v>
      </c>
      <c r="H530" t="s">
        <v>114</v>
      </c>
      <c r="I530" t="s">
        <v>115</v>
      </c>
      <c r="J530" t="s">
        <v>4309</v>
      </c>
      <c r="K530" t="s">
        <v>4310</v>
      </c>
      <c r="L530" t="s">
        <v>4311</v>
      </c>
      <c r="N530" t="s">
        <v>214</v>
      </c>
      <c r="O530" t="s">
        <v>120</v>
      </c>
      <c r="P530" s="8">
        <v>96950</v>
      </c>
      <c r="Q530" t="s">
        <v>121</v>
      </c>
      <c r="S530" s="10">
        <v>16702346184</v>
      </c>
      <c r="U530">
        <v>611110</v>
      </c>
      <c r="V530" t="s">
        <v>122</v>
      </c>
      <c r="X530" t="s">
        <v>4312</v>
      </c>
      <c r="Y530" t="s">
        <v>4313</v>
      </c>
      <c r="Z530" t="s">
        <v>2208</v>
      </c>
      <c r="AA530" t="s">
        <v>4314</v>
      </c>
      <c r="AB530" t="s">
        <v>4311</v>
      </c>
      <c r="AD530" t="s">
        <v>214</v>
      </c>
      <c r="AE530" t="s">
        <v>120</v>
      </c>
      <c r="AF530" s="8">
        <v>96950</v>
      </c>
      <c r="AG530" t="s">
        <v>121</v>
      </c>
      <c r="AI530" s="10">
        <v>16702346184</v>
      </c>
      <c r="AK530" t="s">
        <v>4315</v>
      </c>
      <c r="BC530" t="str">
        <f>"25-2022.00"</f>
        <v>25-2022.00</v>
      </c>
      <c r="BD530" t="s">
        <v>4316</v>
      </c>
      <c r="BE530" t="s">
        <v>4317</v>
      </c>
      <c r="BF530" t="s">
        <v>4318</v>
      </c>
      <c r="BG530">
        <v>1</v>
      </c>
      <c r="BI530" s="1">
        <v>45308</v>
      </c>
      <c r="BJ530" s="1">
        <v>45673</v>
      </c>
      <c r="BM530">
        <v>40</v>
      </c>
      <c r="BN530">
        <v>0</v>
      </c>
      <c r="BO530">
        <v>8</v>
      </c>
      <c r="BP530">
        <v>8</v>
      </c>
      <c r="BQ530">
        <v>8</v>
      </c>
      <c r="BR530">
        <v>8</v>
      </c>
      <c r="BS530">
        <v>8</v>
      </c>
      <c r="BT530">
        <v>0</v>
      </c>
      <c r="BU530" t="str">
        <f>"7:30 AM"</f>
        <v>7:30 AM</v>
      </c>
      <c r="BV530" t="str">
        <f>"4:30 PM"</f>
        <v>4:30 PM</v>
      </c>
      <c r="BW530" t="s">
        <v>683</v>
      </c>
      <c r="BX530">
        <v>0</v>
      </c>
      <c r="BY530">
        <v>0</v>
      </c>
      <c r="BZ530" t="s">
        <v>115</v>
      </c>
      <c r="CB530" t="s">
        <v>184</v>
      </c>
      <c r="CC530" t="s">
        <v>4319</v>
      </c>
      <c r="CE530" t="s">
        <v>214</v>
      </c>
      <c r="CF530" t="s">
        <v>120</v>
      </c>
      <c r="CG530" s="8">
        <v>96950</v>
      </c>
      <c r="CH530" s="2">
        <v>16.940000000000001</v>
      </c>
      <c r="CI530" s="2">
        <v>16.940000000000001</v>
      </c>
      <c r="CJ530" s="2">
        <v>0</v>
      </c>
      <c r="CK530" s="2">
        <v>0</v>
      </c>
      <c r="CL530" t="s">
        <v>134</v>
      </c>
      <c r="CM530" t="s">
        <v>136</v>
      </c>
      <c r="CN530" t="s">
        <v>135</v>
      </c>
      <c r="CP530" t="s">
        <v>115</v>
      </c>
      <c r="CQ530" t="s">
        <v>114</v>
      </c>
      <c r="CR530" t="s">
        <v>115</v>
      </c>
      <c r="CS530" t="s">
        <v>115</v>
      </c>
      <c r="CT530" t="s">
        <v>114</v>
      </c>
      <c r="CU530" t="s">
        <v>114</v>
      </c>
      <c r="CV530" t="s">
        <v>136</v>
      </c>
      <c r="CW530" t="s">
        <v>4320</v>
      </c>
      <c r="CX530" s="10">
        <v>16702346184</v>
      </c>
      <c r="CY530" t="s">
        <v>4321</v>
      </c>
      <c r="CZ530" t="s">
        <v>4322</v>
      </c>
      <c r="DA530" t="s">
        <v>114</v>
      </c>
      <c r="DB530" t="s">
        <v>115</v>
      </c>
      <c r="DC530" t="s">
        <v>4312</v>
      </c>
      <c r="DD530" t="s">
        <v>4323</v>
      </c>
      <c r="DE530" t="s">
        <v>1109</v>
      </c>
      <c r="DF530" t="s">
        <v>4324</v>
      </c>
      <c r="DG530" t="s">
        <v>4315</v>
      </c>
    </row>
    <row r="531" spans="1:111" ht="14.45" customHeight="1" x14ac:dyDescent="0.25">
      <c r="A531" t="s">
        <v>4369</v>
      </c>
      <c r="B531" t="s">
        <v>285</v>
      </c>
      <c r="C531" s="1">
        <v>45173.310926736114</v>
      </c>
      <c r="D531" s="1">
        <v>45243</v>
      </c>
      <c r="E531" t="s">
        <v>113</v>
      </c>
      <c r="F531" s="1">
        <v>45198.833333333336</v>
      </c>
      <c r="G531" t="s">
        <v>115</v>
      </c>
      <c r="H531" t="s">
        <v>115</v>
      </c>
      <c r="I531" t="s">
        <v>115</v>
      </c>
      <c r="J531" t="s">
        <v>4209</v>
      </c>
      <c r="K531" t="s">
        <v>4370</v>
      </c>
      <c r="L531" t="s">
        <v>4210</v>
      </c>
      <c r="N531" t="s">
        <v>119</v>
      </c>
      <c r="O531" t="s">
        <v>120</v>
      </c>
      <c r="P531" s="8">
        <v>96950</v>
      </c>
      <c r="Q531" t="s">
        <v>121</v>
      </c>
      <c r="R531" t="s">
        <v>423</v>
      </c>
      <c r="S531" s="10">
        <v>16702346708</v>
      </c>
      <c r="U531">
        <v>236220</v>
      </c>
      <c r="V531" t="s">
        <v>122</v>
      </c>
      <c r="X531" t="s">
        <v>1017</v>
      </c>
      <c r="Y531" t="s">
        <v>4211</v>
      </c>
      <c r="AA531" t="s">
        <v>533</v>
      </c>
      <c r="AB531" t="s">
        <v>4210</v>
      </c>
      <c r="AD531" t="s">
        <v>119</v>
      </c>
      <c r="AE531" t="s">
        <v>120</v>
      </c>
      <c r="AF531" s="8">
        <v>96950</v>
      </c>
      <c r="AG531" t="s">
        <v>121</v>
      </c>
      <c r="AI531" s="10">
        <v>16702346708</v>
      </c>
      <c r="AK531" t="s">
        <v>4212</v>
      </c>
      <c r="BC531" t="str">
        <f>"51-7021.00"</f>
        <v>51-7021.00</v>
      </c>
      <c r="BD531" t="s">
        <v>4213</v>
      </c>
      <c r="BE531" t="s">
        <v>4214</v>
      </c>
      <c r="BF531" t="s">
        <v>4215</v>
      </c>
      <c r="BG531">
        <v>2</v>
      </c>
      <c r="BI531" s="1">
        <v>45199</v>
      </c>
      <c r="BJ531" s="1">
        <v>45564</v>
      </c>
      <c r="BM531">
        <v>35</v>
      </c>
      <c r="BN531">
        <v>5</v>
      </c>
      <c r="BO531">
        <v>6</v>
      </c>
      <c r="BP531">
        <v>6</v>
      </c>
      <c r="BQ531">
        <v>6</v>
      </c>
      <c r="BR531">
        <v>6</v>
      </c>
      <c r="BS531">
        <v>6</v>
      </c>
      <c r="BT531">
        <v>0</v>
      </c>
      <c r="BU531" t="str">
        <f t="shared" ref="BU531:BU537" si="22">"8:00 AM"</f>
        <v>8:00 AM</v>
      </c>
      <c r="BV531" t="str">
        <f>"3:00 PM"</f>
        <v>3:00 PM</v>
      </c>
      <c r="BW531" t="s">
        <v>131</v>
      </c>
      <c r="BX531">
        <v>3</v>
      </c>
      <c r="BY531">
        <v>12</v>
      </c>
      <c r="BZ531" t="s">
        <v>115</v>
      </c>
      <c r="CB531" t="s">
        <v>4371</v>
      </c>
      <c r="CC531" t="s">
        <v>4217</v>
      </c>
      <c r="CD531" t="s">
        <v>4218</v>
      </c>
      <c r="CE531" t="s">
        <v>214</v>
      </c>
      <c r="CF531" t="s">
        <v>120</v>
      </c>
      <c r="CG531" s="8">
        <v>96950</v>
      </c>
      <c r="CH531" s="2">
        <v>12.84</v>
      </c>
      <c r="CI531" s="2">
        <v>12.84</v>
      </c>
      <c r="CJ531" s="2">
        <v>19.260000000000002</v>
      </c>
      <c r="CK531" s="2">
        <v>19.260000000000002</v>
      </c>
      <c r="CL531" t="s">
        <v>134</v>
      </c>
      <c r="CM531" t="s">
        <v>764</v>
      </c>
      <c r="CN531" t="s">
        <v>135</v>
      </c>
      <c r="CP531" t="s">
        <v>115</v>
      </c>
      <c r="CQ531" t="s">
        <v>114</v>
      </c>
      <c r="CR531" t="s">
        <v>114</v>
      </c>
      <c r="CS531" t="s">
        <v>114</v>
      </c>
      <c r="CT531" t="s">
        <v>136</v>
      </c>
      <c r="CU531" t="s">
        <v>114</v>
      </c>
      <c r="CV531" t="s">
        <v>136</v>
      </c>
      <c r="CW531" t="s">
        <v>2945</v>
      </c>
      <c r="CX531" s="10">
        <v>16702346708</v>
      </c>
      <c r="CY531" t="s">
        <v>4212</v>
      </c>
      <c r="CZ531" t="s">
        <v>206</v>
      </c>
      <c r="DA531" t="s">
        <v>114</v>
      </c>
      <c r="DB531" t="s">
        <v>115</v>
      </c>
      <c r="DC531" t="s">
        <v>2946</v>
      </c>
      <c r="DD531" t="s">
        <v>1885</v>
      </c>
      <c r="DF531" t="s">
        <v>4209</v>
      </c>
      <c r="DG531" t="s">
        <v>4212</v>
      </c>
    </row>
    <row r="532" spans="1:111" ht="14.45" customHeight="1" x14ac:dyDescent="0.25">
      <c r="A532" t="s">
        <v>4329</v>
      </c>
      <c r="B532" t="s">
        <v>112</v>
      </c>
      <c r="C532" s="1">
        <v>45154.757762152774</v>
      </c>
      <c r="D532" s="1">
        <v>45243</v>
      </c>
      <c r="E532" t="s">
        <v>113</v>
      </c>
      <c r="F532" s="1">
        <v>45198.833333333336</v>
      </c>
      <c r="G532" t="s">
        <v>115</v>
      </c>
      <c r="H532" t="s">
        <v>115</v>
      </c>
      <c r="I532" t="s">
        <v>115</v>
      </c>
      <c r="J532" t="s">
        <v>4330</v>
      </c>
      <c r="L532" t="s">
        <v>4331</v>
      </c>
      <c r="M532" t="s">
        <v>4332</v>
      </c>
      <c r="N532" t="s">
        <v>119</v>
      </c>
      <c r="O532" t="s">
        <v>120</v>
      </c>
      <c r="P532" s="8">
        <v>96950</v>
      </c>
      <c r="Q532" t="s">
        <v>121</v>
      </c>
      <c r="S532" s="10">
        <v>16705887746</v>
      </c>
      <c r="U532">
        <v>236220</v>
      </c>
      <c r="V532" t="s">
        <v>122</v>
      </c>
      <c r="X532" t="s">
        <v>4333</v>
      </c>
      <c r="Y532" t="s">
        <v>4334</v>
      </c>
      <c r="AA532" t="s">
        <v>4335</v>
      </c>
      <c r="AB532" t="s">
        <v>4331</v>
      </c>
      <c r="AC532" t="s">
        <v>4336</v>
      </c>
      <c r="AD532" t="s">
        <v>119</v>
      </c>
      <c r="AE532" t="s">
        <v>120</v>
      </c>
      <c r="AF532" s="8">
        <v>96950</v>
      </c>
      <c r="AG532" t="s">
        <v>121</v>
      </c>
      <c r="AI532" s="10">
        <v>16705887746</v>
      </c>
      <c r="AK532" t="s">
        <v>4337</v>
      </c>
      <c r="AL532" t="s">
        <v>488</v>
      </c>
      <c r="AM532" t="s">
        <v>508</v>
      </c>
      <c r="AN532" t="s">
        <v>509</v>
      </c>
      <c r="AO532" t="s">
        <v>510</v>
      </c>
      <c r="AP532" t="s">
        <v>511</v>
      </c>
      <c r="AQ532" t="s">
        <v>512</v>
      </c>
      <c r="AR532" t="s">
        <v>513</v>
      </c>
      <c r="AS532" t="s">
        <v>516</v>
      </c>
      <c r="AT532">
        <v>96910</v>
      </c>
      <c r="AU532" t="s">
        <v>121</v>
      </c>
      <c r="AW532" s="10">
        <v>16714779084</v>
      </c>
      <c r="AY532" t="s">
        <v>514</v>
      </c>
      <c r="AZ532" t="s">
        <v>515</v>
      </c>
      <c r="BA532" t="s">
        <v>516</v>
      </c>
      <c r="BB532" t="s">
        <v>517</v>
      </c>
      <c r="BC532" t="str">
        <f>"49-3042.00"</f>
        <v>49-3042.00</v>
      </c>
      <c r="BD532" t="s">
        <v>909</v>
      </c>
      <c r="BE532" t="s">
        <v>4338</v>
      </c>
      <c r="BF532" t="s">
        <v>911</v>
      </c>
      <c r="BG532">
        <v>2</v>
      </c>
      <c r="BI532" s="1">
        <v>45200</v>
      </c>
      <c r="BJ532" s="1">
        <v>45565</v>
      </c>
      <c r="BM532">
        <v>40</v>
      </c>
      <c r="BN532">
        <v>0</v>
      </c>
      <c r="BO532">
        <v>8</v>
      </c>
      <c r="BP532">
        <v>8</v>
      </c>
      <c r="BQ532">
        <v>8</v>
      </c>
      <c r="BR532">
        <v>8</v>
      </c>
      <c r="BS532">
        <v>8</v>
      </c>
      <c r="BT532">
        <v>0</v>
      </c>
      <c r="BU532" t="str">
        <f t="shared" si="22"/>
        <v>8:00 AM</v>
      </c>
      <c r="BV532" t="str">
        <f>"5:00 PM"</f>
        <v>5:00 PM</v>
      </c>
      <c r="BW532" t="s">
        <v>131</v>
      </c>
      <c r="BX532">
        <v>0</v>
      </c>
      <c r="BY532">
        <v>12</v>
      </c>
      <c r="BZ532" t="s">
        <v>115</v>
      </c>
      <c r="CB532" t="s">
        <v>4339</v>
      </c>
      <c r="CC532" t="s">
        <v>4331</v>
      </c>
      <c r="CD532" t="s">
        <v>4332</v>
      </c>
      <c r="CE532" t="s">
        <v>119</v>
      </c>
      <c r="CF532" t="s">
        <v>120</v>
      </c>
      <c r="CG532" s="8">
        <v>96950</v>
      </c>
      <c r="CH532" s="2">
        <v>11</v>
      </c>
      <c r="CI532" s="2">
        <v>13</v>
      </c>
      <c r="CJ532" s="2">
        <v>16.5</v>
      </c>
      <c r="CK532" s="2">
        <v>19.5</v>
      </c>
      <c r="CL532" t="s">
        <v>134</v>
      </c>
      <c r="CM532" t="s">
        <v>136</v>
      </c>
      <c r="CN532" t="s">
        <v>135</v>
      </c>
      <c r="CP532" t="s">
        <v>115</v>
      </c>
      <c r="CQ532" t="s">
        <v>114</v>
      </c>
      <c r="CR532" t="s">
        <v>115</v>
      </c>
      <c r="CS532" t="s">
        <v>114</v>
      </c>
      <c r="CT532" t="s">
        <v>136</v>
      </c>
      <c r="CU532" t="s">
        <v>114</v>
      </c>
      <c r="CV532" t="s">
        <v>136</v>
      </c>
      <c r="CW532" t="s">
        <v>4340</v>
      </c>
      <c r="CX532" s="10">
        <v>16705887746</v>
      </c>
      <c r="CY532" t="s">
        <v>4337</v>
      </c>
      <c r="CZ532" t="s">
        <v>270</v>
      </c>
      <c r="DA532" t="s">
        <v>114</v>
      </c>
      <c r="DB532" t="s">
        <v>115</v>
      </c>
    </row>
    <row r="533" spans="1:111" ht="14.45" customHeight="1" x14ac:dyDescent="0.25">
      <c r="A533" t="s">
        <v>4363</v>
      </c>
      <c r="B533" t="s">
        <v>112</v>
      </c>
      <c r="C533" s="1">
        <v>45209.802520949073</v>
      </c>
      <c r="D533" s="1">
        <v>45243</v>
      </c>
      <c r="E533" t="s">
        <v>139</v>
      </c>
      <c r="G533" t="s">
        <v>114</v>
      </c>
      <c r="H533" t="s">
        <v>115</v>
      </c>
      <c r="I533" t="s">
        <v>115</v>
      </c>
      <c r="J533" t="s">
        <v>1119</v>
      </c>
      <c r="L533" t="s">
        <v>1120</v>
      </c>
      <c r="M533" t="s">
        <v>1120</v>
      </c>
      <c r="N533" t="s">
        <v>214</v>
      </c>
      <c r="O533" t="s">
        <v>120</v>
      </c>
      <c r="P533" s="8">
        <v>96950</v>
      </c>
      <c r="Q533" t="s">
        <v>121</v>
      </c>
      <c r="S533" s="10">
        <v>16702346445</v>
      </c>
      <c r="T533">
        <v>2263</v>
      </c>
      <c r="U533">
        <v>4411</v>
      </c>
      <c r="V533" t="s">
        <v>122</v>
      </c>
      <c r="X533" t="s">
        <v>239</v>
      </c>
      <c r="Y533" t="s">
        <v>240</v>
      </c>
      <c r="AA533" t="s">
        <v>241</v>
      </c>
      <c r="AB533" t="s">
        <v>242</v>
      </c>
      <c r="AC533" t="s">
        <v>242</v>
      </c>
      <c r="AD533" t="s">
        <v>214</v>
      </c>
      <c r="AE533" t="s">
        <v>120</v>
      </c>
      <c r="AF533" s="8">
        <v>96950</v>
      </c>
      <c r="AG533" t="s">
        <v>121</v>
      </c>
      <c r="AI533" s="10">
        <v>16702346445</v>
      </c>
      <c r="AJ533">
        <v>2263</v>
      </c>
      <c r="AK533" t="s">
        <v>243</v>
      </c>
      <c r="BC533" t="str">
        <f>"37-2011.00"</f>
        <v>37-2011.00</v>
      </c>
      <c r="BD533" t="s">
        <v>144</v>
      </c>
      <c r="BE533" t="s">
        <v>1121</v>
      </c>
      <c r="BF533" t="s">
        <v>609</v>
      </c>
      <c r="BG533">
        <v>1</v>
      </c>
      <c r="BI533" s="1">
        <v>45261</v>
      </c>
      <c r="BJ533" s="1">
        <v>45626</v>
      </c>
      <c r="BM533">
        <v>40</v>
      </c>
      <c r="BN533">
        <v>0</v>
      </c>
      <c r="BO533">
        <v>8</v>
      </c>
      <c r="BP533">
        <v>8</v>
      </c>
      <c r="BQ533">
        <v>8</v>
      </c>
      <c r="BR533">
        <v>8</v>
      </c>
      <c r="BS533">
        <v>8</v>
      </c>
      <c r="BT533">
        <v>0</v>
      </c>
      <c r="BU533" t="str">
        <f t="shared" si="22"/>
        <v>8:00 AM</v>
      </c>
      <c r="BV533" t="str">
        <f>"5:00 PM"</f>
        <v>5:00 PM</v>
      </c>
      <c r="BW533" t="s">
        <v>184</v>
      </c>
      <c r="BX533">
        <v>0</v>
      </c>
      <c r="BY533">
        <v>12</v>
      </c>
      <c r="BZ533" t="s">
        <v>115</v>
      </c>
      <c r="CB533" t="s">
        <v>4364</v>
      </c>
      <c r="CC533" t="s">
        <v>1120</v>
      </c>
      <c r="CD533" t="s">
        <v>1120</v>
      </c>
      <c r="CE533" t="s">
        <v>214</v>
      </c>
      <c r="CF533" t="s">
        <v>120</v>
      </c>
      <c r="CG533" s="8">
        <v>96950</v>
      </c>
      <c r="CH533" s="2">
        <v>8.15</v>
      </c>
      <c r="CI533" s="2">
        <v>8.15</v>
      </c>
      <c r="CJ533" s="2">
        <v>12.22</v>
      </c>
      <c r="CK533" s="2">
        <v>12.22</v>
      </c>
      <c r="CL533" t="s">
        <v>134</v>
      </c>
      <c r="CM533" t="s">
        <v>248</v>
      </c>
      <c r="CN533" t="s">
        <v>135</v>
      </c>
      <c r="CP533" t="s">
        <v>115</v>
      </c>
      <c r="CQ533" t="s">
        <v>114</v>
      </c>
      <c r="CR533" t="s">
        <v>115</v>
      </c>
      <c r="CS533" t="s">
        <v>114</v>
      </c>
      <c r="CT533" t="s">
        <v>136</v>
      </c>
      <c r="CU533" t="s">
        <v>114</v>
      </c>
      <c r="CV533" t="s">
        <v>136</v>
      </c>
      <c r="CW533" t="s">
        <v>136</v>
      </c>
      <c r="CX533" s="10">
        <v>16702346445</v>
      </c>
      <c r="CY533" t="s">
        <v>243</v>
      </c>
      <c r="CZ533" t="s">
        <v>136</v>
      </c>
      <c r="DA533" t="s">
        <v>114</v>
      </c>
      <c r="DB533" t="s">
        <v>115</v>
      </c>
      <c r="DC533" t="s">
        <v>239</v>
      </c>
      <c r="DD533" t="s">
        <v>240</v>
      </c>
      <c r="DF533" t="s">
        <v>237</v>
      </c>
      <c r="DG533" t="s">
        <v>243</v>
      </c>
    </row>
    <row r="534" spans="1:111" ht="14.45" customHeight="1" x14ac:dyDescent="0.25">
      <c r="A534" t="s">
        <v>4392</v>
      </c>
      <c r="B534" t="s">
        <v>209</v>
      </c>
      <c r="C534" s="1">
        <v>45146.802588194441</v>
      </c>
      <c r="D534" s="1">
        <v>45244</v>
      </c>
      <c r="E534" t="s">
        <v>139</v>
      </c>
      <c r="G534" t="s">
        <v>115</v>
      </c>
      <c r="H534" t="s">
        <v>115</v>
      </c>
      <c r="I534" t="s">
        <v>115</v>
      </c>
      <c r="J534" t="s">
        <v>4393</v>
      </c>
      <c r="L534" t="s">
        <v>3327</v>
      </c>
      <c r="N534" t="s">
        <v>214</v>
      </c>
      <c r="O534" t="s">
        <v>120</v>
      </c>
      <c r="P534" s="8">
        <v>96950</v>
      </c>
      <c r="Q534" t="s">
        <v>121</v>
      </c>
      <c r="S534" s="10">
        <v>16702335504</v>
      </c>
      <c r="U534">
        <v>561320</v>
      </c>
      <c r="V534" t="s">
        <v>122</v>
      </c>
      <c r="X534" t="s">
        <v>679</v>
      </c>
      <c r="Y534" t="s">
        <v>4394</v>
      </c>
      <c r="Z534" t="s">
        <v>3329</v>
      </c>
      <c r="AA534" t="s">
        <v>219</v>
      </c>
      <c r="AB534" t="s">
        <v>4395</v>
      </c>
      <c r="AD534" t="s">
        <v>214</v>
      </c>
      <c r="AE534" t="s">
        <v>120</v>
      </c>
      <c r="AF534" s="8">
        <v>96950</v>
      </c>
      <c r="AG534" t="s">
        <v>121</v>
      </c>
      <c r="AI534" s="10">
        <v>16702335504</v>
      </c>
      <c r="AJ534">
        <v>0</v>
      </c>
      <c r="AK534" t="s">
        <v>3330</v>
      </c>
      <c r="BC534" t="str">
        <f>"43-3031.00"</f>
        <v>43-3031.00</v>
      </c>
      <c r="BD534" t="s">
        <v>310</v>
      </c>
      <c r="BE534" t="s">
        <v>4396</v>
      </c>
      <c r="BF534" t="s">
        <v>1158</v>
      </c>
      <c r="BG534">
        <v>1</v>
      </c>
      <c r="BH534">
        <v>1</v>
      </c>
      <c r="BI534" s="1">
        <v>45231</v>
      </c>
      <c r="BJ534" s="1">
        <v>45596</v>
      </c>
      <c r="BK534" s="1">
        <v>45244</v>
      </c>
      <c r="BL534" s="1">
        <v>45596</v>
      </c>
      <c r="BM534">
        <v>40</v>
      </c>
      <c r="BN534">
        <v>0</v>
      </c>
      <c r="BO534">
        <v>8</v>
      </c>
      <c r="BP534">
        <v>8</v>
      </c>
      <c r="BQ534">
        <v>8</v>
      </c>
      <c r="BR534">
        <v>8</v>
      </c>
      <c r="BS534">
        <v>8</v>
      </c>
      <c r="BT534">
        <v>0</v>
      </c>
      <c r="BU534" t="str">
        <f t="shared" si="22"/>
        <v>8:00 AM</v>
      </c>
      <c r="BV534" t="str">
        <f>"5:00 PM"</f>
        <v>5:00 PM</v>
      </c>
      <c r="BW534" t="s">
        <v>160</v>
      </c>
      <c r="BX534">
        <v>0</v>
      </c>
      <c r="BY534">
        <v>24</v>
      </c>
      <c r="BZ534" t="s">
        <v>115</v>
      </c>
      <c r="CB534" s="3" t="s">
        <v>4397</v>
      </c>
      <c r="CC534" t="s">
        <v>4398</v>
      </c>
      <c r="CD534" t="s">
        <v>2171</v>
      </c>
      <c r="CE534" t="s">
        <v>119</v>
      </c>
      <c r="CF534" t="s">
        <v>120</v>
      </c>
      <c r="CG534" s="8">
        <v>96950</v>
      </c>
      <c r="CH534" s="2">
        <v>11.5</v>
      </c>
      <c r="CI534" s="2">
        <v>11.5</v>
      </c>
      <c r="CJ534" s="2">
        <v>17.25</v>
      </c>
      <c r="CK534" s="2">
        <v>17.25</v>
      </c>
      <c r="CL534" t="s">
        <v>134</v>
      </c>
      <c r="CM534" t="s">
        <v>184</v>
      </c>
      <c r="CN534" t="s">
        <v>135</v>
      </c>
      <c r="CP534" t="s">
        <v>115</v>
      </c>
      <c r="CQ534" t="s">
        <v>114</v>
      </c>
      <c r="CR534" t="s">
        <v>115</v>
      </c>
      <c r="CS534" t="s">
        <v>114</v>
      </c>
      <c r="CT534" t="s">
        <v>136</v>
      </c>
      <c r="CU534" t="s">
        <v>114</v>
      </c>
      <c r="CV534" t="s">
        <v>136</v>
      </c>
      <c r="CW534" s="3" t="s">
        <v>4399</v>
      </c>
      <c r="CX534" s="10">
        <v>16702335504</v>
      </c>
      <c r="CY534" t="s">
        <v>3330</v>
      </c>
      <c r="CZ534" t="s">
        <v>136</v>
      </c>
      <c r="DA534" t="s">
        <v>114</v>
      </c>
      <c r="DB534" t="s">
        <v>115</v>
      </c>
    </row>
    <row r="535" spans="1:111" ht="14.45" customHeight="1" x14ac:dyDescent="0.25">
      <c r="A535" t="s">
        <v>4401</v>
      </c>
      <c r="B535" t="s">
        <v>209</v>
      </c>
      <c r="C535" s="1">
        <v>45154.015996180555</v>
      </c>
      <c r="D535" s="1">
        <v>45244</v>
      </c>
      <c r="E535" t="s">
        <v>139</v>
      </c>
      <c r="G535" t="s">
        <v>115</v>
      </c>
      <c r="H535" t="s">
        <v>115</v>
      </c>
      <c r="I535" t="s">
        <v>115</v>
      </c>
      <c r="J535" t="s">
        <v>3019</v>
      </c>
      <c r="K535" t="s">
        <v>3020</v>
      </c>
      <c r="L535" t="s">
        <v>3021</v>
      </c>
      <c r="N535" t="s">
        <v>119</v>
      </c>
      <c r="O535" t="s">
        <v>120</v>
      </c>
      <c r="P535" s="8">
        <v>96950</v>
      </c>
      <c r="Q535" t="s">
        <v>121</v>
      </c>
      <c r="S535" s="10">
        <v>16702356129</v>
      </c>
      <c r="U535">
        <v>56132</v>
      </c>
      <c r="V535" t="s">
        <v>448</v>
      </c>
      <c r="W535" t="s">
        <v>114</v>
      </c>
      <c r="X535" t="s">
        <v>1634</v>
      </c>
      <c r="Y535" t="s">
        <v>3022</v>
      </c>
      <c r="Z535" t="s">
        <v>3023</v>
      </c>
      <c r="AA535" t="s">
        <v>1225</v>
      </c>
      <c r="AB535" t="s">
        <v>3021</v>
      </c>
      <c r="AD535" t="s">
        <v>119</v>
      </c>
      <c r="AE535" t="s">
        <v>120</v>
      </c>
      <c r="AF535" s="8">
        <v>96950</v>
      </c>
      <c r="AG535" t="s">
        <v>121</v>
      </c>
      <c r="AI535" s="10">
        <v>16702356129</v>
      </c>
      <c r="AK535" t="s">
        <v>3024</v>
      </c>
      <c r="BC535" t="str">
        <f>"49-9071.00"</f>
        <v>49-9071.00</v>
      </c>
      <c r="BD535" t="s">
        <v>200</v>
      </c>
      <c r="BE535" t="s">
        <v>3025</v>
      </c>
      <c r="BF535" t="s">
        <v>2922</v>
      </c>
      <c r="BG535">
        <v>10</v>
      </c>
      <c r="BH535">
        <v>10</v>
      </c>
      <c r="BI535" s="1">
        <v>45231</v>
      </c>
      <c r="BJ535" s="1">
        <v>45565</v>
      </c>
      <c r="BK535" s="1">
        <v>45244</v>
      </c>
      <c r="BL535" s="1">
        <v>45565</v>
      </c>
      <c r="BM535">
        <v>35</v>
      </c>
      <c r="BN535">
        <v>0</v>
      </c>
      <c r="BO535">
        <v>7</v>
      </c>
      <c r="BP535">
        <v>7</v>
      </c>
      <c r="BQ535">
        <v>7</v>
      </c>
      <c r="BR535">
        <v>7</v>
      </c>
      <c r="BS535">
        <v>7</v>
      </c>
      <c r="BT535">
        <v>0</v>
      </c>
      <c r="BU535" t="str">
        <f t="shared" si="22"/>
        <v>8:00 AM</v>
      </c>
      <c r="BV535" t="str">
        <f>"4:00 PM"</f>
        <v>4:00 PM</v>
      </c>
      <c r="BW535" t="s">
        <v>131</v>
      </c>
      <c r="BX535">
        <v>0</v>
      </c>
      <c r="BY535">
        <v>12</v>
      </c>
      <c r="BZ535" t="s">
        <v>115</v>
      </c>
      <c r="CB535" t="s">
        <v>3026</v>
      </c>
      <c r="CC535" t="s">
        <v>3021</v>
      </c>
      <c r="CE535" t="s">
        <v>119</v>
      </c>
      <c r="CF535" t="s">
        <v>120</v>
      </c>
      <c r="CG535" s="8">
        <v>96950</v>
      </c>
      <c r="CH535" s="2">
        <v>9.5399999999999991</v>
      </c>
      <c r="CI535" s="2">
        <v>9.5399999999999991</v>
      </c>
      <c r="CJ535" s="2">
        <v>14.31</v>
      </c>
      <c r="CK535" s="2">
        <v>14.31</v>
      </c>
      <c r="CL535" t="s">
        <v>134</v>
      </c>
      <c r="CN535" t="s">
        <v>135</v>
      </c>
      <c r="CP535" t="s">
        <v>115</v>
      </c>
      <c r="CQ535" t="s">
        <v>114</v>
      </c>
      <c r="CR535" t="s">
        <v>115</v>
      </c>
      <c r="CS535" t="s">
        <v>114</v>
      </c>
      <c r="CT535" t="s">
        <v>136</v>
      </c>
      <c r="CU535" t="s">
        <v>114</v>
      </c>
      <c r="CV535" t="s">
        <v>136</v>
      </c>
      <c r="CW535" t="s">
        <v>3027</v>
      </c>
      <c r="CX535" s="10">
        <v>16702356129</v>
      </c>
      <c r="CY535" t="s">
        <v>3024</v>
      </c>
      <c r="CZ535" t="s">
        <v>473</v>
      </c>
      <c r="DA535" t="s">
        <v>114</v>
      </c>
      <c r="DB535" t="s">
        <v>114</v>
      </c>
    </row>
    <row r="536" spans="1:111" ht="14.45" customHeight="1" x14ac:dyDescent="0.25">
      <c r="A536" t="s">
        <v>4387</v>
      </c>
      <c r="B536" t="s">
        <v>112</v>
      </c>
      <c r="C536" s="1">
        <v>45181.848001273145</v>
      </c>
      <c r="D536" s="1">
        <v>45244</v>
      </c>
      <c r="E536" t="s">
        <v>113</v>
      </c>
      <c r="F536" s="1">
        <v>45198.833333333336</v>
      </c>
      <c r="G536" t="s">
        <v>114</v>
      </c>
      <c r="H536" t="s">
        <v>115</v>
      </c>
      <c r="I536" t="s">
        <v>115</v>
      </c>
      <c r="J536" t="s">
        <v>2885</v>
      </c>
      <c r="K536" t="s">
        <v>2886</v>
      </c>
      <c r="L536" t="s">
        <v>4388</v>
      </c>
      <c r="M536" t="s">
        <v>4388</v>
      </c>
      <c r="N536" t="s">
        <v>214</v>
      </c>
      <c r="O536" t="s">
        <v>120</v>
      </c>
      <c r="P536" s="8">
        <v>96950</v>
      </c>
      <c r="Q536" t="s">
        <v>121</v>
      </c>
      <c r="S536" s="10">
        <v>16702346445</v>
      </c>
      <c r="T536">
        <v>2263</v>
      </c>
      <c r="U536">
        <v>23822</v>
      </c>
      <c r="V536" t="s">
        <v>122</v>
      </c>
      <c r="X536" t="s">
        <v>239</v>
      </c>
      <c r="Y536" t="s">
        <v>240</v>
      </c>
      <c r="AA536" t="s">
        <v>241</v>
      </c>
      <c r="AB536" t="s">
        <v>242</v>
      </c>
      <c r="AC536" t="s">
        <v>242</v>
      </c>
      <c r="AD536" t="s">
        <v>214</v>
      </c>
      <c r="AE536" t="s">
        <v>120</v>
      </c>
      <c r="AF536" s="8">
        <v>96950</v>
      </c>
      <c r="AG536" t="s">
        <v>121</v>
      </c>
      <c r="AI536" s="10">
        <v>16702346445</v>
      </c>
      <c r="AJ536">
        <v>2263</v>
      </c>
      <c r="AK536" t="s">
        <v>243</v>
      </c>
      <c r="BC536" t="str">
        <f>"49-9021.00"</f>
        <v>49-9021.00</v>
      </c>
      <c r="BD536" t="s">
        <v>372</v>
      </c>
      <c r="BE536" t="s">
        <v>4389</v>
      </c>
      <c r="BF536" t="s">
        <v>374</v>
      </c>
      <c r="BG536">
        <v>1</v>
      </c>
      <c r="BI536" s="1">
        <v>45200</v>
      </c>
      <c r="BJ536" s="1">
        <v>46295</v>
      </c>
      <c r="BM536">
        <v>40</v>
      </c>
      <c r="BN536">
        <v>0</v>
      </c>
      <c r="BO536">
        <v>8</v>
      </c>
      <c r="BP536">
        <v>8</v>
      </c>
      <c r="BQ536">
        <v>8</v>
      </c>
      <c r="BR536">
        <v>8</v>
      </c>
      <c r="BS536">
        <v>8</v>
      </c>
      <c r="BT536">
        <v>0</v>
      </c>
      <c r="BU536" t="str">
        <f t="shared" si="22"/>
        <v>8:00 AM</v>
      </c>
      <c r="BV536" t="str">
        <f>"5:00 PM"</f>
        <v>5:00 PM</v>
      </c>
      <c r="BW536" t="s">
        <v>131</v>
      </c>
      <c r="BX536">
        <v>0</v>
      </c>
      <c r="BY536">
        <v>12</v>
      </c>
      <c r="BZ536" t="s">
        <v>115</v>
      </c>
      <c r="CB536" t="s">
        <v>4390</v>
      </c>
      <c r="CC536" t="s">
        <v>4388</v>
      </c>
      <c r="CD536" t="s">
        <v>4388</v>
      </c>
      <c r="CE536" t="s">
        <v>214</v>
      </c>
      <c r="CF536" t="s">
        <v>120</v>
      </c>
      <c r="CG536" s="8">
        <v>96950</v>
      </c>
      <c r="CH536" s="2">
        <v>10.06</v>
      </c>
      <c r="CI536" s="2">
        <v>11</v>
      </c>
      <c r="CJ536" s="2">
        <v>15.09</v>
      </c>
      <c r="CK536" s="2">
        <v>16.5</v>
      </c>
      <c r="CL536" t="s">
        <v>134</v>
      </c>
      <c r="CM536" t="s">
        <v>248</v>
      </c>
      <c r="CN536" t="s">
        <v>135</v>
      </c>
      <c r="CP536" t="s">
        <v>115</v>
      </c>
      <c r="CQ536" t="s">
        <v>114</v>
      </c>
      <c r="CR536" t="s">
        <v>115</v>
      </c>
      <c r="CS536" t="s">
        <v>114</v>
      </c>
      <c r="CT536" t="s">
        <v>136</v>
      </c>
      <c r="CU536" t="s">
        <v>114</v>
      </c>
      <c r="CV536" t="s">
        <v>136</v>
      </c>
      <c r="CW536" t="s">
        <v>136</v>
      </c>
      <c r="CX536" s="10">
        <v>16702346445</v>
      </c>
      <c r="CY536" t="s">
        <v>243</v>
      </c>
      <c r="CZ536" t="s">
        <v>136</v>
      </c>
      <c r="DA536" t="s">
        <v>114</v>
      </c>
      <c r="DB536" t="s">
        <v>115</v>
      </c>
      <c r="DC536" t="s">
        <v>239</v>
      </c>
      <c r="DD536" t="s">
        <v>240</v>
      </c>
      <c r="DF536" t="s">
        <v>4391</v>
      </c>
      <c r="DG536" t="s">
        <v>243</v>
      </c>
    </row>
    <row r="537" spans="1:111" ht="14.45" customHeight="1" x14ac:dyDescent="0.25">
      <c r="A537" t="s">
        <v>4400</v>
      </c>
      <c r="B537" t="s">
        <v>112</v>
      </c>
      <c r="C537" s="1">
        <v>45165.931661458337</v>
      </c>
      <c r="D537" s="1">
        <v>45244</v>
      </c>
      <c r="E537" t="s">
        <v>113</v>
      </c>
      <c r="F537" s="1">
        <v>45198.833333333336</v>
      </c>
      <c r="G537" t="s">
        <v>115</v>
      </c>
      <c r="H537" t="s">
        <v>115</v>
      </c>
      <c r="I537" t="s">
        <v>115</v>
      </c>
      <c r="J537" t="s">
        <v>3265</v>
      </c>
      <c r="K537" t="s">
        <v>3266</v>
      </c>
      <c r="L537" t="s">
        <v>3267</v>
      </c>
      <c r="M537" t="s">
        <v>2171</v>
      </c>
      <c r="N537" t="s">
        <v>119</v>
      </c>
      <c r="O537" t="s">
        <v>120</v>
      </c>
      <c r="P537" s="8">
        <v>69650</v>
      </c>
      <c r="Q537" t="s">
        <v>121</v>
      </c>
      <c r="S537" s="10">
        <v>16702330800</v>
      </c>
      <c r="U537">
        <v>62441</v>
      </c>
      <c r="V537" t="s">
        <v>122</v>
      </c>
      <c r="X537" t="s">
        <v>3268</v>
      </c>
      <c r="Y537" t="s">
        <v>3269</v>
      </c>
      <c r="Z537" t="s">
        <v>3270</v>
      </c>
      <c r="AA537" t="s">
        <v>3271</v>
      </c>
      <c r="AB537" t="s">
        <v>3267</v>
      </c>
      <c r="AC537" t="s">
        <v>2171</v>
      </c>
      <c r="AD537" t="s">
        <v>119</v>
      </c>
      <c r="AE537" t="s">
        <v>120</v>
      </c>
      <c r="AF537" s="8">
        <v>96950</v>
      </c>
      <c r="AG537" t="s">
        <v>121</v>
      </c>
      <c r="AH537" t="s">
        <v>707</v>
      </c>
      <c r="AI537" s="10">
        <v>16702330800</v>
      </c>
      <c r="AK537" t="s">
        <v>3272</v>
      </c>
      <c r="BC537" t="str">
        <f>"39-9011.00"</f>
        <v>39-9011.00</v>
      </c>
      <c r="BD537" t="s">
        <v>2581</v>
      </c>
      <c r="BE537" t="s">
        <v>3273</v>
      </c>
      <c r="BF537" t="s">
        <v>3274</v>
      </c>
      <c r="BG537">
        <v>1</v>
      </c>
      <c r="BI537" s="1">
        <v>45200</v>
      </c>
      <c r="BJ537" s="1">
        <v>45565</v>
      </c>
      <c r="BM537">
        <v>35</v>
      </c>
      <c r="BN537">
        <v>0</v>
      </c>
      <c r="BO537">
        <v>7</v>
      </c>
      <c r="BP537">
        <v>7</v>
      </c>
      <c r="BQ537">
        <v>7</v>
      </c>
      <c r="BR537">
        <v>7</v>
      </c>
      <c r="BS537">
        <v>7</v>
      </c>
      <c r="BT537">
        <v>0</v>
      </c>
      <c r="BU537" t="str">
        <f t="shared" si="22"/>
        <v>8:00 AM</v>
      </c>
      <c r="BV537" t="str">
        <f>"4:00 PM"</f>
        <v>4:00 PM</v>
      </c>
      <c r="BW537" t="s">
        <v>131</v>
      </c>
      <c r="BX537">
        <v>0</v>
      </c>
      <c r="BY537">
        <v>12</v>
      </c>
      <c r="BZ537" t="s">
        <v>115</v>
      </c>
      <c r="CB537" s="3" t="s">
        <v>3275</v>
      </c>
      <c r="CC537" t="s">
        <v>3267</v>
      </c>
      <c r="CD537" t="s">
        <v>2171</v>
      </c>
      <c r="CE537" t="s">
        <v>119</v>
      </c>
      <c r="CF537" t="s">
        <v>120</v>
      </c>
      <c r="CG537" s="8">
        <v>96950</v>
      </c>
      <c r="CH537" s="2">
        <v>7.79</v>
      </c>
      <c r="CI537" s="2">
        <v>7.79</v>
      </c>
      <c r="CJ537" s="2">
        <v>11.69</v>
      </c>
      <c r="CK537" s="2">
        <v>11.69</v>
      </c>
      <c r="CL537" t="s">
        <v>134</v>
      </c>
      <c r="CM537" t="s">
        <v>423</v>
      </c>
      <c r="CN537" t="s">
        <v>135</v>
      </c>
      <c r="CP537" t="s">
        <v>115</v>
      </c>
      <c r="CQ537" t="s">
        <v>114</v>
      </c>
      <c r="CR537" t="s">
        <v>115</v>
      </c>
      <c r="CS537" t="s">
        <v>114</v>
      </c>
      <c r="CT537" t="s">
        <v>136</v>
      </c>
      <c r="CU537" t="s">
        <v>114</v>
      </c>
      <c r="CV537" t="s">
        <v>136</v>
      </c>
      <c r="CW537" t="s">
        <v>136</v>
      </c>
      <c r="CX537" s="10">
        <v>16702330800</v>
      </c>
      <c r="CY537" t="s">
        <v>3272</v>
      </c>
      <c r="CZ537" t="s">
        <v>136</v>
      </c>
      <c r="DA537" t="s">
        <v>114</v>
      </c>
      <c r="DB537" t="s">
        <v>115</v>
      </c>
    </row>
    <row r="538" spans="1:111" ht="14.45" customHeight="1" x14ac:dyDescent="0.25">
      <c r="A538" t="s">
        <v>4402</v>
      </c>
      <c r="B538" t="s">
        <v>209</v>
      </c>
      <c r="C538" s="1">
        <v>45176.217540393518</v>
      </c>
      <c r="D538" s="1">
        <v>45245</v>
      </c>
      <c r="E538" t="s">
        <v>139</v>
      </c>
      <c r="G538" t="s">
        <v>115</v>
      </c>
      <c r="H538" t="s">
        <v>115</v>
      </c>
      <c r="I538" t="s">
        <v>115</v>
      </c>
      <c r="J538" t="s">
        <v>2531</v>
      </c>
      <c r="K538" t="s">
        <v>2532</v>
      </c>
      <c r="L538" t="s">
        <v>2533</v>
      </c>
      <c r="M538" t="s">
        <v>2534</v>
      </c>
      <c r="N538" t="s">
        <v>119</v>
      </c>
      <c r="O538" t="s">
        <v>120</v>
      </c>
      <c r="P538" s="8">
        <v>96950</v>
      </c>
      <c r="Q538" t="s">
        <v>121</v>
      </c>
      <c r="S538" s="10">
        <v>16702352883</v>
      </c>
      <c r="T538">
        <v>0</v>
      </c>
      <c r="U538">
        <v>56132</v>
      </c>
      <c r="V538" t="s">
        <v>122</v>
      </c>
      <c r="X538" t="s">
        <v>415</v>
      </c>
      <c r="Y538" t="s">
        <v>416</v>
      </c>
      <c r="Z538" t="s">
        <v>417</v>
      </c>
      <c r="AA538" t="s">
        <v>533</v>
      </c>
      <c r="AB538" t="s">
        <v>2533</v>
      </c>
      <c r="AC538" t="s">
        <v>2534</v>
      </c>
      <c r="AD538" t="s">
        <v>119</v>
      </c>
      <c r="AE538" t="s">
        <v>120</v>
      </c>
      <c r="AF538" s="8">
        <v>96950</v>
      </c>
      <c r="AG538" t="s">
        <v>121</v>
      </c>
      <c r="AI538" s="10">
        <v>16702352883</v>
      </c>
      <c r="AJ538">
        <v>0</v>
      </c>
      <c r="AK538" t="s">
        <v>2535</v>
      </c>
      <c r="BC538" t="str">
        <f>"51-6052.00"</f>
        <v>51-6052.00</v>
      </c>
      <c r="BD538" t="s">
        <v>1986</v>
      </c>
      <c r="BE538" t="s">
        <v>4403</v>
      </c>
      <c r="BF538" t="s">
        <v>4404</v>
      </c>
      <c r="BG538">
        <v>5</v>
      </c>
      <c r="BH538">
        <v>5</v>
      </c>
      <c r="BI538" s="1">
        <v>45231</v>
      </c>
      <c r="BJ538" s="1">
        <v>45596</v>
      </c>
      <c r="BK538" s="1">
        <v>45245</v>
      </c>
      <c r="BL538" s="1">
        <v>45596</v>
      </c>
      <c r="BM538">
        <v>35</v>
      </c>
      <c r="BN538">
        <v>0</v>
      </c>
      <c r="BO538">
        <v>7</v>
      </c>
      <c r="BP538">
        <v>7</v>
      </c>
      <c r="BQ538">
        <v>7</v>
      </c>
      <c r="BR538">
        <v>7</v>
      </c>
      <c r="BS538">
        <v>7</v>
      </c>
      <c r="BT538">
        <v>0</v>
      </c>
      <c r="BU538" t="str">
        <f>"10:00 AM"</f>
        <v>10:00 AM</v>
      </c>
      <c r="BV538" t="str">
        <f>"5:00 PM"</f>
        <v>5:00 PM</v>
      </c>
      <c r="BW538" t="s">
        <v>131</v>
      </c>
      <c r="BX538">
        <v>6</v>
      </c>
      <c r="BY538">
        <v>12</v>
      </c>
      <c r="BZ538" t="s">
        <v>115</v>
      </c>
      <c r="CB538" t="s">
        <v>4405</v>
      </c>
      <c r="CC538" t="s">
        <v>2533</v>
      </c>
      <c r="CD538" t="s">
        <v>2534</v>
      </c>
      <c r="CE538" t="s">
        <v>119</v>
      </c>
      <c r="CF538" t="s">
        <v>120</v>
      </c>
      <c r="CG538" s="8">
        <v>96950</v>
      </c>
      <c r="CH538" s="2">
        <v>8.84</v>
      </c>
      <c r="CI538" s="2">
        <v>8.84</v>
      </c>
      <c r="CJ538" s="2">
        <v>13.26</v>
      </c>
      <c r="CK538" s="2">
        <v>13.26</v>
      </c>
      <c r="CL538" t="s">
        <v>134</v>
      </c>
      <c r="CM538" t="s">
        <v>764</v>
      </c>
      <c r="CN538" t="s">
        <v>135</v>
      </c>
      <c r="CP538" t="s">
        <v>115</v>
      </c>
      <c r="CQ538" t="s">
        <v>114</v>
      </c>
      <c r="CR538" t="s">
        <v>115</v>
      </c>
      <c r="CS538" t="s">
        <v>114</v>
      </c>
      <c r="CT538" t="s">
        <v>114</v>
      </c>
      <c r="CU538" t="s">
        <v>114</v>
      </c>
      <c r="CV538" t="s">
        <v>136</v>
      </c>
      <c r="CW538" t="s">
        <v>424</v>
      </c>
      <c r="CX538" s="10">
        <v>16702352883</v>
      </c>
      <c r="CY538" t="s">
        <v>2535</v>
      </c>
      <c r="CZ538" t="s">
        <v>206</v>
      </c>
      <c r="DA538" t="s">
        <v>114</v>
      </c>
      <c r="DB538" t="s">
        <v>115</v>
      </c>
    </row>
    <row r="539" spans="1:111" ht="14.45" customHeight="1" x14ac:dyDescent="0.25">
      <c r="A539" t="s">
        <v>4408</v>
      </c>
      <c r="B539" t="s">
        <v>209</v>
      </c>
      <c r="C539" s="1">
        <v>45177.800377430554</v>
      </c>
      <c r="D539" s="1">
        <v>45245</v>
      </c>
      <c r="E539" t="s">
        <v>139</v>
      </c>
      <c r="G539" t="s">
        <v>115</v>
      </c>
      <c r="H539" t="s">
        <v>115</v>
      </c>
      <c r="I539" t="s">
        <v>115</v>
      </c>
      <c r="J539" t="s">
        <v>3801</v>
      </c>
      <c r="K539" t="s">
        <v>423</v>
      </c>
      <c r="L539" t="s">
        <v>3802</v>
      </c>
      <c r="M539" t="s">
        <v>3803</v>
      </c>
      <c r="N539" t="s">
        <v>119</v>
      </c>
      <c r="O539" t="s">
        <v>120</v>
      </c>
      <c r="P539" s="8">
        <v>96950</v>
      </c>
      <c r="Q539" t="s">
        <v>121</v>
      </c>
      <c r="R539" t="s">
        <v>136</v>
      </c>
      <c r="S539" s="10">
        <v>16702357011</v>
      </c>
      <c r="T539">
        <v>0</v>
      </c>
      <c r="U539">
        <v>562111</v>
      </c>
      <c r="V539" t="s">
        <v>122</v>
      </c>
      <c r="X539" t="s">
        <v>464</v>
      </c>
      <c r="Y539" t="s">
        <v>465</v>
      </c>
      <c r="Z539" t="s">
        <v>466</v>
      </c>
      <c r="AA539" t="s">
        <v>179</v>
      </c>
      <c r="AB539" t="s">
        <v>3802</v>
      </c>
      <c r="AC539" t="s">
        <v>3803</v>
      </c>
      <c r="AD539" t="s">
        <v>119</v>
      </c>
      <c r="AE539" t="s">
        <v>120</v>
      </c>
      <c r="AF539" s="8">
        <v>96950</v>
      </c>
      <c r="AG539" t="s">
        <v>121</v>
      </c>
      <c r="AI539" s="10">
        <v>16702357011</v>
      </c>
      <c r="AK539" t="s">
        <v>3804</v>
      </c>
      <c r="BC539" t="str">
        <f>"53-7081.00"</f>
        <v>53-7081.00</v>
      </c>
      <c r="BD539" t="s">
        <v>4409</v>
      </c>
      <c r="BE539" t="s">
        <v>4410</v>
      </c>
      <c r="BF539" t="s">
        <v>4411</v>
      </c>
      <c r="BG539">
        <v>2</v>
      </c>
      <c r="BH539">
        <v>2</v>
      </c>
      <c r="BI539" s="1">
        <v>45200</v>
      </c>
      <c r="BJ539" s="1">
        <v>45565</v>
      </c>
      <c r="BK539" s="1">
        <v>45245</v>
      </c>
      <c r="BL539" s="1">
        <v>45565</v>
      </c>
      <c r="BM539">
        <v>35</v>
      </c>
      <c r="BN539">
        <v>0</v>
      </c>
      <c r="BO539">
        <v>7</v>
      </c>
      <c r="BP539">
        <v>7</v>
      </c>
      <c r="BQ539">
        <v>7</v>
      </c>
      <c r="BR539">
        <v>7</v>
      </c>
      <c r="BS539">
        <v>7</v>
      </c>
      <c r="BT539">
        <v>0</v>
      </c>
      <c r="BU539" t="str">
        <f>"8:00 AM"</f>
        <v>8:00 AM</v>
      </c>
      <c r="BV539" t="str">
        <f>"4:00 PM"</f>
        <v>4:00 PM</v>
      </c>
      <c r="BW539" t="s">
        <v>131</v>
      </c>
      <c r="BX539">
        <v>0</v>
      </c>
      <c r="BY539">
        <v>6</v>
      </c>
      <c r="BZ539" t="s">
        <v>115</v>
      </c>
      <c r="CB539" t="s">
        <v>4412</v>
      </c>
      <c r="CC539" t="s">
        <v>3802</v>
      </c>
      <c r="CD539" t="s">
        <v>3803</v>
      </c>
      <c r="CE539" t="s">
        <v>119</v>
      </c>
      <c r="CF539" t="s">
        <v>120</v>
      </c>
      <c r="CG539" s="8">
        <v>96950</v>
      </c>
      <c r="CH539" s="2">
        <v>9.01</v>
      </c>
      <c r="CI539" s="2">
        <v>9.01</v>
      </c>
      <c r="CJ539" s="2">
        <v>13.52</v>
      </c>
      <c r="CK539" s="2">
        <v>13.52</v>
      </c>
      <c r="CL539" t="s">
        <v>134</v>
      </c>
      <c r="CM539" t="s">
        <v>136</v>
      </c>
      <c r="CN539" t="s">
        <v>135</v>
      </c>
      <c r="CP539" t="s">
        <v>115</v>
      </c>
      <c r="CQ539" t="s">
        <v>114</v>
      </c>
      <c r="CR539" t="s">
        <v>115</v>
      </c>
      <c r="CS539" t="s">
        <v>114</v>
      </c>
      <c r="CT539" t="s">
        <v>136</v>
      </c>
      <c r="CU539" t="s">
        <v>114</v>
      </c>
      <c r="CV539" t="s">
        <v>136</v>
      </c>
      <c r="CW539" t="s">
        <v>136</v>
      </c>
      <c r="CX539" s="10">
        <v>16702357011</v>
      </c>
      <c r="CY539" t="s">
        <v>3804</v>
      </c>
      <c r="CZ539" t="s">
        <v>473</v>
      </c>
      <c r="DA539" t="s">
        <v>114</v>
      </c>
      <c r="DB539" t="s">
        <v>115</v>
      </c>
    </row>
    <row r="540" spans="1:111" ht="14.45" customHeight="1" x14ac:dyDescent="0.25">
      <c r="A540" t="s">
        <v>4413</v>
      </c>
      <c r="B540" t="s">
        <v>209</v>
      </c>
      <c r="C540" s="1">
        <v>45180.796805902777</v>
      </c>
      <c r="D540" s="1">
        <v>45245</v>
      </c>
      <c r="E540" t="s">
        <v>139</v>
      </c>
      <c r="G540" t="s">
        <v>114</v>
      </c>
      <c r="H540" t="s">
        <v>115</v>
      </c>
      <c r="I540" t="s">
        <v>115</v>
      </c>
      <c r="J540" t="s">
        <v>3579</v>
      </c>
      <c r="L540" t="s">
        <v>3792</v>
      </c>
      <c r="M540" t="s">
        <v>3581</v>
      </c>
      <c r="N540" t="s">
        <v>214</v>
      </c>
      <c r="O540" t="s">
        <v>120</v>
      </c>
      <c r="P540" s="8">
        <v>96950</v>
      </c>
      <c r="Q540" t="s">
        <v>121</v>
      </c>
      <c r="R540" t="s">
        <v>120</v>
      </c>
      <c r="S540" s="10">
        <v>16702341795</v>
      </c>
      <c r="U540">
        <v>722511</v>
      </c>
      <c r="V540" t="s">
        <v>122</v>
      </c>
      <c r="X540" t="s">
        <v>3582</v>
      </c>
      <c r="Y540" t="s">
        <v>3311</v>
      </c>
      <c r="Z540" t="s">
        <v>3584</v>
      </c>
      <c r="AA540" t="s">
        <v>3585</v>
      </c>
      <c r="AB540" t="s">
        <v>3580</v>
      </c>
      <c r="AC540" t="s">
        <v>3581</v>
      </c>
      <c r="AD540" t="s">
        <v>214</v>
      </c>
      <c r="AE540" t="s">
        <v>120</v>
      </c>
      <c r="AF540" s="8">
        <v>96950</v>
      </c>
      <c r="AG540" t="s">
        <v>121</v>
      </c>
      <c r="AI540" s="10">
        <v>16702341795</v>
      </c>
      <c r="AK540" t="s">
        <v>3586</v>
      </c>
      <c r="BC540" t="str">
        <f>"35-1012.00"</f>
        <v>35-1012.00</v>
      </c>
      <c r="BD540" t="s">
        <v>1490</v>
      </c>
      <c r="BE540" t="s">
        <v>4414</v>
      </c>
      <c r="BF540" t="s">
        <v>4415</v>
      </c>
      <c r="BG540">
        <v>4</v>
      </c>
      <c r="BH540">
        <v>4</v>
      </c>
      <c r="BI540" s="1">
        <v>45200</v>
      </c>
      <c r="BJ540" s="1">
        <v>45565</v>
      </c>
      <c r="BK540" s="1">
        <v>45245</v>
      </c>
      <c r="BL540" s="1">
        <v>45565</v>
      </c>
      <c r="BM540">
        <v>35</v>
      </c>
      <c r="BN540">
        <v>6</v>
      </c>
      <c r="BO540">
        <v>5</v>
      </c>
      <c r="BP540">
        <v>0</v>
      </c>
      <c r="BQ540">
        <v>6</v>
      </c>
      <c r="BR540">
        <v>6</v>
      </c>
      <c r="BS540">
        <v>6</v>
      </c>
      <c r="BT540">
        <v>6</v>
      </c>
      <c r="BU540" t="str">
        <f>"10:00 AM"</f>
        <v>10:00 AM</v>
      </c>
      <c r="BV540" t="str">
        <f>"5:00 PM"</f>
        <v>5:00 PM</v>
      </c>
      <c r="BW540" t="s">
        <v>131</v>
      </c>
      <c r="BX540">
        <v>0</v>
      </c>
      <c r="BY540">
        <v>12</v>
      </c>
      <c r="BZ540" t="s">
        <v>114</v>
      </c>
      <c r="CA540">
        <v>10</v>
      </c>
      <c r="CB540" t="s">
        <v>4416</v>
      </c>
      <c r="CC540" t="s">
        <v>4300</v>
      </c>
      <c r="CD540" t="s">
        <v>3581</v>
      </c>
      <c r="CE540" t="s">
        <v>214</v>
      </c>
      <c r="CF540" t="s">
        <v>120</v>
      </c>
      <c r="CG540" s="8">
        <v>96950</v>
      </c>
      <c r="CH540" s="2">
        <v>10.3</v>
      </c>
      <c r="CI540" s="2">
        <v>12</v>
      </c>
      <c r="CJ540" s="2">
        <v>15.45</v>
      </c>
      <c r="CK540" s="2">
        <v>18</v>
      </c>
      <c r="CL540" t="s">
        <v>134</v>
      </c>
      <c r="CM540" t="s">
        <v>184</v>
      </c>
      <c r="CN540" t="s">
        <v>135</v>
      </c>
      <c r="CP540" t="s">
        <v>115</v>
      </c>
      <c r="CQ540" t="s">
        <v>114</v>
      </c>
      <c r="CR540" t="s">
        <v>114</v>
      </c>
      <c r="CS540" t="s">
        <v>114</v>
      </c>
      <c r="CT540" t="s">
        <v>136</v>
      </c>
      <c r="CU540" t="s">
        <v>114</v>
      </c>
      <c r="CV540" t="s">
        <v>114</v>
      </c>
      <c r="CW540" t="s">
        <v>4121</v>
      </c>
      <c r="CX540" s="10">
        <v>16702341795</v>
      </c>
      <c r="CY540" t="s">
        <v>3586</v>
      </c>
      <c r="CZ540" t="s">
        <v>4417</v>
      </c>
      <c r="DA540" t="s">
        <v>114</v>
      </c>
      <c r="DB540" t="s">
        <v>115</v>
      </c>
    </row>
    <row r="541" spans="1:111" ht="14.45" customHeight="1" x14ac:dyDescent="0.25">
      <c r="A541" t="s">
        <v>4427</v>
      </c>
      <c r="B541" t="s">
        <v>209</v>
      </c>
      <c r="C541" s="1">
        <v>45175.271134259259</v>
      </c>
      <c r="D541" s="1">
        <v>45245</v>
      </c>
      <c r="E541" t="s">
        <v>139</v>
      </c>
      <c r="G541" t="s">
        <v>115</v>
      </c>
      <c r="H541" t="s">
        <v>115</v>
      </c>
      <c r="I541" t="s">
        <v>115</v>
      </c>
      <c r="J541" t="s">
        <v>2531</v>
      </c>
      <c r="K541" t="s">
        <v>2532</v>
      </c>
      <c r="L541" t="s">
        <v>2533</v>
      </c>
      <c r="M541" t="s">
        <v>2534</v>
      </c>
      <c r="N541" t="s">
        <v>119</v>
      </c>
      <c r="O541" t="s">
        <v>120</v>
      </c>
      <c r="P541" s="8">
        <v>96950</v>
      </c>
      <c r="Q541" t="s">
        <v>121</v>
      </c>
      <c r="S541" s="10">
        <v>16702352883</v>
      </c>
      <c r="T541">
        <v>0</v>
      </c>
      <c r="U541">
        <v>56132</v>
      </c>
      <c r="V541" t="s">
        <v>122</v>
      </c>
      <c r="X541" t="s">
        <v>415</v>
      </c>
      <c r="Y541" t="s">
        <v>416</v>
      </c>
      <c r="Z541" t="s">
        <v>417</v>
      </c>
      <c r="AA541" t="s">
        <v>533</v>
      </c>
      <c r="AB541" t="s">
        <v>2533</v>
      </c>
      <c r="AC541" t="s">
        <v>2534</v>
      </c>
      <c r="AD541" t="s">
        <v>119</v>
      </c>
      <c r="AE541" t="s">
        <v>120</v>
      </c>
      <c r="AF541" s="8">
        <v>96950</v>
      </c>
      <c r="AG541" t="s">
        <v>121</v>
      </c>
      <c r="AI541" s="10">
        <v>16702352883</v>
      </c>
      <c r="AJ541">
        <v>0</v>
      </c>
      <c r="AK541" t="s">
        <v>2535</v>
      </c>
      <c r="BC541" t="str">
        <f>"37-3011.00"</f>
        <v>37-3011.00</v>
      </c>
      <c r="BD541" t="s">
        <v>1093</v>
      </c>
      <c r="BE541" t="s">
        <v>4428</v>
      </c>
      <c r="BF541" t="s">
        <v>4429</v>
      </c>
      <c r="BG541">
        <v>5</v>
      </c>
      <c r="BH541">
        <v>5</v>
      </c>
      <c r="BI541" s="1">
        <v>45231</v>
      </c>
      <c r="BJ541" s="1">
        <v>45596</v>
      </c>
      <c r="BK541" s="1">
        <v>45245</v>
      </c>
      <c r="BL541" s="1">
        <v>45596</v>
      </c>
      <c r="BM541">
        <v>35</v>
      </c>
      <c r="BN541">
        <v>0</v>
      </c>
      <c r="BO541">
        <v>7</v>
      </c>
      <c r="BP541">
        <v>7</v>
      </c>
      <c r="BQ541">
        <v>7</v>
      </c>
      <c r="BR541">
        <v>7</v>
      </c>
      <c r="BS541">
        <v>7</v>
      </c>
      <c r="BT541">
        <v>0</v>
      </c>
      <c r="BU541" t="str">
        <f>"8:00 AM"</f>
        <v>8:00 AM</v>
      </c>
      <c r="BV541" t="str">
        <f>"4:00 PM"</f>
        <v>4:00 PM</v>
      </c>
      <c r="BW541" t="s">
        <v>131</v>
      </c>
      <c r="BX541">
        <v>3</v>
      </c>
      <c r="BY541">
        <v>3</v>
      </c>
      <c r="BZ541" t="s">
        <v>115</v>
      </c>
      <c r="CB541" t="s">
        <v>4430</v>
      </c>
      <c r="CC541" t="s">
        <v>2533</v>
      </c>
      <c r="CD541" t="s">
        <v>2539</v>
      </c>
      <c r="CE541" t="s">
        <v>119</v>
      </c>
      <c r="CF541" t="s">
        <v>120</v>
      </c>
      <c r="CG541" s="8">
        <v>96950</v>
      </c>
      <c r="CH541" s="2">
        <v>8.26</v>
      </c>
      <c r="CI541" s="2">
        <v>8.26</v>
      </c>
      <c r="CJ541" s="2">
        <v>12.39</v>
      </c>
      <c r="CK541" s="2">
        <v>12.39</v>
      </c>
      <c r="CL541" t="s">
        <v>134</v>
      </c>
      <c r="CM541" t="s">
        <v>423</v>
      </c>
      <c r="CN541" t="s">
        <v>135</v>
      </c>
      <c r="CP541" t="s">
        <v>115</v>
      </c>
      <c r="CQ541" t="s">
        <v>114</v>
      </c>
      <c r="CR541" t="s">
        <v>115</v>
      </c>
      <c r="CS541" t="s">
        <v>114</v>
      </c>
      <c r="CT541" t="s">
        <v>114</v>
      </c>
      <c r="CU541" t="s">
        <v>114</v>
      </c>
      <c r="CV541" t="s">
        <v>136</v>
      </c>
      <c r="CW541" t="s">
        <v>424</v>
      </c>
      <c r="CX541" s="10">
        <v>16702352883</v>
      </c>
      <c r="CY541" t="s">
        <v>2535</v>
      </c>
      <c r="CZ541" t="s">
        <v>136</v>
      </c>
      <c r="DA541" t="s">
        <v>114</v>
      </c>
      <c r="DB541" t="s">
        <v>115</v>
      </c>
    </row>
    <row r="542" spans="1:111" ht="14.45" customHeight="1" x14ac:dyDescent="0.25">
      <c r="A542" t="s">
        <v>4431</v>
      </c>
      <c r="B542" t="s">
        <v>209</v>
      </c>
      <c r="C542" s="1">
        <v>45176.835507060183</v>
      </c>
      <c r="D542" s="1">
        <v>45245</v>
      </c>
      <c r="E542" t="s">
        <v>139</v>
      </c>
      <c r="G542" t="s">
        <v>115</v>
      </c>
      <c r="H542" t="s">
        <v>115</v>
      </c>
      <c r="I542" t="s">
        <v>115</v>
      </c>
      <c r="J542" t="s">
        <v>4432</v>
      </c>
      <c r="K542" t="s">
        <v>4433</v>
      </c>
      <c r="L542" t="s">
        <v>2503</v>
      </c>
      <c r="M542" t="s">
        <v>119</v>
      </c>
      <c r="N542" t="s">
        <v>2276</v>
      </c>
      <c r="O542" t="s">
        <v>120</v>
      </c>
      <c r="P542" s="8">
        <v>96950</v>
      </c>
      <c r="Q542" t="s">
        <v>121</v>
      </c>
      <c r="S542" s="10">
        <v>16702350247</v>
      </c>
      <c r="U542">
        <v>722515</v>
      </c>
      <c r="V542" t="s">
        <v>122</v>
      </c>
      <c r="X542" t="s">
        <v>4434</v>
      </c>
      <c r="Y542" t="s">
        <v>4435</v>
      </c>
      <c r="Z542" t="s">
        <v>4436</v>
      </c>
      <c r="AA542" t="s">
        <v>4437</v>
      </c>
      <c r="AB542" t="s">
        <v>4438</v>
      </c>
      <c r="AC542" t="s">
        <v>4439</v>
      </c>
      <c r="AD542" t="s">
        <v>4440</v>
      </c>
      <c r="AE542" t="s">
        <v>516</v>
      </c>
      <c r="AF542" s="8">
        <v>96913</v>
      </c>
      <c r="AG542" t="s">
        <v>121</v>
      </c>
      <c r="AI542" s="10">
        <v>16716471533</v>
      </c>
      <c r="AK542" t="s">
        <v>4441</v>
      </c>
      <c r="BC542" t="str">
        <f>"51-3011.00"</f>
        <v>51-3011.00</v>
      </c>
      <c r="BD542" t="s">
        <v>574</v>
      </c>
      <c r="BE542" t="s">
        <v>4442</v>
      </c>
      <c r="BF542" t="s">
        <v>4443</v>
      </c>
      <c r="BG542">
        <v>1</v>
      </c>
      <c r="BH542">
        <v>1</v>
      </c>
      <c r="BI542" s="1">
        <v>45261</v>
      </c>
      <c r="BJ542" s="1">
        <v>45626</v>
      </c>
      <c r="BK542" s="1">
        <v>45261</v>
      </c>
      <c r="BL542" s="1">
        <v>45626</v>
      </c>
      <c r="BM542">
        <v>35</v>
      </c>
      <c r="BN542">
        <v>7</v>
      </c>
      <c r="BO542">
        <v>0</v>
      </c>
      <c r="BP542">
        <v>0</v>
      </c>
      <c r="BQ542">
        <v>7</v>
      </c>
      <c r="BR542">
        <v>7</v>
      </c>
      <c r="BS542">
        <v>7</v>
      </c>
      <c r="BT542">
        <v>7</v>
      </c>
      <c r="BU542" t="str">
        <f>"11:00 PM"</f>
        <v>11:00 PM</v>
      </c>
      <c r="BV542" t="str">
        <f>"7:00 AM"</f>
        <v>7:00 AM</v>
      </c>
      <c r="BW542" t="s">
        <v>184</v>
      </c>
      <c r="BX542">
        <v>0</v>
      </c>
      <c r="BY542">
        <v>12</v>
      </c>
      <c r="BZ542" t="s">
        <v>115</v>
      </c>
      <c r="CB542" t="s">
        <v>4444</v>
      </c>
      <c r="CC542" t="s">
        <v>4445</v>
      </c>
      <c r="CD542" t="s">
        <v>4446</v>
      </c>
      <c r="CE542" t="s">
        <v>2276</v>
      </c>
      <c r="CF542" t="s">
        <v>120</v>
      </c>
      <c r="CG542" s="8">
        <v>96950</v>
      </c>
      <c r="CH542" s="2">
        <v>8.36</v>
      </c>
      <c r="CI542" s="2">
        <v>8.36</v>
      </c>
      <c r="CJ542" s="2">
        <v>12.54</v>
      </c>
      <c r="CK542" s="2">
        <v>12.54</v>
      </c>
      <c r="CL542" t="s">
        <v>134</v>
      </c>
      <c r="CN542" t="s">
        <v>135</v>
      </c>
      <c r="CP542" t="s">
        <v>114</v>
      </c>
      <c r="CQ542" t="s">
        <v>114</v>
      </c>
      <c r="CR542" t="s">
        <v>115</v>
      </c>
      <c r="CS542" t="s">
        <v>114</v>
      </c>
      <c r="CT542" t="s">
        <v>136</v>
      </c>
      <c r="CU542" t="s">
        <v>114</v>
      </c>
      <c r="CV542" t="s">
        <v>136</v>
      </c>
      <c r="CW542" t="s">
        <v>4447</v>
      </c>
      <c r="CX542" s="10">
        <v>16702350247</v>
      </c>
      <c r="CY542" t="s">
        <v>4448</v>
      </c>
      <c r="CZ542" t="s">
        <v>136</v>
      </c>
      <c r="DA542" t="s">
        <v>114</v>
      </c>
      <c r="DB542" t="s">
        <v>115</v>
      </c>
    </row>
    <row r="543" spans="1:111" ht="14.45" customHeight="1" x14ac:dyDescent="0.25">
      <c r="A543" t="s">
        <v>4449</v>
      </c>
      <c r="B543" t="s">
        <v>209</v>
      </c>
      <c r="C543" s="1">
        <v>45177.835888425929</v>
      </c>
      <c r="D543" s="1">
        <v>45245</v>
      </c>
      <c r="E543" t="s">
        <v>113</v>
      </c>
      <c r="F543" s="1">
        <v>45322.791666666664</v>
      </c>
      <c r="G543" t="s">
        <v>115</v>
      </c>
      <c r="H543" t="s">
        <v>115</v>
      </c>
      <c r="I543" t="s">
        <v>115</v>
      </c>
      <c r="J543" t="s">
        <v>461</v>
      </c>
      <c r="K543" t="s">
        <v>4450</v>
      </c>
      <c r="L543" t="s">
        <v>462</v>
      </c>
      <c r="M543" t="s">
        <v>463</v>
      </c>
      <c r="N543" t="s">
        <v>119</v>
      </c>
      <c r="O543" t="s">
        <v>120</v>
      </c>
      <c r="P543" s="8">
        <v>96950</v>
      </c>
      <c r="Q543" t="s">
        <v>121</v>
      </c>
      <c r="R543" t="s">
        <v>119</v>
      </c>
      <c r="S543" s="10">
        <v>16704882121</v>
      </c>
      <c r="T543">
        <v>0</v>
      </c>
      <c r="U543">
        <v>81211</v>
      </c>
      <c r="V543" t="s">
        <v>122</v>
      </c>
      <c r="X543" t="s">
        <v>464</v>
      </c>
      <c r="Y543" t="s">
        <v>465</v>
      </c>
      <c r="Z543" t="s">
        <v>466</v>
      </c>
      <c r="AA543" t="s">
        <v>467</v>
      </c>
      <c r="AB543" t="s">
        <v>462</v>
      </c>
      <c r="AC543" t="s">
        <v>463</v>
      </c>
      <c r="AD543" t="s">
        <v>529</v>
      </c>
      <c r="AE543" t="s">
        <v>120</v>
      </c>
      <c r="AF543" s="8">
        <v>96950</v>
      </c>
      <c r="AG543" t="s">
        <v>121</v>
      </c>
      <c r="AH543" t="s">
        <v>119</v>
      </c>
      <c r="AI543" s="10">
        <v>16704882121</v>
      </c>
      <c r="AK543" t="s">
        <v>468</v>
      </c>
      <c r="BC543" t="str">
        <f>"39-5012.00"</f>
        <v>39-5012.00</v>
      </c>
      <c r="BD543" t="s">
        <v>921</v>
      </c>
      <c r="BE543" t="s">
        <v>4451</v>
      </c>
      <c r="BF543" t="s">
        <v>923</v>
      </c>
      <c r="BG543">
        <v>4</v>
      </c>
      <c r="BH543">
        <v>4</v>
      </c>
      <c r="BI543" s="1">
        <v>45324</v>
      </c>
      <c r="BJ543" s="1">
        <v>45689</v>
      </c>
      <c r="BK543" s="1">
        <v>45324</v>
      </c>
      <c r="BL543" s="1">
        <v>45689</v>
      </c>
      <c r="BM543">
        <v>35</v>
      </c>
      <c r="BN543">
        <v>0</v>
      </c>
      <c r="BO543">
        <v>7</v>
      </c>
      <c r="BP543">
        <v>7</v>
      </c>
      <c r="BQ543">
        <v>7</v>
      </c>
      <c r="BR543">
        <v>7</v>
      </c>
      <c r="BS543">
        <v>7</v>
      </c>
      <c r="BT543">
        <v>0</v>
      </c>
      <c r="BU543" t="str">
        <f t="shared" ref="BU543:BU548" si="23">"8:00 AM"</f>
        <v>8:00 AM</v>
      </c>
      <c r="BV543" t="str">
        <f>"4:00 PM"</f>
        <v>4:00 PM</v>
      </c>
      <c r="BW543" t="s">
        <v>131</v>
      </c>
      <c r="BX543">
        <v>0</v>
      </c>
      <c r="BY543">
        <v>12</v>
      </c>
      <c r="BZ543" t="s">
        <v>115</v>
      </c>
      <c r="CB543" t="s">
        <v>4452</v>
      </c>
      <c r="CC543" t="s">
        <v>462</v>
      </c>
      <c r="CD543" t="s">
        <v>463</v>
      </c>
      <c r="CE543" t="s">
        <v>119</v>
      </c>
      <c r="CF543" t="s">
        <v>120</v>
      </c>
      <c r="CG543" s="8">
        <v>96950</v>
      </c>
      <c r="CH543" s="2">
        <v>9.77</v>
      </c>
      <c r="CI543" s="2">
        <v>9.77</v>
      </c>
      <c r="CJ543" s="2">
        <v>14.66</v>
      </c>
      <c r="CK543" s="2">
        <v>14.66</v>
      </c>
      <c r="CL543" t="s">
        <v>134</v>
      </c>
      <c r="CM543" t="s">
        <v>136</v>
      </c>
      <c r="CN543" t="s">
        <v>135</v>
      </c>
      <c r="CP543" t="s">
        <v>115</v>
      </c>
      <c r="CQ543" t="s">
        <v>114</v>
      </c>
      <c r="CR543" t="s">
        <v>115</v>
      </c>
      <c r="CS543" t="s">
        <v>114</v>
      </c>
      <c r="CT543" t="s">
        <v>136</v>
      </c>
      <c r="CU543" t="s">
        <v>114</v>
      </c>
      <c r="CV543" t="s">
        <v>136</v>
      </c>
      <c r="CW543" t="s">
        <v>136</v>
      </c>
      <c r="CX543" s="10">
        <v>16704882121</v>
      </c>
      <c r="CY543" t="s">
        <v>468</v>
      </c>
      <c r="CZ543" t="s">
        <v>473</v>
      </c>
      <c r="DA543" t="s">
        <v>114</v>
      </c>
      <c r="DB543" t="s">
        <v>115</v>
      </c>
    </row>
    <row r="544" spans="1:111" ht="14.45" customHeight="1" x14ac:dyDescent="0.25">
      <c r="A544" t="s">
        <v>4453</v>
      </c>
      <c r="B544" t="s">
        <v>209</v>
      </c>
      <c r="C544" s="1">
        <v>45180.037678935187</v>
      </c>
      <c r="D544" s="1">
        <v>45245</v>
      </c>
      <c r="E544" t="s">
        <v>139</v>
      </c>
      <c r="G544" t="s">
        <v>115</v>
      </c>
      <c r="H544" t="s">
        <v>115</v>
      </c>
      <c r="I544" t="s">
        <v>115</v>
      </c>
      <c r="J544" t="s">
        <v>4454</v>
      </c>
      <c r="L544" t="s">
        <v>4455</v>
      </c>
      <c r="M544" t="s">
        <v>4456</v>
      </c>
      <c r="N544" t="s">
        <v>214</v>
      </c>
      <c r="O544" t="s">
        <v>120</v>
      </c>
      <c r="P544" s="8">
        <v>96950</v>
      </c>
      <c r="Q544" t="s">
        <v>121</v>
      </c>
      <c r="S544" s="10">
        <v>16709890608</v>
      </c>
      <c r="T544">
        <v>0</v>
      </c>
      <c r="U544">
        <v>81131</v>
      </c>
      <c r="V544" t="s">
        <v>122</v>
      </c>
      <c r="X544" t="s">
        <v>855</v>
      </c>
      <c r="Y544" t="s">
        <v>4457</v>
      </c>
      <c r="AA544" t="s">
        <v>126</v>
      </c>
      <c r="AB544" t="s">
        <v>4455</v>
      </c>
      <c r="AC544" t="s">
        <v>4456</v>
      </c>
      <c r="AD544" t="s">
        <v>119</v>
      </c>
      <c r="AE544" t="s">
        <v>120</v>
      </c>
      <c r="AF544" s="8">
        <v>96950</v>
      </c>
      <c r="AG544" t="s">
        <v>121</v>
      </c>
      <c r="AI544" s="10">
        <v>16709890608</v>
      </c>
      <c r="AJ544">
        <v>0</v>
      </c>
      <c r="AK544" t="s">
        <v>4458</v>
      </c>
      <c r="BC544" t="str">
        <f>"49-9071.00"</f>
        <v>49-9071.00</v>
      </c>
      <c r="BD544" t="s">
        <v>200</v>
      </c>
      <c r="BE544" t="s">
        <v>4459</v>
      </c>
      <c r="BF544" t="s">
        <v>435</v>
      </c>
      <c r="BG544">
        <v>1</v>
      </c>
      <c r="BH544">
        <v>1</v>
      </c>
      <c r="BI544" s="1">
        <v>45200</v>
      </c>
      <c r="BJ544" s="1">
        <v>45565</v>
      </c>
      <c r="BK544" s="1">
        <v>45245</v>
      </c>
      <c r="BL544" s="1">
        <v>45565</v>
      </c>
      <c r="BM544">
        <v>40</v>
      </c>
      <c r="BN544">
        <v>0</v>
      </c>
      <c r="BO544">
        <v>8</v>
      </c>
      <c r="BP544">
        <v>8</v>
      </c>
      <c r="BQ544">
        <v>8</v>
      </c>
      <c r="BR544">
        <v>8</v>
      </c>
      <c r="BS544">
        <v>8</v>
      </c>
      <c r="BT544">
        <v>0</v>
      </c>
      <c r="BU544" t="str">
        <f t="shared" si="23"/>
        <v>8:00 AM</v>
      </c>
      <c r="BV544" t="str">
        <f>"5:00 PM"</f>
        <v>5:00 PM</v>
      </c>
      <c r="BW544" t="s">
        <v>131</v>
      </c>
      <c r="BX544">
        <v>0</v>
      </c>
      <c r="BY544">
        <v>24</v>
      </c>
      <c r="BZ544" t="s">
        <v>115</v>
      </c>
      <c r="CB544" t="s">
        <v>4460</v>
      </c>
      <c r="CC544" t="s">
        <v>4461</v>
      </c>
      <c r="CD544" t="s">
        <v>4456</v>
      </c>
      <c r="CE544" t="s">
        <v>119</v>
      </c>
      <c r="CF544" t="s">
        <v>120</v>
      </c>
      <c r="CG544" s="8">
        <v>96950</v>
      </c>
      <c r="CH544" s="2">
        <v>9.5399999999999991</v>
      </c>
      <c r="CI544" s="2">
        <v>9.5399999999999991</v>
      </c>
      <c r="CJ544" s="2">
        <v>14.31</v>
      </c>
      <c r="CK544" s="2">
        <v>14.31</v>
      </c>
      <c r="CL544" t="s">
        <v>134</v>
      </c>
      <c r="CM544" t="s">
        <v>136</v>
      </c>
      <c r="CN544" t="s">
        <v>135</v>
      </c>
      <c r="CP544" t="s">
        <v>115</v>
      </c>
      <c r="CQ544" t="s">
        <v>114</v>
      </c>
      <c r="CR544" t="s">
        <v>115</v>
      </c>
      <c r="CS544" t="s">
        <v>114</v>
      </c>
      <c r="CT544" t="s">
        <v>136</v>
      </c>
      <c r="CU544" t="s">
        <v>114</v>
      </c>
      <c r="CV544" t="s">
        <v>136</v>
      </c>
      <c r="CW544" t="s">
        <v>437</v>
      </c>
      <c r="CX544" s="10">
        <v>16709890608</v>
      </c>
      <c r="CY544" t="s">
        <v>4458</v>
      </c>
      <c r="CZ544" t="s">
        <v>136</v>
      </c>
      <c r="DA544" t="s">
        <v>114</v>
      </c>
      <c r="DB544" t="s">
        <v>115</v>
      </c>
      <c r="DC544" t="s">
        <v>855</v>
      </c>
      <c r="DD544" t="s">
        <v>4457</v>
      </c>
      <c r="DF544" t="s">
        <v>4454</v>
      </c>
      <c r="DG544" t="s">
        <v>4458</v>
      </c>
    </row>
    <row r="545" spans="1:111" ht="14.45" customHeight="1" x14ac:dyDescent="0.25">
      <c r="A545" t="s">
        <v>4465</v>
      </c>
      <c r="B545" t="s">
        <v>209</v>
      </c>
      <c r="C545" s="1">
        <v>45175.847008101853</v>
      </c>
      <c r="D545" s="1">
        <v>45245</v>
      </c>
      <c r="E545" t="s">
        <v>139</v>
      </c>
      <c r="G545" t="s">
        <v>115</v>
      </c>
      <c r="H545" t="s">
        <v>115</v>
      </c>
      <c r="I545" t="s">
        <v>115</v>
      </c>
      <c r="J545" t="s">
        <v>4466</v>
      </c>
      <c r="K545" t="s">
        <v>4467</v>
      </c>
      <c r="L545" t="s">
        <v>4468</v>
      </c>
      <c r="M545" t="s">
        <v>4469</v>
      </c>
      <c r="N545" t="s">
        <v>214</v>
      </c>
      <c r="O545" t="s">
        <v>120</v>
      </c>
      <c r="P545" s="8">
        <v>96950</v>
      </c>
      <c r="Q545" t="s">
        <v>121</v>
      </c>
      <c r="R545" t="s">
        <v>206</v>
      </c>
      <c r="S545" s="10">
        <v>16702852752</v>
      </c>
      <c r="U545">
        <v>221330</v>
      </c>
      <c r="V545" t="s">
        <v>122</v>
      </c>
      <c r="X545" t="s">
        <v>4470</v>
      </c>
      <c r="Y545" t="s">
        <v>4471</v>
      </c>
      <c r="Z545" t="s">
        <v>4472</v>
      </c>
      <c r="AA545" t="s">
        <v>4473</v>
      </c>
      <c r="AB545" t="s">
        <v>4468</v>
      </c>
      <c r="AC545" t="s">
        <v>4469</v>
      </c>
      <c r="AD545" t="s">
        <v>214</v>
      </c>
      <c r="AE545" t="s">
        <v>120</v>
      </c>
      <c r="AF545" s="8">
        <v>96950</v>
      </c>
      <c r="AG545" t="s">
        <v>121</v>
      </c>
      <c r="AI545" s="10">
        <v>16702852752</v>
      </c>
      <c r="AK545" t="s">
        <v>4474</v>
      </c>
      <c r="BC545" t="str">
        <f>"49-9021.00"</f>
        <v>49-9021.00</v>
      </c>
      <c r="BD545" t="s">
        <v>372</v>
      </c>
      <c r="BE545" t="s">
        <v>4475</v>
      </c>
      <c r="BF545" t="s">
        <v>4476</v>
      </c>
      <c r="BG545">
        <v>2</v>
      </c>
      <c r="BH545">
        <v>2</v>
      </c>
      <c r="BI545" s="1">
        <v>45231</v>
      </c>
      <c r="BJ545" s="1">
        <v>45596</v>
      </c>
      <c r="BK545" s="1">
        <v>45245</v>
      </c>
      <c r="BL545" s="1">
        <v>45596</v>
      </c>
      <c r="BM545">
        <v>40</v>
      </c>
      <c r="BN545">
        <v>0</v>
      </c>
      <c r="BO545">
        <v>8</v>
      </c>
      <c r="BP545">
        <v>8</v>
      </c>
      <c r="BQ545">
        <v>8</v>
      </c>
      <c r="BR545">
        <v>8</v>
      </c>
      <c r="BS545">
        <v>8</v>
      </c>
      <c r="BT545">
        <v>0</v>
      </c>
      <c r="BU545" t="str">
        <f t="shared" si="23"/>
        <v>8:00 AM</v>
      </c>
      <c r="BV545" t="str">
        <f>"5:00 PM"</f>
        <v>5:00 PM</v>
      </c>
      <c r="BW545" t="s">
        <v>131</v>
      </c>
      <c r="BX545">
        <v>0</v>
      </c>
      <c r="BY545">
        <v>12</v>
      </c>
      <c r="BZ545" t="s">
        <v>115</v>
      </c>
      <c r="CB545" t="s">
        <v>4477</v>
      </c>
      <c r="CC545" t="s">
        <v>4468</v>
      </c>
      <c r="CE545" t="s">
        <v>214</v>
      </c>
      <c r="CF545" t="s">
        <v>120</v>
      </c>
      <c r="CG545" s="8">
        <v>96950</v>
      </c>
      <c r="CH545" s="2">
        <v>10.06</v>
      </c>
      <c r="CI545" s="2">
        <v>10.06</v>
      </c>
      <c r="CJ545" s="2">
        <v>15.09</v>
      </c>
      <c r="CK545" s="2">
        <v>15.09</v>
      </c>
      <c r="CL545" t="s">
        <v>134</v>
      </c>
      <c r="CM545" t="s">
        <v>206</v>
      </c>
      <c r="CN545" t="s">
        <v>135</v>
      </c>
      <c r="CP545" t="s">
        <v>115</v>
      </c>
      <c r="CQ545" t="s">
        <v>114</v>
      </c>
      <c r="CR545" t="s">
        <v>115</v>
      </c>
      <c r="CS545" t="s">
        <v>114</v>
      </c>
      <c r="CT545" t="s">
        <v>136</v>
      </c>
      <c r="CU545" t="s">
        <v>114</v>
      </c>
      <c r="CV545" t="s">
        <v>136</v>
      </c>
      <c r="CW545" s="3" t="s">
        <v>4478</v>
      </c>
      <c r="CX545" s="10">
        <v>16702852752</v>
      </c>
      <c r="CY545" t="s">
        <v>4474</v>
      </c>
      <c r="CZ545" t="s">
        <v>206</v>
      </c>
      <c r="DA545" t="s">
        <v>114</v>
      </c>
      <c r="DB545" t="s">
        <v>115</v>
      </c>
    </row>
    <row r="546" spans="1:111" ht="14.45" customHeight="1" x14ac:dyDescent="0.25">
      <c r="A546" t="s">
        <v>4479</v>
      </c>
      <c r="B546" t="s">
        <v>209</v>
      </c>
      <c r="C546" s="1">
        <v>45175.852562037035</v>
      </c>
      <c r="D546" s="1">
        <v>45245</v>
      </c>
      <c r="E546" t="s">
        <v>139</v>
      </c>
      <c r="G546" t="s">
        <v>115</v>
      </c>
      <c r="H546" t="s">
        <v>115</v>
      </c>
      <c r="I546" t="s">
        <v>115</v>
      </c>
      <c r="J546" t="s">
        <v>4466</v>
      </c>
      <c r="K546" t="s">
        <v>4467</v>
      </c>
      <c r="L546" t="s">
        <v>4468</v>
      </c>
      <c r="M546" t="s">
        <v>4469</v>
      </c>
      <c r="N546" t="s">
        <v>214</v>
      </c>
      <c r="O546" t="s">
        <v>120</v>
      </c>
      <c r="P546" s="8">
        <v>96950</v>
      </c>
      <c r="Q546" t="s">
        <v>121</v>
      </c>
      <c r="R546" t="s">
        <v>206</v>
      </c>
      <c r="S546" s="10">
        <v>16702852752</v>
      </c>
      <c r="U546">
        <v>221330</v>
      </c>
      <c r="V546" t="s">
        <v>122</v>
      </c>
      <c r="X546" t="s">
        <v>4470</v>
      </c>
      <c r="Y546" t="s">
        <v>4471</v>
      </c>
      <c r="Z546" t="s">
        <v>4472</v>
      </c>
      <c r="AA546" t="s">
        <v>4473</v>
      </c>
      <c r="AB546" t="s">
        <v>4468</v>
      </c>
      <c r="AC546" t="s">
        <v>4469</v>
      </c>
      <c r="AD546" t="s">
        <v>214</v>
      </c>
      <c r="AE546" t="s">
        <v>120</v>
      </c>
      <c r="AF546" s="8">
        <v>96950</v>
      </c>
      <c r="AG546" t="s">
        <v>121</v>
      </c>
      <c r="AI546" s="10">
        <v>16702852752</v>
      </c>
      <c r="AK546" t="s">
        <v>4474</v>
      </c>
      <c r="BC546" t="str">
        <f>"49-9071.00"</f>
        <v>49-9071.00</v>
      </c>
      <c r="BD546" t="s">
        <v>200</v>
      </c>
      <c r="BE546" t="s">
        <v>4480</v>
      </c>
      <c r="BF546" t="s">
        <v>200</v>
      </c>
      <c r="BG546">
        <v>2</v>
      </c>
      <c r="BH546">
        <v>2</v>
      </c>
      <c r="BI546" s="1">
        <v>45231</v>
      </c>
      <c r="BJ546" s="1">
        <v>45596</v>
      </c>
      <c r="BK546" s="1">
        <v>45245</v>
      </c>
      <c r="BL546" s="1">
        <v>45596</v>
      </c>
      <c r="BM546">
        <v>40</v>
      </c>
      <c r="BN546">
        <v>0</v>
      </c>
      <c r="BO546">
        <v>8</v>
      </c>
      <c r="BP546">
        <v>8</v>
      </c>
      <c r="BQ546">
        <v>8</v>
      </c>
      <c r="BR546">
        <v>8</v>
      </c>
      <c r="BS546">
        <v>8</v>
      </c>
      <c r="BT546">
        <v>0</v>
      </c>
      <c r="BU546" t="str">
        <f t="shared" si="23"/>
        <v>8:00 AM</v>
      </c>
      <c r="BV546" t="str">
        <f>"5:00 PM"</f>
        <v>5:00 PM</v>
      </c>
      <c r="BW546" t="s">
        <v>131</v>
      </c>
      <c r="BX546">
        <v>0</v>
      </c>
      <c r="BY546">
        <v>12</v>
      </c>
      <c r="BZ546" t="s">
        <v>115</v>
      </c>
      <c r="CB546" t="s">
        <v>4481</v>
      </c>
      <c r="CC546" t="s">
        <v>4468</v>
      </c>
      <c r="CE546" t="s">
        <v>214</v>
      </c>
      <c r="CF546" t="s">
        <v>120</v>
      </c>
      <c r="CG546" s="8">
        <v>96950</v>
      </c>
      <c r="CH546" s="2">
        <v>9.5399999999999991</v>
      </c>
      <c r="CI546" s="2">
        <v>9.5399999999999991</v>
      </c>
      <c r="CJ546" s="2">
        <v>14.31</v>
      </c>
      <c r="CK546" s="2">
        <v>14.31</v>
      </c>
      <c r="CL546" t="s">
        <v>134</v>
      </c>
      <c r="CM546" t="s">
        <v>206</v>
      </c>
      <c r="CN546" t="s">
        <v>135</v>
      </c>
      <c r="CP546" t="s">
        <v>115</v>
      </c>
      <c r="CQ546" t="s">
        <v>114</v>
      </c>
      <c r="CR546" t="s">
        <v>115</v>
      </c>
      <c r="CS546" t="s">
        <v>114</v>
      </c>
      <c r="CT546" t="s">
        <v>136</v>
      </c>
      <c r="CU546" t="s">
        <v>114</v>
      </c>
      <c r="CV546" t="s">
        <v>136</v>
      </c>
      <c r="CW546" t="s">
        <v>4482</v>
      </c>
      <c r="CX546" s="10">
        <v>16702852752</v>
      </c>
      <c r="CY546" t="s">
        <v>4474</v>
      </c>
      <c r="CZ546" t="s">
        <v>206</v>
      </c>
      <c r="DA546" t="s">
        <v>114</v>
      </c>
      <c r="DB546" t="s">
        <v>115</v>
      </c>
    </row>
    <row r="547" spans="1:111" ht="14.45" customHeight="1" x14ac:dyDescent="0.25">
      <c r="A547" t="s">
        <v>4483</v>
      </c>
      <c r="B547" t="s">
        <v>209</v>
      </c>
      <c r="C547" s="1">
        <v>45175.824927893518</v>
      </c>
      <c r="D547" s="1">
        <v>45245</v>
      </c>
      <c r="E547" t="s">
        <v>139</v>
      </c>
      <c r="G547" t="s">
        <v>115</v>
      </c>
      <c r="H547" t="s">
        <v>115</v>
      </c>
      <c r="I547" t="s">
        <v>115</v>
      </c>
      <c r="J547" t="s">
        <v>3286</v>
      </c>
      <c r="K547" t="s">
        <v>3287</v>
      </c>
      <c r="L547" t="s">
        <v>528</v>
      </c>
      <c r="N547" t="s">
        <v>119</v>
      </c>
      <c r="O547" t="s">
        <v>120</v>
      </c>
      <c r="P547" s="8">
        <v>96950</v>
      </c>
      <c r="Q547" t="s">
        <v>121</v>
      </c>
      <c r="S547" s="10">
        <v>16702358778</v>
      </c>
      <c r="U547">
        <v>522298</v>
      </c>
      <c r="V547" t="s">
        <v>122</v>
      </c>
      <c r="X547" t="s">
        <v>530</v>
      </c>
      <c r="Y547" t="s">
        <v>3288</v>
      </c>
      <c r="Z547" t="s">
        <v>3289</v>
      </c>
      <c r="AA547" t="s">
        <v>533</v>
      </c>
      <c r="AB547" t="s">
        <v>528</v>
      </c>
      <c r="AD547" t="s">
        <v>119</v>
      </c>
      <c r="AE547" t="s">
        <v>120</v>
      </c>
      <c r="AF547" s="8">
        <v>96950</v>
      </c>
      <c r="AG547" t="s">
        <v>121</v>
      </c>
      <c r="AI547" s="10">
        <v>16702358778</v>
      </c>
      <c r="AK547" t="s">
        <v>535</v>
      </c>
      <c r="BC547" t="str">
        <f>"43-3031.00"</f>
        <v>43-3031.00</v>
      </c>
      <c r="BD547" t="s">
        <v>310</v>
      </c>
      <c r="BE547" t="s">
        <v>3290</v>
      </c>
      <c r="BF547" t="s">
        <v>3291</v>
      </c>
      <c r="BG547">
        <v>1</v>
      </c>
      <c r="BH547">
        <v>1</v>
      </c>
      <c r="BI547" s="1">
        <v>45231</v>
      </c>
      <c r="BJ547" s="1">
        <v>45596</v>
      </c>
      <c r="BK547" s="1">
        <v>45245</v>
      </c>
      <c r="BL547" s="1">
        <v>45596</v>
      </c>
      <c r="BM547">
        <v>40</v>
      </c>
      <c r="BN547">
        <v>0</v>
      </c>
      <c r="BO547">
        <v>8</v>
      </c>
      <c r="BP547">
        <v>8</v>
      </c>
      <c r="BQ547">
        <v>8</v>
      </c>
      <c r="BR547">
        <v>8</v>
      </c>
      <c r="BS547">
        <v>8</v>
      </c>
      <c r="BT547">
        <v>0</v>
      </c>
      <c r="BU547" t="str">
        <f t="shared" si="23"/>
        <v>8:00 AM</v>
      </c>
      <c r="BV547" t="str">
        <f>"5:00 PM"</f>
        <v>5:00 PM</v>
      </c>
      <c r="BW547" t="s">
        <v>131</v>
      </c>
      <c r="BX547">
        <v>0</v>
      </c>
      <c r="BY547">
        <v>12</v>
      </c>
      <c r="BZ547" t="s">
        <v>115</v>
      </c>
      <c r="CB547" t="s">
        <v>3292</v>
      </c>
      <c r="CC547" t="s">
        <v>815</v>
      </c>
      <c r="CE547" t="s">
        <v>529</v>
      </c>
      <c r="CF547" t="s">
        <v>120</v>
      </c>
      <c r="CG547" s="8">
        <v>96950</v>
      </c>
      <c r="CH547" s="2">
        <v>11.43</v>
      </c>
      <c r="CI547" s="2">
        <v>12</v>
      </c>
      <c r="CJ547" s="2">
        <v>17.149999999999999</v>
      </c>
      <c r="CK547" s="2">
        <v>18</v>
      </c>
      <c r="CL547" t="s">
        <v>134</v>
      </c>
      <c r="CM547" t="s">
        <v>206</v>
      </c>
      <c r="CN547" t="s">
        <v>135</v>
      </c>
      <c r="CP547" t="s">
        <v>115</v>
      </c>
      <c r="CQ547" t="s">
        <v>114</v>
      </c>
      <c r="CR547" t="s">
        <v>114</v>
      </c>
      <c r="CS547" t="s">
        <v>114</v>
      </c>
      <c r="CT547" t="s">
        <v>136</v>
      </c>
      <c r="CU547" t="s">
        <v>114</v>
      </c>
      <c r="CV547" t="s">
        <v>114</v>
      </c>
      <c r="CW547" t="s">
        <v>816</v>
      </c>
      <c r="CX547" s="10">
        <v>16702358778</v>
      </c>
      <c r="CY547" t="s">
        <v>535</v>
      </c>
      <c r="CZ547" t="s">
        <v>136</v>
      </c>
      <c r="DA547" t="s">
        <v>114</v>
      </c>
      <c r="DB547" t="s">
        <v>115</v>
      </c>
    </row>
    <row r="548" spans="1:111" ht="14.45" customHeight="1" x14ac:dyDescent="0.25">
      <c r="A548" t="s">
        <v>4484</v>
      </c>
      <c r="B548" t="s">
        <v>209</v>
      </c>
      <c r="C548" s="1">
        <v>45175.340944444448</v>
      </c>
      <c r="D548" s="1">
        <v>45245</v>
      </c>
      <c r="E548" t="s">
        <v>139</v>
      </c>
      <c r="G548" t="s">
        <v>115</v>
      </c>
      <c r="H548" t="s">
        <v>115</v>
      </c>
      <c r="I548" t="s">
        <v>115</v>
      </c>
      <c r="J548" t="s">
        <v>2531</v>
      </c>
      <c r="K548" t="s">
        <v>2532</v>
      </c>
      <c r="L548" t="s">
        <v>2533</v>
      </c>
      <c r="M548" t="s">
        <v>2534</v>
      </c>
      <c r="N548" t="s">
        <v>119</v>
      </c>
      <c r="O548" t="s">
        <v>120</v>
      </c>
      <c r="P548" s="8">
        <v>96950</v>
      </c>
      <c r="Q548" t="s">
        <v>121</v>
      </c>
      <c r="S548" s="10">
        <v>16702352883</v>
      </c>
      <c r="T548">
        <v>0</v>
      </c>
      <c r="U548">
        <v>56132</v>
      </c>
      <c r="V548" t="s">
        <v>122</v>
      </c>
      <c r="X548" t="s">
        <v>415</v>
      </c>
      <c r="Y548" t="s">
        <v>416</v>
      </c>
      <c r="Z548" t="s">
        <v>417</v>
      </c>
      <c r="AA548" t="s">
        <v>533</v>
      </c>
      <c r="AB548" t="s">
        <v>2533</v>
      </c>
      <c r="AC548" t="s">
        <v>2534</v>
      </c>
      <c r="AD548" t="s">
        <v>119</v>
      </c>
      <c r="AE548" t="s">
        <v>120</v>
      </c>
      <c r="AF548" s="8">
        <v>96950</v>
      </c>
      <c r="AG548" t="s">
        <v>121</v>
      </c>
      <c r="AI548" s="10">
        <v>16702352883</v>
      </c>
      <c r="AJ548">
        <v>0</v>
      </c>
      <c r="AK548" t="s">
        <v>2535</v>
      </c>
      <c r="BC548" t="str">
        <f>"51-9198.00"</f>
        <v>51-9198.00</v>
      </c>
      <c r="BD548" t="s">
        <v>951</v>
      </c>
      <c r="BE548" t="s">
        <v>4366</v>
      </c>
      <c r="BF548" t="s">
        <v>4367</v>
      </c>
      <c r="BG548">
        <v>10</v>
      </c>
      <c r="BH548">
        <v>10</v>
      </c>
      <c r="BI548" s="1">
        <v>45200</v>
      </c>
      <c r="BJ548" s="1">
        <v>45565</v>
      </c>
      <c r="BK548" s="1">
        <v>45245</v>
      </c>
      <c r="BL548" s="1">
        <v>45565</v>
      </c>
      <c r="BM548">
        <v>35</v>
      </c>
      <c r="BN548">
        <v>0</v>
      </c>
      <c r="BO548">
        <v>7</v>
      </c>
      <c r="BP548">
        <v>7</v>
      </c>
      <c r="BQ548">
        <v>7</v>
      </c>
      <c r="BR548">
        <v>7</v>
      </c>
      <c r="BS548">
        <v>7</v>
      </c>
      <c r="BT548">
        <v>0</v>
      </c>
      <c r="BU548" t="str">
        <f t="shared" si="23"/>
        <v>8:00 AM</v>
      </c>
      <c r="BV548" t="str">
        <f>"4:00 PM"</f>
        <v>4:00 PM</v>
      </c>
      <c r="BW548" t="s">
        <v>131</v>
      </c>
      <c r="BX548">
        <v>6</v>
      </c>
      <c r="BY548">
        <v>6</v>
      </c>
      <c r="BZ548" t="s">
        <v>115</v>
      </c>
      <c r="CB548" t="s">
        <v>4368</v>
      </c>
      <c r="CC548" t="s">
        <v>2533</v>
      </c>
      <c r="CD548" t="s">
        <v>2539</v>
      </c>
      <c r="CE548" t="s">
        <v>119</v>
      </c>
      <c r="CF548" t="s">
        <v>120</v>
      </c>
      <c r="CG548" s="8">
        <v>96950</v>
      </c>
      <c r="CH548" s="2">
        <v>7.95</v>
      </c>
      <c r="CI548" s="2">
        <v>7.95</v>
      </c>
      <c r="CJ548" s="2">
        <v>11.93</v>
      </c>
      <c r="CK548" s="2">
        <v>11.93</v>
      </c>
      <c r="CL548" t="s">
        <v>134</v>
      </c>
      <c r="CM548" t="s">
        <v>764</v>
      </c>
      <c r="CN548" t="s">
        <v>135</v>
      </c>
      <c r="CP548" t="s">
        <v>115</v>
      </c>
      <c r="CQ548" t="s">
        <v>114</v>
      </c>
      <c r="CR548" t="s">
        <v>115</v>
      </c>
      <c r="CS548" t="s">
        <v>114</v>
      </c>
      <c r="CT548" t="s">
        <v>114</v>
      </c>
      <c r="CU548" t="s">
        <v>114</v>
      </c>
      <c r="CV548" t="s">
        <v>136</v>
      </c>
      <c r="CW548" t="s">
        <v>424</v>
      </c>
      <c r="CX548" s="10">
        <v>16702352883</v>
      </c>
      <c r="CY548" t="s">
        <v>2535</v>
      </c>
      <c r="CZ548" t="s">
        <v>206</v>
      </c>
      <c r="DA548" t="s">
        <v>114</v>
      </c>
      <c r="DB548" t="s">
        <v>115</v>
      </c>
    </row>
    <row r="549" spans="1:111" ht="14.45" customHeight="1" x14ac:dyDescent="0.25">
      <c r="A549" t="s">
        <v>4485</v>
      </c>
      <c r="B549" t="s">
        <v>209</v>
      </c>
      <c r="C549" s="1">
        <v>45175.858418750002</v>
      </c>
      <c r="D549" s="1">
        <v>45245</v>
      </c>
      <c r="E549" t="s">
        <v>113</v>
      </c>
      <c r="F549" s="1">
        <v>45350.791666666664</v>
      </c>
      <c r="G549" t="s">
        <v>115</v>
      </c>
      <c r="H549" t="s">
        <v>115</v>
      </c>
      <c r="I549" t="s">
        <v>115</v>
      </c>
      <c r="J549" t="s">
        <v>1667</v>
      </c>
      <c r="L549" t="s">
        <v>1668</v>
      </c>
      <c r="M549" t="s">
        <v>1669</v>
      </c>
      <c r="N549" t="s">
        <v>214</v>
      </c>
      <c r="O549" t="s">
        <v>120</v>
      </c>
      <c r="P549" s="8">
        <v>96950</v>
      </c>
      <c r="Q549" t="s">
        <v>121</v>
      </c>
      <c r="S549" s="10">
        <v>16702368202</v>
      </c>
      <c r="T549">
        <v>3554</v>
      </c>
      <c r="U549">
        <v>62211</v>
      </c>
      <c r="V549" t="s">
        <v>122</v>
      </c>
      <c r="X549" t="s">
        <v>1670</v>
      </c>
      <c r="Y549" t="s">
        <v>1671</v>
      </c>
      <c r="Z549" t="s">
        <v>1672</v>
      </c>
      <c r="AA549" t="s">
        <v>1673</v>
      </c>
      <c r="AB549" t="s">
        <v>1668</v>
      </c>
      <c r="AC549" t="s">
        <v>1669</v>
      </c>
      <c r="AD549" t="s">
        <v>214</v>
      </c>
      <c r="AE549" t="s">
        <v>120</v>
      </c>
      <c r="AF549" s="8">
        <v>96950</v>
      </c>
      <c r="AG549" t="s">
        <v>121</v>
      </c>
      <c r="AI549" s="10">
        <v>16702368202</v>
      </c>
      <c r="AJ549">
        <v>3554</v>
      </c>
      <c r="AK549" t="s">
        <v>1674</v>
      </c>
      <c r="BC549" t="str">
        <f>"29-2012.00"</f>
        <v>29-2012.00</v>
      </c>
      <c r="BD549" t="s">
        <v>1950</v>
      </c>
      <c r="BE549" t="s">
        <v>2389</v>
      </c>
      <c r="BF549" t="s">
        <v>1952</v>
      </c>
      <c r="BG549">
        <v>2</v>
      </c>
      <c r="BH549">
        <v>2</v>
      </c>
      <c r="BI549" s="1">
        <v>45352</v>
      </c>
      <c r="BJ549" s="1">
        <v>45716</v>
      </c>
      <c r="BK549" s="1">
        <v>45352</v>
      </c>
      <c r="BL549" s="1">
        <v>45716</v>
      </c>
      <c r="BM549">
        <v>40</v>
      </c>
      <c r="BN549">
        <v>0</v>
      </c>
      <c r="BO549">
        <v>8</v>
      </c>
      <c r="BP549">
        <v>8</v>
      </c>
      <c r="BQ549">
        <v>8</v>
      </c>
      <c r="BR549">
        <v>8</v>
      </c>
      <c r="BS549">
        <v>8</v>
      </c>
      <c r="BT549">
        <v>0</v>
      </c>
      <c r="BU549" t="str">
        <f>"7:00 AM"</f>
        <v>7:00 AM</v>
      </c>
      <c r="BV549" t="str">
        <f>"4:00 PM"</f>
        <v>4:00 PM</v>
      </c>
      <c r="BW549" t="s">
        <v>160</v>
      </c>
      <c r="BX549">
        <v>0</v>
      </c>
      <c r="BY549">
        <v>24</v>
      </c>
      <c r="BZ549" t="s">
        <v>115</v>
      </c>
      <c r="CB549" t="s">
        <v>1953</v>
      </c>
      <c r="CC549" t="s">
        <v>1668</v>
      </c>
      <c r="CD549" t="s">
        <v>1669</v>
      </c>
      <c r="CE549" t="s">
        <v>214</v>
      </c>
      <c r="CF549" t="s">
        <v>120</v>
      </c>
      <c r="CG549" s="8">
        <v>96950</v>
      </c>
      <c r="CH549" s="2">
        <v>15.18</v>
      </c>
      <c r="CI549" s="2">
        <v>23.57</v>
      </c>
      <c r="CJ549" s="2">
        <v>22.77</v>
      </c>
      <c r="CK549" s="2">
        <v>35.35</v>
      </c>
      <c r="CL549" t="s">
        <v>134</v>
      </c>
      <c r="CM549" t="s">
        <v>1679</v>
      </c>
      <c r="CN549" t="s">
        <v>135</v>
      </c>
      <c r="CP549" t="s">
        <v>115</v>
      </c>
      <c r="CQ549" t="s">
        <v>114</v>
      </c>
      <c r="CR549" t="s">
        <v>115</v>
      </c>
      <c r="CS549" t="s">
        <v>114</v>
      </c>
      <c r="CT549" t="s">
        <v>136</v>
      </c>
      <c r="CU549" t="s">
        <v>114</v>
      </c>
      <c r="CV549" t="s">
        <v>136</v>
      </c>
      <c r="CW549" t="s">
        <v>1680</v>
      </c>
      <c r="CX549" s="10">
        <v>16702368202</v>
      </c>
      <c r="CY549" t="s">
        <v>1682</v>
      </c>
      <c r="CZ549" t="s">
        <v>1683</v>
      </c>
      <c r="DA549" t="s">
        <v>114</v>
      </c>
      <c r="DB549" t="s">
        <v>115</v>
      </c>
      <c r="DC549" t="s">
        <v>1684</v>
      </c>
      <c r="DD549" t="s">
        <v>1685</v>
      </c>
      <c r="DE549" t="s">
        <v>1342</v>
      </c>
      <c r="DF549" t="s">
        <v>1667</v>
      </c>
      <c r="DG549" t="s">
        <v>1686</v>
      </c>
    </row>
    <row r="550" spans="1:111" ht="14.45" customHeight="1" x14ac:dyDescent="0.25">
      <c r="A550" t="s">
        <v>4486</v>
      </c>
      <c r="B550" t="s">
        <v>209</v>
      </c>
      <c r="C550" s="1">
        <v>45175.258627546296</v>
      </c>
      <c r="D550" s="1">
        <v>45245</v>
      </c>
      <c r="E550" t="s">
        <v>139</v>
      </c>
      <c r="G550" t="s">
        <v>115</v>
      </c>
      <c r="H550" t="s">
        <v>115</v>
      </c>
      <c r="I550" t="s">
        <v>115</v>
      </c>
      <c r="J550" t="s">
        <v>2531</v>
      </c>
      <c r="K550" t="s">
        <v>2532</v>
      </c>
      <c r="L550" t="s">
        <v>2533</v>
      </c>
      <c r="M550" t="s">
        <v>2534</v>
      </c>
      <c r="N550" t="s">
        <v>119</v>
      </c>
      <c r="O550" t="s">
        <v>120</v>
      </c>
      <c r="P550" s="8">
        <v>96950</v>
      </c>
      <c r="Q550" t="s">
        <v>121</v>
      </c>
      <c r="S550" s="10">
        <v>16702352883</v>
      </c>
      <c r="T550">
        <v>0</v>
      </c>
      <c r="U550">
        <v>56132</v>
      </c>
      <c r="V550" t="s">
        <v>122</v>
      </c>
      <c r="X550" t="s">
        <v>415</v>
      </c>
      <c r="Y550" t="s">
        <v>416</v>
      </c>
      <c r="Z550" t="s">
        <v>417</v>
      </c>
      <c r="AA550" t="s">
        <v>533</v>
      </c>
      <c r="AB550" t="s">
        <v>2533</v>
      </c>
      <c r="AC550" t="s">
        <v>2534</v>
      </c>
      <c r="AD550" t="s">
        <v>119</v>
      </c>
      <c r="AE550" t="s">
        <v>120</v>
      </c>
      <c r="AF550" s="8">
        <v>96950</v>
      </c>
      <c r="AG550" t="s">
        <v>121</v>
      </c>
      <c r="AI550" s="10">
        <v>16702352883</v>
      </c>
      <c r="AJ550">
        <v>0</v>
      </c>
      <c r="AK550" t="s">
        <v>2535</v>
      </c>
      <c r="BC550" t="str">
        <f>"41-2021.00"</f>
        <v>41-2021.00</v>
      </c>
      <c r="BD550" t="s">
        <v>496</v>
      </c>
      <c r="BE550" t="s">
        <v>4487</v>
      </c>
      <c r="BF550" t="s">
        <v>4488</v>
      </c>
      <c r="BG550">
        <v>5</v>
      </c>
      <c r="BH550">
        <v>5</v>
      </c>
      <c r="BI550" s="1">
        <v>45231</v>
      </c>
      <c r="BJ550" s="1">
        <v>45596</v>
      </c>
      <c r="BK550" s="1">
        <v>45245</v>
      </c>
      <c r="BL550" s="1">
        <v>45596</v>
      </c>
      <c r="BM550">
        <v>35</v>
      </c>
      <c r="BN550">
        <v>0</v>
      </c>
      <c r="BO550">
        <v>7</v>
      </c>
      <c r="BP550">
        <v>7</v>
      </c>
      <c r="BQ550">
        <v>7</v>
      </c>
      <c r="BR550">
        <v>7</v>
      </c>
      <c r="BS550">
        <v>7</v>
      </c>
      <c r="BT550">
        <v>0</v>
      </c>
      <c r="BU550" t="str">
        <f>"8:00 AM"</f>
        <v>8:00 AM</v>
      </c>
      <c r="BV550" t="str">
        <f>"5:00 PM"</f>
        <v>5:00 PM</v>
      </c>
      <c r="BW550" t="s">
        <v>131</v>
      </c>
      <c r="BX550">
        <v>3</v>
      </c>
      <c r="BY550">
        <v>6</v>
      </c>
      <c r="BZ550" t="s">
        <v>115</v>
      </c>
      <c r="CB550" t="s">
        <v>4489</v>
      </c>
      <c r="CC550" t="s">
        <v>2533</v>
      </c>
      <c r="CD550" t="s">
        <v>2539</v>
      </c>
      <c r="CE550" t="s">
        <v>119</v>
      </c>
      <c r="CF550" t="s">
        <v>120</v>
      </c>
      <c r="CG550" s="8">
        <v>96950</v>
      </c>
      <c r="CH550" s="2">
        <v>8.23</v>
      </c>
      <c r="CI550" s="2">
        <v>8.23</v>
      </c>
      <c r="CJ550" s="2">
        <v>12.35</v>
      </c>
      <c r="CK550" s="2">
        <v>12.35</v>
      </c>
      <c r="CL550" t="s">
        <v>134</v>
      </c>
      <c r="CM550" t="s">
        <v>764</v>
      </c>
      <c r="CN550" t="s">
        <v>135</v>
      </c>
      <c r="CP550" t="s">
        <v>115</v>
      </c>
      <c r="CQ550" t="s">
        <v>114</v>
      </c>
      <c r="CR550" t="s">
        <v>115</v>
      </c>
      <c r="CS550" t="s">
        <v>114</v>
      </c>
      <c r="CT550" t="s">
        <v>114</v>
      </c>
      <c r="CU550" t="s">
        <v>114</v>
      </c>
      <c r="CV550" t="s">
        <v>136</v>
      </c>
      <c r="CW550" t="s">
        <v>424</v>
      </c>
      <c r="CX550" s="10">
        <v>16702352883</v>
      </c>
      <c r="CY550" t="s">
        <v>2535</v>
      </c>
      <c r="CZ550" t="s">
        <v>206</v>
      </c>
      <c r="DA550" t="s">
        <v>114</v>
      </c>
      <c r="DB550" t="s">
        <v>115</v>
      </c>
    </row>
    <row r="551" spans="1:111" ht="14.45" customHeight="1" x14ac:dyDescent="0.25">
      <c r="A551" t="s">
        <v>4490</v>
      </c>
      <c r="B551" t="s">
        <v>209</v>
      </c>
      <c r="C551" s="1">
        <v>45176.781647222226</v>
      </c>
      <c r="D551" s="1">
        <v>45245</v>
      </c>
      <c r="E551" t="s">
        <v>139</v>
      </c>
      <c r="G551" t="s">
        <v>115</v>
      </c>
      <c r="H551" t="s">
        <v>115</v>
      </c>
      <c r="I551" t="s">
        <v>115</v>
      </c>
      <c r="J551" t="s">
        <v>1124</v>
      </c>
      <c r="K551" t="s">
        <v>136</v>
      </c>
      <c r="L551" t="s">
        <v>1125</v>
      </c>
      <c r="M551" t="s">
        <v>4491</v>
      </c>
      <c r="N551" t="s">
        <v>1127</v>
      </c>
      <c r="O551" t="s">
        <v>120</v>
      </c>
      <c r="P551" s="8">
        <v>96950</v>
      </c>
      <c r="Q551" t="s">
        <v>121</v>
      </c>
      <c r="R551" t="s">
        <v>136</v>
      </c>
      <c r="S551" s="10">
        <v>16703238882</v>
      </c>
      <c r="U551">
        <v>424410</v>
      </c>
      <c r="V551" t="s">
        <v>122</v>
      </c>
      <c r="X551" t="s">
        <v>1128</v>
      </c>
      <c r="Y551" t="s">
        <v>1129</v>
      </c>
      <c r="Z551" t="s">
        <v>893</v>
      </c>
      <c r="AA551" t="s">
        <v>126</v>
      </c>
      <c r="AB551" t="s">
        <v>1125</v>
      </c>
      <c r="AC551" t="s">
        <v>4492</v>
      </c>
      <c r="AD551" t="s">
        <v>1127</v>
      </c>
      <c r="AE551" t="s">
        <v>120</v>
      </c>
      <c r="AF551" s="8">
        <v>96950</v>
      </c>
      <c r="AG551" t="s">
        <v>121</v>
      </c>
      <c r="AI551" s="10">
        <v>16703238882</v>
      </c>
      <c r="AK551" t="s">
        <v>4493</v>
      </c>
      <c r="BC551" t="str">
        <f>"43-3031.00"</f>
        <v>43-3031.00</v>
      </c>
      <c r="BD551" t="s">
        <v>310</v>
      </c>
      <c r="BE551" t="s">
        <v>4494</v>
      </c>
      <c r="BF551" t="s">
        <v>1873</v>
      </c>
      <c r="BG551">
        <v>1</v>
      </c>
      <c r="BH551">
        <v>1</v>
      </c>
      <c r="BI551" s="1">
        <v>45293</v>
      </c>
      <c r="BJ551" s="1">
        <v>45658</v>
      </c>
      <c r="BK551" s="1">
        <v>45293</v>
      </c>
      <c r="BL551" s="1">
        <v>45658</v>
      </c>
      <c r="BM551">
        <v>35</v>
      </c>
      <c r="BN551">
        <v>0</v>
      </c>
      <c r="BO551">
        <v>7</v>
      </c>
      <c r="BP551">
        <v>7</v>
      </c>
      <c r="BQ551">
        <v>7</v>
      </c>
      <c r="BR551">
        <v>7</v>
      </c>
      <c r="BS551">
        <v>7</v>
      </c>
      <c r="BT551">
        <v>0</v>
      </c>
      <c r="BU551" t="str">
        <f>"9:00 AM"</f>
        <v>9:00 AM</v>
      </c>
      <c r="BV551" t="str">
        <f>"5:00 PM"</f>
        <v>5:00 PM</v>
      </c>
      <c r="BW551" t="s">
        <v>160</v>
      </c>
      <c r="BX551">
        <v>0</v>
      </c>
      <c r="BY551">
        <v>24</v>
      </c>
      <c r="BZ551" t="s">
        <v>115</v>
      </c>
      <c r="CB551" s="3" t="s">
        <v>4495</v>
      </c>
      <c r="CC551" t="s">
        <v>1125</v>
      </c>
      <c r="CD551" t="s">
        <v>4491</v>
      </c>
      <c r="CE551" t="s">
        <v>1127</v>
      </c>
      <c r="CF551" t="s">
        <v>120</v>
      </c>
      <c r="CG551" s="8">
        <v>96950</v>
      </c>
      <c r="CH551" s="2">
        <v>11.21</v>
      </c>
      <c r="CI551" s="2">
        <v>11.21</v>
      </c>
      <c r="CJ551" s="2">
        <v>16.82</v>
      </c>
      <c r="CK551" s="2">
        <v>16.82</v>
      </c>
      <c r="CL551" t="s">
        <v>134</v>
      </c>
      <c r="CM551" t="s">
        <v>136</v>
      </c>
      <c r="CN551" t="s">
        <v>135</v>
      </c>
      <c r="CP551" t="s">
        <v>115</v>
      </c>
      <c r="CQ551" t="s">
        <v>114</v>
      </c>
      <c r="CR551" t="s">
        <v>115</v>
      </c>
      <c r="CS551" t="s">
        <v>114</v>
      </c>
      <c r="CT551" t="s">
        <v>136</v>
      </c>
      <c r="CU551" t="s">
        <v>114</v>
      </c>
      <c r="CV551" t="s">
        <v>136</v>
      </c>
      <c r="CW551" t="s">
        <v>136</v>
      </c>
      <c r="CX551" s="10">
        <v>16703238882</v>
      </c>
      <c r="CY551" t="s">
        <v>4493</v>
      </c>
      <c r="CZ551" t="s">
        <v>1136</v>
      </c>
      <c r="DA551" t="s">
        <v>114</v>
      </c>
      <c r="DB551" t="s">
        <v>115</v>
      </c>
      <c r="DC551" t="s">
        <v>1128</v>
      </c>
      <c r="DD551" t="s">
        <v>1129</v>
      </c>
      <c r="DE551" t="s">
        <v>893</v>
      </c>
      <c r="DF551" t="s">
        <v>1124</v>
      </c>
      <c r="DG551" t="s">
        <v>4493</v>
      </c>
    </row>
    <row r="552" spans="1:111" ht="14.45" customHeight="1" x14ac:dyDescent="0.25">
      <c r="A552" t="s">
        <v>4496</v>
      </c>
      <c r="B552" t="s">
        <v>209</v>
      </c>
      <c r="C552" s="1">
        <v>45177.064896296295</v>
      </c>
      <c r="D552" s="1">
        <v>45245</v>
      </c>
      <c r="E552" t="s">
        <v>113</v>
      </c>
      <c r="F552" s="1">
        <v>45321.791666666664</v>
      </c>
      <c r="G552" t="s">
        <v>115</v>
      </c>
      <c r="H552" t="s">
        <v>115</v>
      </c>
      <c r="I552" t="s">
        <v>115</v>
      </c>
      <c r="J552" t="s">
        <v>4497</v>
      </c>
      <c r="L552" t="s">
        <v>4498</v>
      </c>
      <c r="M552" t="s">
        <v>4499</v>
      </c>
      <c r="N552" t="s">
        <v>119</v>
      </c>
      <c r="O552" t="s">
        <v>120</v>
      </c>
      <c r="P552" s="8">
        <v>96950</v>
      </c>
      <c r="Q552" t="s">
        <v>121</v>
      </c>
      <c r="S552" s="10">
        <v>16702855333</v>
      </c>
      <c r="U552">
        <v>811310</v>
      </c>
      <c r="V552" t="s">
        <v>122</v>
      </c>
      <c r="X552" t="s">
        <v>4500</v>
      </c>
      <c r="Y552" t="s">
        <v>4501</v>
      </c>
      <c r="Z552" t="s">
        <v>4502</v>
      </c>
      <c r="AA552" t="s">
        <v>1396</v>
      </c>
      <c r="AB552" t="s">
        <v>4498</v>
      </c>
      <c r="AC552" t="s">
        <v>4503</v>
      </c>
      <c r="AD552" t="s">
        <v>119</v>
      </c>
      <c r="AE552" t="s">
        <v>120</v>
      </c>
      <c r="AF552" s="8">
        <v>96950</v>
      </c>
      <c r="AG552" t="s">
        <v>121</v>
      </c>
      <c r="AI552" s="10">
        <v>16702855333</v>
      </c>
      <c r="AK552" t="s">
        <v>4504</v>
      </c>
      <c r="BC552" t="str">
        <f>"49-9071.00"</f>
        <v>49-9071.00</v>
      </c>
      <c r="BD552" t="s">
        <v>200</v>
      </c>
      <c r="BE552" t="s">
        <v>4505</v>
      </c>
      <c r="BF552" t="s">
        <v>4506</v>
      </c>
      <c r="BG552">
        <v>1</v>
      </c>
      <c r="BH552">
        <v>1</v>
      </c>
      <c r="BI552" s="1">
        <v>45323</v>
      </c>
      <c r="BJ552" s="1">
        <v>45688</v>
      </c>
      <c r="BK552" s="1">
        <v>45323</v>
      </c>
      <c r="BL552" s="1">
        <v>45688</v>
      </c>
      <c r="BM552">
        <v>35</v>
      </c>
      <c r="BN552">
        <v>0</v>
      </c>
      <c r="BO552">
        <v>7</v>
      </c>
      <c r="BP552">
        <v>7</v>
      </c>
      <c r="BQ552">
        <v>7</v>
      </c>
      <c r="BR552">
        <v>7</v>
      </c>
      <c r="BS552">
        <v>7</v>
      </c>
      <c r="BT552">
        <v>0</v>
      </c>
      <c r="BU552" t="str">
        <f>"8:00 AM"</f>
        <v>8:00 AM</v>
      </c>
      <c r="BV552" t="str">
        <f>"5:00 PM"</f>
        <v>5:00 PM</v>
      </c>
      <c r="BW552" t="s">
        <v>184</v>
      </c>
      <c r="BX552">
        <v>0</v>
      </c>
      <c r="BY552">
        <v>24</v>
      </c>
      <c r="BZ552" t="s">
        <v>115</v>
      </c>
      <c r="CB552" s="3" t="s">
        <v>4507</v>
      </c>
      <c r="CC552" t="s">
        <v>4508</v>
      </c>
      <c r="CD552" t="s">
        <v>4498</v>
      </c>
      <c r="CE552" t="s">
        <v>119</v>
      </c>
      <c r="CF552" t="s">
        <v>120</v>
      </c>
      <c r="CG552" s="8">
        <v>96950</v>
      </c>
      <c r="CH552" s="2">
        <v>9.5399999999999991</v>
      </c>
      <c r="CI552" s="2">
        <v>9.5399999999999991</v>
      </c>
      <c r="CJ552" s="2">
        <v>14.31</v>
      </c>
      <c r="CK552" s="2">
        <v>14.31</v>
      </c>
      <c r="CL552" t="s">
        <v>134</v>
      </c>
      <c r="CM552" t="s">
        <v>206</v>
      </c>
      <c r="CN552" t="s">
        <v>135</v>
      </c>
      <c r="CP552" t="s">
        <v>114</v>
      </c>
      <c r="CQ552" t="s">
        <v>114</v>
      </c>
      <c r="CR552" t="s">
        <v>114</v>
      </c>
      <c r="CS552" t="s">
        <v>114</v>
      </c>
      <c r="CT552" t="s">
        <v>136</v>
      </c>
      <c r="CU552" t="s">
        <v>114</v>
      </c>
      <c r="CV552" t="s">
        <v>136</v>
      </c>
      <c r="CW552" t="s">
        <v>4509</v>
      </c>
      <c r="CX552" s="10">
        <v>16702855333</v>
      </c>
      <c r="CY552" t="s">
        <v>4504</v>
      </c>
      <c r="CZ552" t="s">
        <v>206</v>
      </c>
      <c r="DA552" t="s">
        <v>114</v>
      </c>
      <c r="DB552" t="s">
        <v>115</v>
      </c>
    </row>
    <row r="553" spans="1:111" ht="14.45" customHeight="1" x14ac:dyDescent="0.25">
      <c r="A553" t="s">
        <v>4510</v>
      </c>
      <c r="B553" t="s">
        <v>209</v>
      </c>
      <c r="C553" s="1">
        <v>45176.228806828702</v>
      </c>
      <c r="D553" s="1">
        <v>45245</v>
      </c>
      <c r="E553" t="s">
        <v>139</v>
      </c>
      <c r="G553" t="s">
        <v>115</v>
      </c>
      <c r="H553" t="s">
        <v>115</v>
      </c>
      <c r="I553" t="s">
        <v>115</v>
      </c>
      <c r="J553" t="s">
        <v>2531</v>
      </c>
      <c r="K553" t="s">
        <v>2532</v>
      </c>
      <c r="L553" t="s">
        <v>2533</v>
      </c>
      <c r="M553" t="s">
        <v>2534</v>
      </c>
      <c r="N553" t="s">
        <v>119</v>
      </c>
      <c r="O553" t="s">
        <v>120</v>
      </c>
      <c r="P553" s="8">
        <v>96950</v>
      </c>
      <c r="Q553" t="s">
        <v>121</v>
      </c>
      <c r="S553" s="10">
        <v>16702352883</v>
      </c>
      <c r="T553">
        <v>0</v>
      </c>
      <c r="U553">
        <v>56132</v>
      </c>
      <c r="V553" t="s">
        <v>122</v>
      </c>
      <c r="X553" t="s">
        <v>415</v>
      </c>
      <c r="Y553" t="s">
        <v>416</v>
      </c>
      <c r="Z553" t="s">
        <v>417</v>
      </c>
      <c r="AA553" t="s">
        <v>533</v>
      </c>
      <c r="AB553" t="s">
        <v>2533</v>
      </c>
      <c r="AC553" t="s">
        <v>2534</v>
      </c>
      <c r="AD553" t="s">
        <v>119</v>
      </c>
      <c r="AE553" t="s">
        <v>120</v>
      </c>
      <c r="AF553" s="8">
        <v>96950</v>
      </c>
      <c r="AG553" t="s">
        <v>121</v>
      </c>
      <c r="AI553" s="10">
        <v>16702352883</v>
      </c>
      <c r="AJ553">
        <v>0</v>
      </c>
      <c r="AK553" t="s">
        <v>2535</v>
      </c>
      <c r="BC553" t="str">
        <f>"39-5011.00"</f>
        <v>39-5011.00</v>
      </c>
      <c r="BD553" t="s">
        <v>4241</v>
      </c>
      <c r="BE553" t="s">
        <v>4511</v>
      </c>
      <c r="BF553" t="s">
        <v>4243</v>
      </c>
      <c r="BG553">
        <v>5</v>
      </c>
      <c r="BH553">
        <v>5</v>
      </c>
      <c r="BI553" s="1">
        <v>45231</v>
      </c>
      <c r="BJ553" s="1">
        <v>45596</v>
      </c>
      <c r="BK553" s="1">
        <v>45245</v>
      </c>
      <c r="BL553" s="1">
        <v>45596</v>
      </c>
      <c r="BM553">
        <v>35</v>
      </c>
      <c r="BN553">
        <v>0</v>
      </c>
      <c r="BO553">
        <v>7</v>
      </c>
      <c r="BP553">
        <v>7</v>
      </c>
      <c r="BQ553">
        <v>7</v>
      </c>
      <c r="BR553">
        <v>7</v>
      </c>
      <c r="BS553">
        <v>7</v>
      </c>
      <c r="BT553">
        <v>0</v>
      </c>
      <c r="BU553" t="str">
        <f>"11:00 AM"</f>
        <v>11:00 AM</v>
      </c>
      <c r="BV553" t="str">
        <f>"6:00 PM"</f>
        <v>6:00 PM</v>
      </c>
      <c r="BW553" t="s">
        <v>131</v>
      </c>
      <c r="BX553">
        <v>6</v>
      </c>
      <c r="BY553">
        <v>12</v>
      </c>
      <c r="BZ553" t="s">
        <v>115</v>
      </c>
      <c r="CB553" s="3" t="s">
        <v>4512</v>
      </c>
      <c r="CC553" t="s">
        <v>2533</v>
      </c>
      <c r="CD553" t="s">
        <v>2539</v>
      </c>
      <c r="CE553" t="s">
        <v>119</v>
      </c>
      <c r="CF553" t="s">
        <v>120</v>
      </c>
      <c r="CG553" s="8">
        <v>96950</v>
      </c>
      <c r="CH553" s="2">
        <v>9.6</v>
      </c>
      <c r="CI553" s="2">
        <v>9.6</v>
      </c>
      <c r="CJ553" s="2">
        <v>14.4</v>
      </c>
      <c r="CK553" s="2">
        <v>14.4</v>
      </c>
      <c r="CL553" t="s">
        <v>134</v>
      </c>
      <c r="CM553" t="s">
        <v>764</v>
      </c>
      <c r="CN553" t="s">
        <v>135</v>
      </c>
      <c r="CP553" t="s">
        <v>115</v>
      </c>
      <c r="CQ553" t="s">
        <v>114</v>
      </c>
      <c r="CR553" t="s">
        <v>115</v>
      </c>
      <c r="CS553" t="s">
        <v>114</v>
      </c>
      <c r="CT553" t="s">
        <v>114</v>
      </c>
      <c r="CU553" t="s">
        <v>114</v>
      </c>
      <c r="CV553" t="s">
        <v>136</v>
      </c>
      <c r="CW553" t="s">
        <v>424</v>
      </c>
      <c r="CX553" s="10">
        <v>16702352883</v>
      </c>
      <c r="CY553" t="s">
        <v>2535</v>
      </c>
      <c r="CZ553" t="s">
        <v>206</v>
      </c>
      <c r="DA553" t="s">
        <v>114</v>
      </c>
      <c r="DB553" t="s">
        <v>115</v>
      </c>
    </row>
    <row r="554" spans="1:111" ht="14.45" customHeight="1" x14ac:dyDescent="0.25">
      <c r="A554" t="s">
        <v>4406</v>
      </c>
      <c r="B554" t="s">
        <v>285</v>
      </c>
      <c r="C554" s="1">
        <v>45175.026134953703</v>
      </c>
      <c r="D554" s="1">
        <v>45245</v>
      </c>
      <c r="E554" t="s">
        <v>139</v>
      </c>
      <c r="G554" t="s">
        <v>115</v>
      </c>
      <c r="H554" t="s">
        <v>115</v>
      </c>
      <c r="I554" t="s">
        <v>115</v>
      </c>
      <c r="J554" t="s">
        <v>687</v>
      </c>
      <c r="K554" t="s">
        <v>688</v>
      </c>
      <c r="L554" t="s">
        <v>689</v>
      </c>
      <c r="M554" t="s">
        <v>612</v>
      </c>
      <c r="N554" t="s">
        <v>214</v>
      </c>
      <c r="O554" t="s">
        <v>120</v>
      </c>
      <c r="P554" s="8">
        <v>96950</v>
      </c>
      <c r="Q554" t="s">
        <v>121</v>
      </c>
      <c r="S554" s="10">
        <v>16702331530</v>
      </c>
      <c r="U554">
        <v>3118</v>
      </c>
      <c r="V554" t="s">
        <v>122</v>
      </c>
      <c r="X554" t="s">
        <v>690</v>
      </c>
      <c r="Y554" t="s">
        <v>691</v>
      </c>
      <c r="Z554" t="s">
        <v>206</v>
      </c>
      <c r="AA554" t="s">
        <v>259</v>
      </c>
      <c r="AB554" t="s">
        <v>689</v>
      </c>
      <c r="AC554" t="s">
        <v>612</v>
      </c>
      <c r="AD554" t="s">
        <v>214</v>
      </c>
      <c r="AE554" t="s">
        <v>120</v>
      </c>
      <c r="AF554" s="8">
        <v>96950</v>
      </c>
      <c r="AG554" t="s">
        <v>121</v>
      </c>
      <c r="AI554" s="10">
        <v>16702331530</v>
      </c>
      <c r="AK554" t="s">
        <v>692</v>
      </c>
      <c r="BC554" t="str">
        <f>"43-4081.00"</f>
        <v>43-4081.00</v>
      </c>
      <c r="BD554" t="s">
        <v>1269</v>
      </c>
      <c r="BE554" t="s">
        <v>4055</v>
      </c>
      <c r="BF554" t="s">
        <v>4056</v>
      </c>
      <c r="BG554">
        <v>1</v>
      </c>
      <c r="BI554" s="1">
        <v>45200</v>
      </c>
      <c r="BJ554" s="1">
        <v>45565</v>
      </c>
      <c r="BM554">
        <v>35</v>
      </c>
      <c r="BN554">
        <v>6</v>
      </c>
      <c r="BO554">
        <v>6</v>
      </c>
      <c r="BP554">
        <v>5</v>
      </c>
      <c r="BQ554">
        <v>0</v>
      </c>
      <c r="BR554">
        <v>6</v>
      </c>
      <c r="BS554">
        <v>6</v>
      </c>
      <c r="BT554">
        <v>6</v>
      </c>
      <c r="BU554" t="str">
        <f>"5:30 AM"</f>
        <v>5:30 AM</v>
      </c>
      <c r="BV554" t="str">
        <f>"9:00 PM"</f>
        <v>9:00 PM</v>
      </c>
      <c r="BW554" t="s">
        <v>131</v>
      </c>
      <c r="BX554">
        <v>0</v>
      </c>
      <c r="BY554">
        <v>12</v>
      </c>
      <c r="BZ554" t="s">
        <v>115</v>
      </c>
      <c r="CB554" t="s">
        <v>4407</v>
      </c>
      <c r="CC554" t="s">
        <v>689</v>
      </c>
      <c r="CD554" t="s">
        <v>612</v>
      </c>
      <c r="CE554" t="s">
        <v>214</v>
      </c>
      <c r="CF554" t="s">
        <v>120</v>
      </c>
      <c r="CG554" s="8">
        <v>96950</v>
      </c>
      <c r="CH554" s="2">
        <v>8.7200000000000006</v>
      </c>
      <c r="CI554" s="2">
        <v>8.7200000000000006</v>
      </c>
      <c r="CJ554" s="2">
        <v>13.08</v>
      </c>
      <c r="CK554" s="2">
        <v>13.08</v>
      </c>
      <c r="CL554" t="s">
        <v>134</v>
      </c>
      <c r="CM554" t="s">
        <v>206</v>
      </c>
      <c r="CN554" t="s">
        <v>135</v>
      </c>
      <c r="CP554" t="s">
        <v>115</v>
      </c>
      <c r="CQ554" t="s">
        <v>114</v>
      </c>
      <c r="CR554" t="s">
        <v>115</v>
      </c>
      <c r="CS554" t="s">
        <v>114</v>
      </c>
      <c r="CT554" t="s">
        <v>136</v>
      </c>
      <c r="CU554" t="s">
        <v>114</v>
      </c>
      <c r="CV554" t="s">
        <v>136</v>
      </c>
      <c r="CW554" t="s">
        <v>696</v>
      </c>
      <c r="CX554" s="10">
        <v>16702331530</v>
      </c>
      <c r="CY554" t="s">
        <v>692</v>
      </c>
      <c r="CZ554" t="s">
        <v>697</v>
      </c>
      <c r="DA554" t="s">
        <v>114</v>
      </c>
      <c r="DB554" t="s">
        <v>115</v>
      </c>
      <c r="DC554" t="s">
        <v>690</v>
      </c>
      <c r="DD554" t="s">
        <v>691</v>
      </c>
      <c r="DE554" t="s">
        <v>206</v>
      </c>
      <c r="DF554" t="s">
        <v>687</v>
      </c>
      <c r="DG554" t="s">
        <v>692</v>
      </c>
    </row>
    <row r="555" spans="1:111" ht="14.45" customHeight="1" x14ac:dyDescent="0.25">
      <c r="A555" t="s">
        <v>4425</v>
      </c>
      <c r="B555" t="s">
        <v>285</v>
      </c>
      <c r="C555" s="1">
        <v>45170.096860532409</v>
      </c>
      <c r="D555" s="1">
        <v>45245</v>
      </c>
      <c r="E555" t="s">
        <v>139</v>
      </c>
      <c r="G555" t="s">
        <v>115</v>
      </c>
      <c r="H555" t="s">
        <v>115</v>
      </c>
      <c r="I555" t="s">
        <v>115</v>
      </c>
      <c r="J555" t="s">
        <v>1980</v>
      </c>
      <c r="K555" t="s">
        <v>1981</v>
      </c>
      <c r="L555" t="s">
        <v>1982</v>
      </c>
      <c r="N555" t="s">
        <v>214</v>
      </c>
      <c r="O555" t="s">
        <v>120</v>
      </c>
      <c r="P555" s="8">
        <v>96950</v>
      </c>
      <c r="Q555" t="s">
        <v>121</v>
      </c>
      <c r="S555" s="10">
        <v>16702352222</v>
      </c>
      <c r="U555">
        <v>448190</v>
      </c>
      <c r="V555" t="s">
        <v>122</v>
      </c>
      <c r="X555" t="s">
        <v>1983</v>
      </c>
      <c r="Y555" t="s">
        <v>1984</v>
      </c>
      <c r="Z555" t="s">
        <v>995</v>
      </c>
      <c r="AA555" t="s">
        <v>219</v>
      </c>
      <c r="AB555" t="s">
        <v>4426</v>
      </c>
      <c r="AD555" t="s">
        <v>214</v>
      </c>
      <c r="AE555" t="s">
        <v>120</v>
      </c>
      <c r="AF555" s="8">
        <v>96950</v>
      </c>
      <c r="AG555" t="s">
        <v>121</v>
      </c>
      <c r="AI555" s="10">
        <v>16702352222</v>
      </c>
      <c r="AK555" t="s">
        <v>1985</v>
      </c>
      <c r="BC555" t="str">
        <f>"51-6052.00"</f>
        <v>51-6052.00</v>
      </c>
      <c r="BD555" t="s">
        <v>1986</v>
      </c>
      <c r="BE555" t="s">
        <v>1987</v>
      </c>
      <c r="BF555" t="s">
        <v>1988</v>
      </c>
      <c r="BG555">
        <v>2</v>
      </c>
      <c r="BI555" s="1">
        <v>45240</v>
      </c>
      <c r="BJ555" s="1">
        <v>45605</v>
      </c>
      <c r="BM555">
        <v>35</v>
      </c>
      <c r="BN555">
        <v>0</v>
      </c>
      <c r="BO555">
        <v>7</v>
      </c>
      <c r="BP555">
        <v>7</v>
      </c>
      <c r="BQ555">
        <v>7</v>
      </c>
      <c r="BR555">
        <v>7</v>
      </c>
      <c r="BS555">
        <v>7</v>
      </c>
      <c r="BT555">
        <v>0</v>
      </c>
      <c r="BU555" t="str">
        <f>"8:30 AM"</f>
        <v>8:30 AM</v>
      </c>
      <c r="BV555" t="str">
        <f>"4:30 PM"</f>
        <v>4:30 PM</v>
      </c>
      <c r="BW555" t="s">
        <v>184</v>
      </c>
      <c r="BX555">
        <v>0</v>
      </c>
      <c r="BY555">
        <v>12</v>
      </c>
      <c r="BZ555" t="s">
        <v>115</v>
      </c>
      <c r="CB555" t="s">
        <v>1989</v>
      </c>
      <c r="CC555" t="s">
        <v>1990</v>
      </c>
      <c r="CE555" t="s">
        <v>214</v>
      </c>
      <c r="CF555" t="s">
        <v>120</v>
      </c>
      <c r="CG555" s="8">
        <v>96950</v>
      </c>
      <c r="CH555" s="2">
        <v>8.0299999999999994</v>
      </c>
      <c r="CI555" s="2">
        <v>8.0299999999999994</v>
      </c>
      <c r="CJ555" s="2">
        <v>12.04</v>
      </c>
      <c r="CK555" s="2">
        <v>12.04</v>
      </c>
      <c r="CL555" t="s">
        <v>134</v>
      </c>
      <c r="CM555" t="s">
        <v>136</v>
      </c>
      <c r="CN555" t="s">
        <v>135</v>
      </c>
      <c r="CP555" t="s">
        <v>115</v>
      </c>
      <c r="CQ555" t="s">
        <v>114</v>
      </c>
      <c r="CR555" t="s">
        <v>114</v>
      </c>
      <c r="CS555" t="s">
        <v>114</v>
      </c>
      <c r="CT555" t="s">
        <v>136</v>
      </c>
      <c r="CU555" t="s">
        <v>114</v>
      </c>
      <c r="CV555" t="s">
        <v>114</v>
      </c>
      <c r="CW555" t="s">
        <v>1991</v>
      </c>
      <c r="CX555" s="10">
        <v>16702352222</v>
      </c>
      <c r="CY555" t="s">
        <v>1985</v>
      </c>
      <c r="CZ555" t="s">
        <v>136</v>
      </c>
      <c r="DA555" t="s">
        <v>114</v>
      </c>
      <c r="DB555" t="s">
        <v>115</v>
      </c>
    </row>
    <row r="556" spans="1:111" ht="14.45" customHeight="1" x14ac:dyDescent="0.25">
      <c r="A556" t="s">
        <v>4462</v>
      </c>
      <c r="B556" t="s">
        <v>285</v>
      </c>
      <c r="C556" s="1">
        <v>45180.820773842592</v>
      </c>
      <c r="D556" s="1">
        <v>45245</v>
      </c>
      <c r="E556" t="s">
        <v>139</v>
      </c>
      <c r="G556" t="s">
        <v>114</v>
      </c>
      <c r="H556" t="s">
        <v>115</v>
      </c>
      <c r="I556" t="s">
        <v>115</v>
      </c>
      <c r="J556" t="s">
        <v>3931</v>
      </c>
      <c r="L556" t="s">
        <v>3932</v>
      </c>
      <c r="M556" t="s">
        <v>3933</v>
      </c>
      <c r="N556" t="s">
        <v>214</v>
      </c>
      <c r="O556" t="s">
        <v>120</v>
      </c>
      <c r="P556" s="8">
        <v>96950</v>
      </c>
      <c r="Q556" t="s">
        <v>121</v>
      </c>
      <c r="S556" s="10">
        <v>16702354655</v>
      </c>
      <c r="U556">
        <v>62441</v>
      </c>
      <c r="V556" t="s">
        <v>122</v>
      </c>
      <c r="X556" t="s">
        <v>3934</v>
      </c>
      <c r="Y556" t="s">
        <v>3935</v>
      </c>
      <c r="AA556" t="s">
        <v>3936</v>
      </c>
      <c r="AB556" t="s">
        <v>3932</v>
      </c>
      <c r="AC556" t="s">
        <v>3933</v>
      </c>
      <c r="AD556" t="s">
        <v>214</v>
      </c>
      <c r="AE556" t="s">
        <v>120</v>
      </c>
      <c r="AF556" s="8">
        <v>96950</v>
      </c>
      <c r="AG556" t="s">
        <v>121</v>
      </c>
      <c r="AI556" s="10">
        <v>16702354655</v>
      </c>
      <c r="AK556" t="s">
        <v>3937</v>
      </c>
      <c r="BC556" t="str">
        <f>"43-3031.00"</f>
        <v>43-3031.00</v>
      </c>
      <c r="BD556" t="s">
        <v>310</v>
      </c>
      <c r="BE556" t="s">
        <v>4463</v>
      </c>
      <c r="BF556" t="s">
        <v>380</v>
      </c>
      <c r="BG556">
        <v>1</v>
      </c>
      <c r="BI556" s="1">
        <v>45214</v>
      </c>
      <c r="BJ556" s="1">
        <v>45579</v>
      </c>
      <c r="BM556">
        <v>35</v>
      </c>
      <c r="BN556">
        <v>0</v>
      </c>
      <c r="BO556">
        <v>7</v>
      </c>
      <c r="BP556">
        <v>7</v>
      </c>
      <c r="BQ556">
        <v>7</v>
      </c>
      <c r="BR556">
        <v>7</v>
      </c>
      <c r="BS556">
        <v>7</v>
      </c>
      <c r="BT556">
        <v>0</v>
      </c>
      <c r="BU556" t="str">
        <f>"8:00 AM"</f>
        <v>8:00 AM</v>
      </c>
      <c r="BV556" t="str">
        <f>"4:00 PM"</f>
        <v>4:00 PM</v>
      </c>
      <c r="BW556" t="s">
        <v>131</v>
      </c>
      <c r="BX556">
        <v>12</v>
      </c>
      <c r="BY556">
        <v>12</v>
      </c>
      <c r="BZ556" t="s">
        <v>115</v>
      </c>
      <c r="CB556" s="3" t="s">
        <v>4464</v>
      </c>
      <c r="CC556" t="s">
        <v>3932</v>
      </c>
      <c r="CD556" t="s">
        <v>3933</v>
      </c>
      <c r="CE556" t="s">
        <v>214</v>
      </c>
      <c r="CF556" t="s">
        <v>120</v>
      </c>
      <c r="CG556" s="8">
        <v>96950</v>
      </c>
      <c r="CH556" s="2">
        <v>11.43</v>
      </c>
      <c r="CI556" s="2">
        <v>11.43</v>
      </c>
      <c r="CJ556" s="2">
        <v>17.149999999999999</v>
      </c>
      <c r="CK556" s="2">
        <v>17.149999999999999</v>
      </c>
      <c r="CL556" t="s">
        <v>134</v>
      </c>
      <c r="CM556" t="s">
        <v>136</v>
      </c>
      <c r="CN556" t="s">
        <v>135</v>
      </c>
      <c r="CP556" t="s">
        <v>115</v>
      </c>
      <c r="CQ556" t="s">
        <v>114</v>
      </c>
      <c r="CR556" t="s">
        <v>115</v>
      </c>
      <c r="CS556" t="s">
        <v>114</v>
      </c>
      <c r="CT556" t="s">
        <v>136</v>
      </c>
      <c r="CU556" t="s">
        <v>114</v>
      </c>
      <c r="CV556" t="s">
        <v>136</v>
      </c>
      <c r="CW556" t="s">
        <v>3940</v>
      </c>
      <c r="CX556" s="10">
        <v>16702354655</v>
      </c>
      <c r="CY556" t="s">
        <v>3937</v>
      </c>
      <c r="CZ556" t="s">
        <v>136</v>
      </c>
      <c r="DA556" t="s">
        <v>114</v>
      </c>
      <c r="DB556" t="s">
        <v>115</v>
      </c>
    </row>
    <row r="557" spans="1:111" ht="14.45" customHeight="1" x14ac:dyDescent="0.25">
      <c r="A557" t="s">
        <v>4418</v>
      </c>
      <c r="B557" t="s">
        <v>700</v>
      </c>
      <c r="C557" s="1">
        <v>45148.193292013886</v>
      </c>
      <c r="D557" s="1">
        <v>45245</v>
      </c>
      <c r="E557" t="s">
        <v>139</v>
      </c>
      <c r="G557" t="s">
        <v>115</v>
      </c>
      <c r="H557" t="s">
        <v>115</v>
      </c>
      <c r="I557" t="s">
        <v>115</v>
      </c>
      <c r="J557" t="s">
        <v>4419</v>
      </c>
      <c r="K557" t="s">
        <v>206</v>
      </c>
      <c r="L557" t="s">
        <v>4184</v>
      </c>
      <c r="M557" t="s">
        <v>4420</v>
      </c>
      <c r="N557" t="s">
        <v>214</v>
      </c>
      <c r="O557" t="s">
        <v>120</v>
      </c>
      <c r="P557" s="8">
        <v>96950</v>
      </c>
      <c r="Q557" t="s">
        <v>121</v>
      </c>
      <c r="S557" s="10">
        <v>16702345050</v>
      </c>
      <c r="U557">
        <v>56132</v>
      </c>
      <c r="V557" t="s">
        <v>122</v>
      </c>
      <c r="X557" t="s">
        <v>4186</v>
      </c>
      <c r="Y557" t="s">
        <v>4187</v>
      </c>
      <c r="Z557" t="s">
        <v>4188</v>
      </c>
      <c r="AA557" t="s">
        <v>4189</v>
      </c>
      <c r="AB557" t="s">
        <v>4184</v>
      </c>
      <c r="AC557" t="s">
        <v>4185</v>
      </c>
      <c r="AD557" t="s">
        <v>214</v>
      </c>
      <c r="AE557" t="s">
        <v>120</v>
      </c>
      <c r="AF557" s="8">
        <v>96950</v>
      </c>
      <c r="AG557" t="s">
        <v>121</v>
      </c>
      <c r="AI557" s="10">
        <v>16702345050</v>
      </c>
      <c r="AK557" t="s">
        <v>4190</v>
      </c>
      <c r="BC557" t="str">
        <f>"37-2011.00"</f>
        <v>37-2011.00</v>
      </c>
      <c r="BD557" t="s">
        <v>144</v>
      </c>
      <c r="BE557" t="s">
        <v>4421</v>
      </c>
      <c r="BF557" t="s">
        <v>609</v>
      </c>
      <c r="BG557">
        <v>3</v>
      </c>
      <c r="BH557">
        <v>2</v>
      </c>
      <c r="BI557" s="1">
        <v>45215</v>
      </c>
      <c r="BJ557" s="1">
        <v>45580</v>
      </c>
      <c r="BK557" s="1">
        <v>45245</v>
      </c>
      <c r="BL557" s="1">
        <v>45580</v>
      </c>
      <c r="BM557">
        <v>35</v>
      </c>
      <c r="BN557">
        <v>0</v>
      </c>
      <c r="BO557">
        <v>7</v>
      </c>
      <c r="BP557">
        <v>7</v>
      </c>
      <c r="BQ557">
        <v>7</v>
      </c>
      <c r="BR557">
        <v>7</v>
      </c>
      <c r="BS557">
        <v>7</v>
      </c>
      <c r="BT557">
        <v>0</v>
      </c>
      <c r="BU557" t="str">
        <f>"8:00 AM"</f>
        <v>8:00 AM</v>
      </c>
      <c r="BV557" t="str">
        <f>"4:00 PM"</f>
        <v>4:00 PM</v>
      </c>
      <c r="BW557" t="s">
        <v>184</v>
      </c>
      <c r="BX557">
        <v>0</v>
      </c>
      <c r="BY557">
        <v>12</v>
      </c>
      <c r="BZ557" t="s">
        <v>115</v>
      </c>
      <c r="CB557" t="s">
        <v>4422</v>
      </c>
      <c r="CC557" t="s">
        <v>4194</v>
      </c>
      <c r="CD557" t="s">
        <v>756</v>
      </c>
      <c r="CE557" t="s">
        <v>214</v>
      </c>
      <c r="CF557" t="s">
        <v>120</v>
      </c>
      <c r="CG557" s="8">
        <v>96950</v>
      </c>
      <c r="CH557" s="2">
        <v>8.15</v>
      </c>
      <c r="CI557" s="2">
        <v>8.15</v>
      </c>
      <c r="CJ557" s="2">
        <v>12.23</v>
      </c>
      <c r="CK557" s="2">
        <v>12.23</v>
      </c>
      <c r="CL557" t="s">
        <v>134</v>
      </c>
      <c r="CM557" t="s">
        <v>206</v>
      </c>
      <c r="CN557" t="s">
        <v>135</v>
      </c>
      <c r="CP557" t="s">
        <v>115</v>
      </c>
      <c r="CQ557" t="s">
        <v>114</v>
      </c>
      <c r="CR557" t="s">
        <v>115</v>
      </c>
      <c r="CS557" t="s">
        <v>114</v>
      </c>
      <c r="CT557" t="s">
        <v>136</v>
      </c>
      <c r="CU557" t="s">
        <v>114</v>
      </c>
      <c r="CV557" t="s">
        <v>136</v>
      </c>
      <c r="CW557" t="s">
        <v>206</v>
      </c>
      <c r="CX557" s="10">
        <v>16702345050</v>
      </c>
      <c r="CY557" t="s">
        <v>4190</v>
      </c>
      <c r="CZ557" t="s">
        <v>206</v>
      </c>
      <c r="DA557" t="s">
        <v>114</v>
      </c>
      <c r="DB557" t="s">
        <v>115</v>
      </c>
    </row>
    <row r="558" spans="1:111" ht="14.45" customHeight="1" x14ac:dyDescent="0.25">
      <c r="A558" t="s">
        <v>4423</v>
      </c>
      <c r="B558" t="s">
        <v>700</v>
      </c>
      <c r="C558" s="1">
        <v>45176.856378819444</v>
      </c>
      <c r="D558" s="1">
        <v>45245</v>
      </c>
      <c r="E558" t="s">
        <v>113</v>
      </c>
      <c r="F558" s="1">
        <v>45290.791666666664</v>
      </c>
      <c r="G558" t="s">
        <v>115</v>
      </c>
      <c r="H558" t="s">
        <v>115</v>
      </c>
      <c r="I558" t="s">
        <v>115</v>
      </c>
      <c r="J558" t="s">
        <v>1412</v>
      </c>
      <c r="K558" t="s">
        <v>1413</v>
      </c>
      <c r="L558" t="s">
        <v>1414</v>
      </c>
      <c r="M558" t="s">
        <v>1415</v>
      </c>
      <c r="N558" t="s">
        <v>119</v>
      </c>
      <c r="O558" t="s">
        <v>120</v>
      </c>
      <c r="P558" s="8">
        <v>96950</v>
      </c>
      <c r="Q558" t="s">
        <v>121</v>
      </c>
      <c r="S558" s="10">
        <v>16703223311</v>
      </c>
      <c r="T558">
        <v>4504</v>
      </c>
      <c r="U558">
        <v>72111</v>
      </c>
      <c r="V558" t="s">
        <v>122</v>
      </c>
      <c r="X558" t="s">
        <v>431</v>
      </c>
      <c r="Y558" t="s">
        <v>1416</v>
      </c>
      <c r="AA558" t="s">
        <v>1417</v>
      </c>
      <c r="AB558" t="s">
        <v>1414</v>
      </c>
      <c r="AC558" t="s">
        <v>1415</v>
      </c>
      <c r="AD558" t="s">
        <v>119</v>
      </c>
      <c r="AE558" t="s">
        <v>120</v>
      </c>
      <c r="AF558" s="8">
        <v>96950</v>
      </c>
      <c r="AG558" t="s">
        <v>121</v>
      </c>
      <c r="AI558" s="10">
        <v>16703223311</v>
      </c>
      <c r="AJ558">
        <v>4504</v>
      </c>
      <c r="AK558" t="s">
        <v>1418</v>
      </c>
      <c r="BC558" t="str">
        <f>"35-2014.00"</f>
        <v>35-2014.00</v>
      </c>
      <c r="BD558" t="s">
        <v>222</v>
      </c>
      <c r="BE558" t="s">
        <v>3756</v>
      </c>
      <c r="BF558" t="s">
        <v>224</v>
      </c>
      <c r="BG558">
        <v>2</v>
      </c>
      <c r="BH558">
        <v>1</v>
      </c>
      <c r="BI558" s="1">
        <v>45292</v>
      </c>
      <c r="BJ558" s="1">
        <v>45657</v>
      </c>
      <c r="BK558" s="1">
        <v>45292</v>
      </c>
      <c r="BL558" s="1">
        <v>45657</v>
      </c>
      <c r="BM558">
        <v>40</v>
      </c>
      <c r="BN558">
        <v>0</v>
      </c>
      <c r="BO558">
        <v>8</v>
      </c>
      <c r="BP558">
        <v>8</v>
      </c>
      <c r="BQ558">
        <v>8</v>
      </c>
      <c r="BR558">
        <v>8</v>
      </c>
      <c r="BS558">
        <v>8</v>
      </c>
      <c r="BT558">
        <v>0</v>
      </c>
      <c r="BU558" t="str">
        <f>"8:00 AM"</f>
        <v>8:00 AM</v>
      </c>
      <c r="BV558" t="str">
        <f>"5:00 PM"</f>
        <v>5:00 PM</v>
      </c>
      <c r="BW558" t="s">
        <v>131</v>
      </c>
      <c r="BX558">
        <v>0</v>
      </c>
      <c r="BY558">
        <v>6</v>
      </c>
      <c r="BZ558" t="s">
        <v>115</v>
      </c>
      <c r="CB558" t="s">
        <v>4424</v>
      </c>
      <c r="CC558" t="s">
        <v>1414</v>
      </c>
      <c r="CD558" t="s">
        <v>1415</v>
      </c>
      <c r="CE558" t="s">
        <v>119</v>
      </c>
      <c r="CF558" t="s">
        <v>120</v>
      </c>
      <c r="CG558" s="8">
        <v>96950</v>
      </c>
      <c r="CH558" s="2">
        <v>8.69</v>
      </c>
      <c r="CI558" s="2">
        <v>9.59</v>
      </c>
      <c r="CJ558" s="2">
        <v>13.03</v>
      </c>
      <c r="CK558" s="2">
        <v>14.38</v>
      </c>
      <c r="CL558" t="s">
        <v>134</v>
      </c>
      <c r="CM558" t="s">
        <v>1423</v>
      </c>
      <c r="CN558" t="s">
        <v>135</v>
      </c>
      <c r="CP558" t="s">
        <v>115</v>
      </c>
      <c r="CQ558" t="s">
        <v>114</v>
      </c>
      <c r="CR558" t="s">
        <v>115</v>
      </c>
      <c r="CS558" t="s">
        <v>114</v>
      </c>
      <c r="CT558" t="s">
        <v>136</v>
      </c>
      <c r="CU558" t="s">
        <v>114</v>
      </c>
      <c r="CV558" t="s">
        <v>114</v>
      </c>
      <c r="CW558" t="s">
        <v>1593</v>
      </c>
      <c r="CX558" s="10">
        <v>16703223311</v>
      </c>
      <c r="CY558" t="s">
        <v>1425</v>
      </c>
      <c r="CZ558" t="s">
        <v>1426</v>
      </c>
      <c r="DA558" t="s">
        <v>114</v>
      </c>
      <c r="DB558" t="s">
        <v>115</v>
      </c>
      <c r="DC558" t="s">
        <v>1495</v>
      </c>
      <c r="DD558" t="s">
        <v>1428</v>
      </c>
      <c r="DE558" t="s">
        <v>1342</v>
      </c>
      <c r="DF558" t="s">
        <v>1429</v>
      </c>
      <c r="DG558" t="s">
        <v>1430</v>
      </c>
    </row>
    <row r="559" spans="1:111" ht="14.45" customHeight="1" x14ac:dyDescent="0.25">
      <c r="A559" t="s">
        <v>4528</v>
      </c>
      <c r="B559" t="s">
        <v>209</v>
      </c>
      <c r="C559" s="1">
        <v>45182.854063194442</v>
      </c>
      <c r="D559" s="1">
        <v>45246</v>
      </c>
      <c r="E559" t="s">
        <v>113</v>
      </c>
      <c r="F559" s="1">
        <v>45259.791666666664</v>
      </c>
      <c r="G559" t="s">
        <v>114</v>
      </c>
      <c r="H559" t="s">
        <v>115</v>
      </c>
      <c r="I559" t="s">
        <v>115</v>
      </c>
      <c r="J559" t="s">
        <v>3579</v>
      </c>
      <c r="L559" t="s">
        <v>4136</v>
      </c>
      <c r="M559" t="s">
        <v>3581</v>
      </c>
      <c r="N559" t="s">
        <v>214</v>
      </c>
      <c r="O559" t="s">
        <v>120</v>
      </c>
      <c r="P559" s="8">
        <v>96950</v>
      </c>
      <c r="Q559" t="s">
        <v>121</v>
      </c>
      <c r="S559" s="10">
        <v>16702341795</v>
      </c>
      <c r="U559">
        <v>722511</v>
      </c>
      <c r="V559" t="s">
        <v>122</v>
      </c>
      <c r="X559" t="s">
        <v>3582</v>
      </c>
      <c r="Y559" t="s">
        <v>3311</v>
      </c>
      <c r="Z559" t="s">
        <v>3584</v>
      </c>
      <c r="AA559" t="s">
        <v>3585</v>
      </c>
      <c r="AB559" t="s">
        <v>3580</v>
      </c>
      <c r="AC559" t="s">
        <v>3581</v>
      </c>
      <c r="AD559" t="s">
        <v>214</v>
      </c>
      <c r="AE559" t="s">
        <v>120</v>
      </c>
      <c r="AF559" s="8">
        <v>96950</v>
      </c>
      <c r="AG559" t="s">
        <v>121</v>
      </c>
      <c r="AI559" s="10">
        <v>16702341795</v>
      </c>
      <c r="AK559" t="s">
        <v>3586</v>
      </c>
      <c r="BC559" t="str">
        <f>"35-2014.00"</f>
        <v>35-2014.00</v>
      </c>
      <c r="BD559" t="s">
        <v>222</v>
      </c>
      <c r="BE559" t="s">
        <v>4137</v>
      </c>
      <c r="BF559" t="s">
        <v>630</v>
      </c>
      <c r="BG559">
        <v>1</v>
      </c>
      <c r="BH559">
        <v>1</v>
      </c>
      <c r="BI559" s="1">
        <v>45261</v>
      </c>
      <c r="BJ559" s="1">
        <v>45626</v>
      </c>
      <c r="BK559" s="1">
        <v>45261</v>
      </c>
      <c r="BL559" s="1">
        <v>45626</v>
      </c>
      <c r="BM559">
        <v>35</v>
      </c>
      <c r="BN559">
        <v>0</v>
      </c>
      <c r="BO559">
        <v>7</v>
      </c>
      <c r="BP559">
        <v>7</v>
      </c>
      <c r="BQ559">
        <v>7</v>
      </c>
      <c r="BR559">
        <v>7</v>
      </c>
      <c r="BS559">
        <v>7</v>
      </c>
      <c r="BT559">
        <v>0</v>
      </c>
      <c r="BU559" t="str">
        <f>"5:00 AM"</f>
        <v>5:00 AM</v>
      </c>
      <c r="BV559" t="str">
        <f>"1:00 PM"</f>
        <v>1:00 PM</v>
      </c>
      <c r="BW559" t="s">
        <v>131</v>
      </c>
      <c r="BX559">
        <v>0</v>
      </c>
      <c r="BY559">
        <v>12</v>
      </c>
      <c r="BZ559" t="s">
        <v>115</v>
      </c>
      <c r="CB559" t="s">
        <v>4138</v>
      </c>
      <c r="CC559" t="s">
        <v>4300</v>
      </c>
      <c r="CD559" t="s">
        <v>3581</v>
      </c>
      <c r="CE559" t="s">
        <v>214</v>
      </c>
      <c r="CF559" t="s">
        <v>120</v>
      </c>
      <c r="CG559" s="8">
        <v>96950</v>
      </c>
      <c r="CH559" s="2">
        <v>8.69</v>
      </c>
      <c r="CI559" s="2">
        <v>10</v>
      </c>
      <c r="CJ559" s="2">
        <v>13.04</v>
      </c>
      <c r="CK559" s="2">
        <v>15</v>
      </c>
      <c r="CL559" t="s">
        <v>134</v>
      </c>
      <c r="CM559" t="s">
        <v>184</v>
      </c>
      <c r="CN559" t="s">
        <v>135</v>
      </c>
      <c r="CP559" t="s">
        <v>114</v>
      </c>
      <c r="CQ559" t="s">
        <v>114</v>
      </c>
      <c r="CR559" t="s">
        <v>114</v>
      </c>
      <c r="CS559" t="s">
        <v>114</v>
      </c>
      <c r="CT559" t="s">
        <v>136</v>
      </c>
      <c r="CU559" t="s">
        <v>114</v>
      </c>
      <c r="CV559" t="s">
        <v>114</v>
      </c>
      <c r="CW559" t="s">
        <v>4121</v>
      </c>
      <c r="CX559" s="10">
        <v>16702341795</v>
      </c>
      <c r="CY559" t="s">
        <v>3586</v>
      </c>
      <c r="CZ559" t="s">
        <v>3592</v>
      </c>
      <c r="DA559" t="s">
        <v>114</v>
      </c>
      <c r="DB559" t="s">
        <v>115</v>
      </c>
    </row>
    <row r="560" spans="1:111" ht="14.45" customHeight="1" x14ac:dyDescent="0.25">
      <c r="A560" t="s">
        <v>4529</v>
      </c>
      <c r="B560" t="s">
        <v>209</v>
      </c>
      <c r="C560" s="1">
        <v>45183.005896875002</v>
      </c>
      <c r="D560" s="1">
        <v>45246</v>
      </c>
      <c r="E560" t="s">
        <v>139</v>
      </c>
      <c r="G560" t="s">
        <v>115</v>
      </c>
      <c r="H560" t="s">
        <v>115</v>
      </c>
      <c r="I560" t="s">
        <v>115</v>
      </c>
      <c r="J560" t="s">
        <v>4530</v>
      </c>
      <c r="K560" t="s">
        <v>4531</v>
      </c>
      <c r="L560" t="s">
        <v>4532</v>
      </c>
      <c r="M560" t="s">
        <v>4533</v>
      </c>
      <c r="N560" t="s">
        <v>119</v>
      </c>
      <c r="O560" t="s">
        <v>120</v>
      </c>
      <c r="P560" s="8">
        <v>96950</v>
      </c>
      <c r="Q560" t="s">
        <v>121</v>
      </c>
      <c r="S560" s="10">
        <v>16702332374</v>
      </c>
      <c r="U560">
        <v>531110</v>
      </c>
      <c r="V560" t="s">
        <v>122</v>
      </c>
      <c r="X560" t="s">
        <v>4534</v>
      </c>
      <c r="Y560" t="s">
        <v>4535</v>
      </c>
      <c r="Z560" t="s">
        <v>4536</v>
      </c>
      <c r="AA560" t="s">
        <v>219</v>
      </c>
      <c r="AB560" t="s">
        <v>4537</v>
      </c>
      <c r="AC560" t="s">
        <v>4538</v>
      </c>
      <c r="AD560" t="s">
        <v>214</v>
      </c>
      <c r="AE560" t="s">
        <v>120</v>
      </c>
      <c r="AF560" s="8">
        <v>96950</v>
      </c>
      <c r="AG560" t="s">
        <v>121</v>
      </c>
      <c r="AI560" s="10">
        <v>16702332374</v>
      </c>
      <c r="AK560" t="s">
        <v>4539</v>
      </c>
      <c r="BC560" t="str">
        <f>"49-9098.00"</f>
        <v>49-9098.00</v>
      </c>
      <c r="BD560" t="s">
        <v>4540</v>
      </c>
      <c r="BE560" t="s">
        <v>4541</v>
      </c>
      <c r="BF560" t="s">
        <v>4542</v>
      </c>
      <c r="BG560">
        <v>1</v>
      </c>
      <c r="BH560">
        <v>1</v>
      </c>
      <c r="BI560" s="1">
        <v>45231</v>
      </c>
      <c r="BJ560" s="1">
        <v>45596</v>
      </c>
      <c r="BK560" s="1">
        <v>45246</v>
      </c>
      <c r="BL560" s="1">
        <v>45596</v>
      </c>
      <c r="BM560">
        <v>35</v>
      </c>
      <c r="BN560">
        <v>0</v>
      </c>
      <c r="BO560">
        <v>7</v>
      </c>
      <c r="BP560">
        <v>7</v>
      </c>
      <c r="BQ560">
        <v>7</v>
      </c>
      <c r="BR560">
        <v>7</v>
      </c>
      <c r="BS560">
        <v>7</v>
      </c>
      <c r="BT560">
        <v>0</v>
      </c>
      <c r="BU560" t="str">
        <f>"8:00 AM"</f>
        <v>8:00 AM</v>
      </c>
      <c r="BV560" t="str">
        <f>"5:00 PM"</f>
        <v>5:00 PM</v>
      </c>
      <c r="BW560" t="s">
        <v>131</v>
      </c>
      <c r="BX560">
        <v>0</v>
      </c>
      <c r="BY560">
        <v>12</v>
      </c>
      <c r="BZ560" t="s">
        <v>115</v>
      </c>
      <c r="CB560" t="s">
        <v>4543</v>
      </c>
      <c r="CC560" t="s">
        <v>4533</v>
      </c>
      <c r="CE560" t="s">
        <v>119</v>
      </c>
      <c r="CF560" t="s">
        <v>120</v>
      </c>
      <c r="CG560" s="8">
        <v>96950</v>
      </c>
      <c r="CH560" s="2">
        <v>9.6300000000000008</v>
      </c>
      <c r="CI560" s="2">
        <v>9.6300000000000008</v>
      </c>
      <c r="CJ560" s="2">
        <v>14.45</v>
      </c>
      <c r="CK560" s="2">
        <v>14.45</v>
      </c>
      <c r="CL560" t="s">
        <v>134</v>
      </c>
      <c r="CM560" t="s">
        <v>4544</v>
      </c>
      <c r="CN560" t="s">
        <v>135</v>
      </c>
      <c r="CP560" t="s">
        <v>115</v>
      </c>
      <c r="CQ560" t="s">
        <v>114</v>
      </c>
      <c r="CR560" t="s">
        <v>115</v>
      </c>
      <c r="CS560" t="s">
        <v>114</v>
      </c>
      <c r="CT560" t="s">
        <v>136</v>
      </c>
      <c r="CU560" t="s">
        <v>114</v>
      </c>
      <c r="CV560" t="s">
        <v>136</v>
      </c>
      <c r="CW560" t="s">
        <v>4545</v>
      </c>
      <c r="CX560" s="10">
        <v>16702332374</v>
      </c>
      <c r="CY560" t="s">
        <v>4539</v>
      </c>
      <c r="CZ560" t="s">
        <v>136</v>
      </c>
      <c r="DA560" t="s">
        <v>114</v>
      </c>
      <c r="DB560" t="s">
        <v>115</v>
      </c>
    </row>
    <row r="561" spans="1:111" ht="14.45" customHeight="1" x14ac:dyDescent="0.25">
      <c r="A561" t="s">
        <v>4546</v>
      </c>
      <c r="B561" t="s">
        <v>209</v>
      </c>
      <c r="C561" s="1">
        <v>45180.911068402776</v>
      </c>
      <c r="D561" s="1">
        <v>45246</v>
      </c>
      <c r="E561" t="s">
        <v>139</v>
      </c>
      <c r="G561" t="s">
        <v>115</v>
      </c>
      <c r="H561" t="s">
        <v>115</v>
      </c>
      <c r="I561" t="s">
        <v>115</v>
      </c>
      <c r="J561" t="s">
        <v>1412</v>
      </c>
      <c r="K561" t="s">
        <v>1413</v>
      </c>
      <c r="L561" t="s">
        <v>1796</v>
      </c>
      <c r="M561" t="s">
        <v>1415</v>
      </c>
      <c r="N561" t="s">
        <v>119</v>
      </c>
      <c r="O561" t="s">
        <v>120</v>
      </c>
      <c r="P561" s="8">
        <v>96950</v>
      </c>
      <c r="Q561" t="s">
        <v>121</v>
      </c>
      <c r="S561" s="10">
        <v>16703223311</v>
      </c>
      <c r="T561">
        <v>4504</v>
      </c>
      <c r="U561">
        <v>72111</v>
      </c>
      <c r="V561" t="s">
        <v>122</v>
      </c>
      <c r="X561" t="s">
        <v>431</v>
      </c>
      <c r="Y561" t="s">
        <v>1416</v>
      </c>
      <c r="AA561" t="s">
        <v>1417</v>
      </c>
      <c r="AB561" t="s">
        <v>1796</v>
      </c>
      <c r="AC561" t="s">
        <v>1415</v>
      </c>
      <c r="AD561" t="s">
        <v>119</v>
      </c>
      <c r="AE561" t="s">
        <v>120</v>
      </c>
      <c r="AF561" s="8">
        <v>96950</v>
      </c>
      <c r="AG561" t="s">
        <v>121</v>
      </c>
      <c r="AI561" s="10">
        <v>16703223311</v>
      </c>
      <c r="AJ561">
        <v>4504</v>
      </c>
      <c r="AK561" t="s">
        <v>1418</v>
      </c>
      <c r="BC561" t="str">
        <f>"13-1071.00"</f>
        <v>13-1071.00</v>
      </c>
      <c r="BD561" t="s">
        <v>1920</v>
      </c>
      <c r="BE561" t="s">
        <v>4547</v>
      </c>
      <c r="BF561" t="s">
        <v>4548</v>
      </c>
      <c r="BG561">
        <v>1</v>
      </c>
      <c r="BH561">
        <v>1</v>
      </c>
      <c r="BI561" s="1">
        <v>45200</v>
      </c>
      <c r="BJ561" s="1">
        <v>45565</v>
      </c>
      <c r="BK561" s="1">
        <v>45246</v>
      </c>
      <c r="BL561" s="1">
        <v>45565</v>
      </c>
      <c r="BM561">
        <v>40</v>
      </c>
      <c r="BN561">
        <v>0</v>
      </c>
      <c r="BO561">
        <v>8</v>
      </c>
      <c r="BP561">
        <v>8</v>
      </c>
      <c r="BQ561">
        <v>8</v>
      </c>
      <c r="BR561">
        <v>8</v>
      </c>
      <c r="BS561">
        <v>8</v>
      </c>
      <c r="BT561">
        <v>0</v>
      </c>
      <c r="BU561" t="str">
        <f>"8:00 AM"</f>
        <v>8:00 AM</v>
      </c>
      <c r="BV561" t="str">
        <f>"5:00 PM"</f>
        <v>5:00 PM</v>
      </c>
      <c r="BW561" t="s">
        <v>683</v>
      </c>
      <c r="BX561">
        <v>0</v>
      </c>
      <c r="BY561">
        <v>36</v>
      </c>
      <c r="BZ561" t="s">
        <v>114</v>
      </c>
      <c r="CA561">
        <v>6</v>
      </c>
      <c r="CB561" t="s">
        <v>4549</v>
      </c>
      <c r="CC561" t="s">
        <v>1414</v>
      </c>
      <c r="CD561" t="s">
        <v>1415</v>
      </c>
      <c r="CE561" t="s">
        <v>214</v>
      </c>
      <c r="CF561" t="s">
        <v>120</v>
      </c>
      <c r="CG561" s="8">
        <v>96950</v>
      </c>
      <c r="CH561" s="2">
        <v>17.09</v>
      </c>
      <c r="CI561" s="2">
        <v>21</v>
      </c>
      <c r="CL561" t="s">
        <v>134</v>
      </c>
      <c r="CM561" t="s">
        <v>1423</v>
      </c>
      <c r="CN561" t="s">
        <v>135</v>
      </c>
      <c r="CP561" t="s">
        <v>115</v>
      </c>
      <c r="CQ561" t="s">
        <v>114</v>
      </c>
      <c r="CR561" t="s">
        <v>115</v>
      </c>
      <c r="CS561" t="s">
        <v>115</v>
      </c>
      <c r="CT561" t="s">
        <v>136</v>
      </c>
      <c r="CU561" t="s">
        <v>114</v>
      </c>
      <c r="CV561" t="s">
        <v>114</v>
      </c>
      <c r="CW561" t="s">
        <v>1424</v>
      </c>
      <c r="CX561" s="10">
        <v>16703223311</v>
      </c>
      <c r="CY561" t="s">
        <v>1425</v>
      </c>
      <c r="CZ561" t="s">
        <v>1426</v>
      </c>
      <c r="DA561" t="s">
        <v>114</v>
      </c>
      <c r="DB561" t="s">
        <v>115</v>
      </c>
      <c r="DC561" t="s">
        <v>1495</v>
      </c>
      <c r="DD561" t="s">
        <v>1428</v>
      </c>
      <c r="DE561" t="s">
        <v>1342</v>
      </c>
      <c r="DF561" t="s">
        <v>1429</v>
      </c>
      <c r="DG561" t="s">
        <v>1430</v>
      </c>
    </row>
    <row r="562" spans="1:111" ht="14.45" customHeight="1" x14ac:dyDescent="0.25">
      <c r="A562" t="s">
        <v>4577</v>
      </c>
      <c r="B562" t="s">
        <v>209</v>
      </c>
      <c r="C562" s="1">
        <v>45184.326773263892</v>
      </c>
      <c r="D562" s="1">
        <v>45246</v>
      </c>
      <c r="E562" t="s">
        <v>139</v>
      </c>
      <c r="G562" t="s">
        <v>115</v>
      </c>
      <c r="H562" t="s">
        <v>115</v>
      </c>
      <c r="I562" t="s">
        <v>115</v>
      </c>
      <c r="J562" t="s">
        <v>4578</v>
      </c>
      <c r="K562" t="s">
        <v>4579</v>
      </c>
      <c r="L562" t="s">
        <v>4580</v>
      </c>
      <c r="M562" t="s">
        <v>2171</v>
      </c>
      <c r="N562" t="s">
        <v>214</v>
      </c>
      <c r="O562" t="s">
        <v>120</v>
      </c>
      <c r="P562" s="8">
        <v>96950</v>
      </c>
      <c r="Q562" t="s">
        <v>121</v>
      </c>
      <c r="R562" t="s">
        <v>175</v>
      </c>
      <c r="S562" s="10">
        <v>16704830017</v>
      </c>
      <c r="U562">
        <v>812112</v>
      </c>
      <c r="V562" t="s">
        <v>122</v>
      </c>
      <c r="X562" t="s">
        <v>4581</v>
      </c>
      <c r="Y562" t="s">
        <v>4582</v>
      </c>
      <c r="Z562" t="s">
        <v>4583</v>
      </c>
      <c r="AA562" t="s">
        <v>4584</v>
      </c>
      <c r="AB562" t="s">
        <v>4585</v>
      </c>
      <c r="AC562" t="s">
        <v>2171</v>
      </c>
      <c r="AD562" t="s">
        <v>214</v>
      </c>
      <c r="AE562" t="s">
        <v>120</v>
      </c>
      <c r="AF562" s="8">
        <v>96950</v>
      </c>
      <c r="AG562" t="s">
        <v>121</v>
      </c>
      <c r="AH562" t="s">
        <v>175</v>
      </c>
      <c r="AI562" s="10">
        <v>16704830017</v>
      </c>
      <c r="AK562" t="s">
        <v>4586</v>
      </c>
      <c r="BC562" t="str">
        <f>"39-5012.00"</f>
        <v>39-5012.00</v>
      </c>
      <c r="BD562" t="s">
        <v>921</v>
      </c>
      <c r="BE562" t="s">
        <v>4587</v>
      </c>
      <c r="BF562" t="s">
        <v>4272</v>
      </c>
      <c r="BG562">
        <v>2</v>
      </c>
      <c r="BH562">
        <v>2</v>
      </c>
      <c r="BI562" s="1">
        <v>45200</v>
      </c>
      <c r="BJ562" s="1">
        <v>45565</v>
      </c>
      <c r="BK562" s="1">
        <v>45246</v>
      </c>
      <c r="BL562" s="1">
        <v>45565</v>
      </c>
      <c r="BM562">
        <v>35</v>
      </c>
      <c r="BN562">
        <v>0</v>
      </c>
      <c r="BO562">
        <v>7</v>
      </c>
      <c r="BP562">
        <v>7</v>
      </c>
      <c r="BQ562">
        <v>7</v>
      </c>
      <c r="BR562">
        <v>7</v>
      </c>
      <c r="BS562">
        <v>7</v>
      </c>
      <c r="BT562">
        <v>0</v>
      </c>
      <c r="BU562" t="str">
        <f>"10:00 AM"</f>
        <v>10:00 AM</v>
      </c>
      <c r="BV562" t="str">
        <f>"5:00 PM"</f>
        <v>5:00 PM</v>
      </c>
      <c r="BW562" t="s">
        <v>131</v>
      </c>
      <c r="BX562">
        <v>0</v>
      </c>
      <c r="BY562">
        <v>12</v>
      </c>
      <c r="BZ562" t="s">
        <v>115</v>
      </c>
      <c r="CB562" s="3" t="s">
        <v>4588</v>
      </c>
      <c r="CC562" t="s">
        <v>1125</v>
      </c>
      <c r="CD562" t="s">
        <v>2171</v>
      </c>
      <c r="CE562" t="s">
        <v>214</v>
      </c>
      <c r="CF562" t="s">
        <v>120</v>
      </c>
      <c r="CG562" s="8">
        <v>96950</v>
      </c>
      <c r="CH562" s="2">
        <v>9.77</v>
      </c>
      <c r="CI562" s="2">
        <v>10</v>
      </c>
      <c r="CJ562" s="2">
        <v>0</v>
      </c>
      <c r="CK562" s="2">
        <v>0</v>
      </c>
      <c r="CL562" t="s">
        <v>134</v>
      </c>
      <c r="CM562" t="s">
        <v>136</v>
      </c>
      <c r="CN562" t="s">
        <v>135</v>
      </c>
      <c r="CP562" t="s">
        <v>115</v>
      </c>
      <c r="CQ562" t="s">
        <v>114</v>
      </c>
      <c r="CR562" t="s">
        <v>115</v>
      </c>
      <c r="CS562" t="s">
        <v>115</v>
      </c>
      <c r="CT562" t="s">
        <v>136</v>
      </c>
      <c r="CU562" t="s">
        <v>114</v>
      </c>
      <c r="CV562" t="s">
        <v>136</v>
      </c>
      <c r="CW562" t="s">
        <v>925</v>
      </c>
      <c r="CX562" s="10">
        <v>16704830017</v>
      </c>
      <c r="CY562" t="s">
        <v>4586</v>
      </c>
      <c r="CZ562" t="s">
        <v>136</v>
      </c>
      <c r="DA562" t="s">
        <v>114</v>
      </c>
      <c r="DB562" t="s">
        <v>115</v>
      </c>
    </row>
    <row r="563" spans="1:111" ht="14.45" customHeight="1" x14ac:dyDescent="0.25">
      <c r="A563" t="s">
        <v>4589</v>
      </c>
      <c r="B563" t="s">
        <v>209</v>
      </c>
      <c r="C563" s="1">
        <v>45182.829906250001</v>
      </c>
      <c r="D563" s="1">
        <v>45246</v>
      </c>
      <c r="E563" t="s">
        <v>139</v>
      </c>
      <c r="G563" t="s">
        <v>115</v>
      </c>
      <c r="H563" t="s">
        <v>115</v>
      </c>
      <c r="I563" t="s">
        <v>115</v>
      </c>
      <c r="J563" t="s">
        <v>1253</v>
      </c>
      <c r="L563" t="s">
        <v>2797</v>
      </c>
      <c r="M563" t="s">
        <v>2797</v>
      </c>
      <c r="N563" t="s">
        <v>214</v>
      </c>
      <c r="O563" t="s">
        <v>120</v>
      </c>
      <c r="P563" s="8">
        <v>96950</v>
      </c>
      <c r="Q563" t="s">
        <v>121</v>
      </c>
      <c r="S563" s="10">
        <v>16702346445</v>
      </c>
      <c r="T563">
        <v>2263</v>
      </c>
      <c r="U563">
        <v>4411</v>
      </c>
      <c r="V563" t="s">
        <v>122</v>
      </c>
      <c r="X563" t="s">
        <v>239</v>
      </c>
      <c r="Y563" t="s">
        <v>240</v>
      </c>
      <c r="AA563" t="s">
        <v>241</v>
      </c>
      <c r="AB563" t="s">
        <v>242</v>
      </c>
      <c r="AC563" t="s">
        <v>242</v>
      </c>
      <c r="AD563" t="s">
        <v>214</v>
      </c>
      <c r="AE563" t="s">
        <v>120</v>
      </c>
      <c r="AF563" s="8">
        <v>96950</v>
      </c>
      <c r="AG563" t="s">
        <v>121</v>
      </c>
      <c r="AI563" s="10">
        <v>16702346445</v>
      </c>
      <c r="AJ563">
        <v>2263</v>
      </c>
      <c r="AK563" t="s">
        <v>243</v>
      </c>
      <c r="BC563" t="str">
        <f>"49-3021.00"</f>
        <v>49-3021.00</v>
      </c>
      <c r="BD563" t="s">
        <v>1369</v>
      </c>
      <c r="BE563" t="s">
        <v>2798</v>
      </c>
      <c r="BF563" t="s">
        <v>2799</v>
      </c>
      <c r="BG563">
        <v>1</v>
      </c>
      <c r="BH563">
        <v>1</v>
      </c>
      <c r="BI563" s="1">
        <v>45231</v>
      </c>
      <c r="BJ563" s="1">
        <v>45596</v>
      </c>
      <c r="BK563" s="1">
        <v>45246</v>
      </c>
      <c r="BL563" s="1">
        <v>45596</v>
      </c>
      <c r="BM563">
        <v>40</v>
      </c>
      <c r="BN563">
        <v>0</v>
      </c>
      <c r="BO563">
        <v>8</v>
      </c>
      <c r="BP563">
        <v>8</v>
      </c>
      <c r="BQ563">
        <v>8</v>
      </c>
      <c r="BR563">
        <v>8</v>
      </c>
      <c r="BS563">
        <v>8</v>
      </c>
      <c r="BT563">
        <v>0</v>
      </c>
      <c r="BU563" t="str">
        <f>"8:00 AM"</f>
        <v>8:00 AM</v>
      </c>
      <c r="BV563" t="str">
        <f>"5:00 PM"</f>
        <v>5:00 PM</v>
      </c>
      <c r="BW563" t="s">
        <v>131</v>
      </c>
      <c r="BX563">
        <v>0</v>
      </c>
      <c r="BY563">
        <v>12</v>
      </c>
      <c r="BZ563" t="s">
        <v>115</v>
      </c>
      <c r="CB563" t="s">
        <v>2800</v>
      </c>
      <c r="CC563" t="s">
        <v>2797</v>
      </c>
      <c r="CD563" t="s">
        <v>2797</v>
      </c>
      <c r="CE563" t="s">
        <v>214</v>
      </c>
      <c r="CF563" t="s">
        <v>120</v>
      </c>
      <c r="CG563" s="8">
        <v>96950</v>
      </c>
      <c r="CH563" s="2">
        <v>10.15</v>
      </c>
      <c r="CI563" s="2">
        <v>13</v>
      </c>
      <c r="CJ563" s="2">
        <v>15.22</v>
      </c>
      <c r="CK563" s="2">
        <v>19.5</v>
      </c>
      <c r="CL563" t="s">
        <v>134</v>
      </c>
      <c r="CM563" t="s">
        <v>248</v>
      </c>
      <c r="CN563" t="s">
        <v>135</v>
      </c>
      <c r="CP563" t="s">
        <v>115</v>
      </c>
      <c r="CQ563" t="s">
        <v>114</v>
      </c>
      <c r="CR563" t="s">
        <v>115</v>
      </c>
      <c r="CS563" t="s">
        <v>114</v>
      </c>
      <c r="CT563" t="s">
        <v>136</v>
      </c>
      <c r="CU563" t="s">
        <v>114</v>
      </c>
      <c r="CV563" t="s">
        <v>136</v>
      </c>
      <c r="CW563" t="s">
        <v>136</v>
      </c>
      <c r="CX563" s="10">
        <v>16702346445</v>
      </c>
      <c r="CY563" t="s">
        <v>243</v>
      </c>
      <c r="CZ563" t="s">
        <v>136</v>
      </c>
      <c r="DA563" t="s">
        <v>114</v>
      </c>
      <c r="DB563" t="s">
        <v>115</v>
      </c>
      <c r="DC563" t="s">
        <v>239</v>
      </c>
      <c r="DD563" t="s">
        <v>240</v>
      </c>
      <c r="DF563" t="s">
        <v>249</v>
      </c>
      <c r="DG563" t="s">
        <v>243</v>
      </c>
    </row>
    <row r="564" spans="1:111" ht="14.45" customHeight="1" x14ac:dyDescent="0.25">
      <c r="A564" t="s">
        <v>4590</v>
      </c>
      <c r="B564" t="s">
        <v>209</v>
      </c>
      <c r="C564" s="1">
        <v>45182.08533159722</v>
      </c>
      <c r="D564" s="1">
        <v>45246</v>
      </c>
      <c r="E564" t="s">
        <v>113</v>
      </c>
      <c r="F564" s="1">
        <v>45259.791666666664</v>
      </c>
      <c r="G564" t="s">
        <v>114</v>
      </c>
      <c r="H564" t="s">
        <v>115</v>
      </c>
      <c r="I564" t="s">
        <v>115</v>
      </c>
      <c r="J564" t="s">
        <v>3579</v>
      </c>
      <c r="L564" t="s">
        <v>3580</v>
      </c>
      <c r="M564" t="s">
        <v>3581</v>
      </c>
      <c r="N564" t="s">
        <v>214</v>
      </c>
      <c r="O564" t="s">
        <v>120</v>
      </c>
      <c r="P564" s="8">
        <v>96950</v>
      </c>
      <c r="Q564" t="s">
        <v>121</v>
      </c>
      <c r="R564" t="s">
        <v>120</v>
      </c>
      <c r="S564" s="10">
        <v>16702341795</v>
      </c>
      <c r="U564">
        <v>72111</v>
      </c>
      <c r="V564" t="s">
        <v>122</v>
      </c>
      <c r="X564" t="s">
        <v>3582</v>
      </c>
      <c r="Y564" t="s">
        <v>3311</v>
      </c>
      <c r="Z564" t="s">
        <v>3584</v>
      </c>
      <c r="AA564" t="s">
        <v>3585</v>
      </c>
      <c r="AB564" t="s">
        <v>3580</v>
      </c>
      <c r="AC564" t="s">
        <v>3581</v>
      </c>
      <c r="AD564" t="s">
        <v>214</v>
      </c>
      <c r="AE564" t="s">
        <v>120</v>
      </c>
      <c r="AF564" s="8">
        <v>96950</v>
      </c>
      <c r="AG564" t="s">
        <v>121</v>
      </c>
      <c r="AI564" s="10">
        <v>16702341795</v>
      </c>
      <c r="AK564" t="s">
        <v>3586</v>
      </c>
      <c r="BC564" t="str">
        <f>"37-2012.00"</f>
        <v>37-2012.00</v>
      </c>
      <c r="BD564" t="s">
        <v>263</v>
      </c>
      <c r="BE564" t="s">
        <v>4591</v>
      </c>
      <c r="BF564" t="s">
        <v>4592</v>
      </c>
      <c r="BG564">
        <v>1</v>
      </c>
      <c r="BH564">
        <v>1</v>
      </c>
      <c r="BI564" s="1">
        <v>45261</v>
      </c>
      <c r="BJ564" s="1">
        <v>45626</v>
      </c>
      <c r="BK564" s="1">
        <v>45261</v>
      </c>
      <c r="BL564" s="1">
        <v>45626</v>
      </c>
      <c r="BM564">
        <v>35</v>
      </c>
      <c r="BN564">
        <v>0</v>
      </c>
      <c r="BO564">
        <v>6</v>
      </c>
      <c r="BP564">
        <v>6</v>
      </c>
      <c r="BQ564">
        <v>6</v>
      </c>
      <c r="BR564">
        <v>6</v>
      </c>
      <c r="BS564">
        <v>6</v>
      </c>
      <c r="BT564">
        <v>5</v>
      </c>
      <c r="BU564" t="str">
        <f>"9:00 AM"</f>
        <v>9:00 AM</v>
      </c>
      <c r="BV564" t="str">
        <f>"4:00 PM"</f>
        <v>4:00 PM</v>
      </c>
      <c r="BW564" t="s">
        <v>131</v>
      </c>
      <c r="BX564">
        <v>0</v>
      </c>
      <c r="BY564">
        <v>3</v>
      </c>
      <c r="BZ564" t="s">
        <v>115</v>
      </c>
      <c r="CB564" t="s">
        <v>4593</v>
      </c>
      <c r="CC564" t="s">
        <v>4594</v>
      </c>
      <c r="CD564" t="s">
        <v>4595</v>
      </c>
      <c r="CE564" t="s">
        <v>1719</v>
      </c>
      <c r="CF564" t="s">
        <v>120</v>
      </c>
      <c r="CG564" s="8">
        <v>96952</v>
      </c>
      <c r="CH564" s="2">
        <v>7.64</v>
      </c>
      <c r="CI564" s="2">
        <v>10</v>
      </c>
      <c r="CJ564" s="2">
        <v>11.46</v>
      </c>
      <c r="CK564" s="2">
        <v>15</v>
      </c>
      <c r="CL564" t="s">
        <v>134</v>
      </c>
      <c r="CM564" t="s">
        <v>184</v>
      </c>
      <c r="CN564" t="s">
        <v>135</v>
      </c>
      <c r="CP564" t="s">
        <v>115</v>
      </c>
      <c r="CQ564" t="s">
        <v>114</v>
      </c>
      <c r="CR564" t="s">
        <v>115</v>
      </c>
      <c r="CS564" t="s">
        <v>114</v>
      </c>
      <c r="CT564" t="s">
        <v>136</v>
      </c>
      <c r="CU564" t="s">
        <v>114</v>
      </c>
      <c r="CV564" t="s">
        <v>136</v>
      </c>
      <c r="CW564" t="s">
        <v>4596</v>
      </c>
      <c r="CX564" s="10">
        <v>16702341795</v>
      </c>
      <c r="CY564" t="s">
        <v>3586</v>
      </c>
      <c r="CZ564" t="s">
        <v>3592</v>
      </c>
      <c r="DA564" t="s">
        <v>114</v>
      </c>
      <c r="DB564" t="s">
        <v>115</v>
      </c>
    </row>
    <row r="565" spans="1:111" ht="14.45" customHeight="1" x14ac:dyDescent="0.25">
      <c r="A565" t="s">
        <v>4597</v>
      </c>
      <c r="B565" t="s">
        <v>209</v>
      </c>
      <c r="C565" s="1">
        <v>45182.063346875002</v>
      </c>
      <c r="D565" s="1">
        <v>45246</v>
      </c>
      <c r="E565" t="s">
        <v>113</v>
      </c>
      <c r="F565" s="1">
        <v>45259.791666666664</v>
      </c>
      <c r="G565" t="s">
        <v>115</v>
      </c>
      <c r="H565" t="s">
        <v>115</v>
      </c>
      <c r="I565" t="s">
        <v>115</v>
      </c>
      <c r="J565" t="s">
        <v>3579</v>
      </c>
      <c r="L565" t="s">
        <v>4136</v>
      </c>
      <c r="M565" t="s">
        <v>3581</v>
      </c>
      <c r="N565" t="s">
        <v>214</v>
      </c>
      <c r="O565" t="s">
        <v>120</v>
      </c>
      <c r="P565" s="8">
        <v>96950</v>
      </c>
      <c r="Q565" t="s">
        <v>121</v>
      </c>
      <c r="R565" t="s">
        <v>120</v>
      </c>
      <c r="S565" s="10">
        <v>16702341795</v>
      </c>
      <c r="U565">
        <v>722511</v>
      </c>
      <c r="V565" t="s">
        <v>122</v>
      </c>
      <c r="X565" t="s">
        <v>3582</v>
      </c>
      <c r="Y565" t="s">
        <v>3311</v>
      </c>
      <c r="Z565" t="s">
        <v>3584</v>
      </c>
      <c r="AA565" t="s">
        <v>3585</v>
      </c>
      <c r="AB565" t="s">
        <v>3580</v>
      </c>
      <c r="AC565" t="s">
        <v>3581</v>
      </c>
      <c r="AD565" t="s">
        <v>214</v>
      </c>
      <c r="AE565" t="s">
        <v>120</v>
      </c>
      <c r="AF565" s="8">
        <v>96950</v>
      </c>
      <c r="AG565" t="s">
        <v>121</v>
      </c>
      <c r="AI565" s="10">
        <v>16702341795</v>
      </c>
      <c r="AK565" t="s">
        <v>3586</v>
      </c>
      <c r="BC565" t="str">
        <f>"35-2014.00"</f>
        <v>35-2014.00</v>
      </c>
      <c r="BD565" t="s">
        <v>222</v>
      </c>
      <c r="BE565" t="s">
        <v>4137</v>
      </c>
      <c r="BF565" t="s">
        <v>630</v>
      </c>
      <c r="BG565">
        <v>1</v>
      </c>
      <c r="BH565">
        <v>1</v>
      </c>
      <c r="BI565" s="1">
        <v>45261</v>
      </c>
      <c r="BJ565" s="1">
        <v>45626</v>
      </c>
      <c r="BK565" s="1">
        <v>45261</v>
      </c>
      <c r="BL565" s="1">
        <v>45626</v>
      </c>
      <c r="BM565">
        <v>35</v>
      </c>
      <c r="BN565">
        <v>6</v>
      </c>
      <c r="BO565">
        <v>0</v>
      </c>
      <c r="BP565">
        <v>6</v>
      </c>
      <c r="BQ565">
        <v>6</v>
      </c>
      <c r="BR565">
        <v>6</v>
      </c>
      <c r="BS565">
        <v>6</v>
      </c>
      <c r="BT565">
        <v>5</v>
      </c>
      <c r="BU565" t="str">
        <f>"6:00 AM"</f>
        <v>6:00 AM</v>
      </c>
      <c r="BV565" t="str">
        <f>"1:00 PM"</f>
        <v>1:00 PM</v>
      </c>
      <c r="BW565" t="s">
        <v>131</v>
      </c>
      <c r="BX565">
        <v>0</v>
      </c>
      <c r="BY565">
        <v>12</v>
      </c>
      <c r="BZ565" t="s">
        <v>115</v>
      </c>
      <c r="CB565" t="s">
        <v>4138</v>
      </c>
      <c r="CC565" t="s">
        <v>3305</v>
      </c>
      <c r="CE565" t="s">
        <v>1719</v>
      </c>
      <c r="CF565" t="s">
        <v>120</v>
      </c>
      <c r="CG565" s="8">
        <v>96952</v>
      </c>
      <c r="CH565" s="2">
        <v>8.69</v>
      </c>
      <c r="CI565" s="2">
        <v>10</v>
      </c>
      <c r="CJ565" s="2">
        <v>13.04</v>
      </c>
      <c r="CK565" s="2">
        <v>15</v>
      </c>
      <c r="CL565" t="s">
        <v>134</v>
      </c>
      <c r="CM565" t="s">
        <v>184</v>
      </c>
      <c r="CN565" t="s">
        <v>135</v>
      </c>
      <c r="CP565" t="s">
        <v>114</v>
      </c>
      <c r="CQ565" t="s">
        <v>114</v>
      </c>
      <c r="CR565" t="s">
        <v>114</v>
      </c>
      <c r="CS565" t="s">
        <v>114</v>
      </c>
      <c r="CT565" t="s">
        <v>136</v>
      </c>
      <c r="CU565" t="s">
        <v>114</v>
      </c>
      <c r="CV565" t="s">
        <v>114</v>
      </c>
      <c r="CW565" t="s">
        <v>4121</v>
      </c>
      <c r="CX565" s="10">
        <v>16702341795</v>
      </c>
      <c r="CY565" t="s">
        <v>3586</v>
      </c>
      <c r="CZ565" t="s">
        <v>3592</v>
      </c>
      <c r="DA565" t="s">
        <v>114</v>
      </c>
      <c r="DB565" t="s">
        <v>115</v>
      </c>
    </row>
    <row r="566" spans="1:111" ht="14.45" customHeight="1" x14ac:dyDescent="0.25">
      <c r="A566" t="s">
        <v>4598</v>
      </c>
      <c r="B566" t="s">
        <v>209</v>
      </c>
      <c r="C566" s="1">
        <v>45188.945363773149</v>
      </c>
      <c r="D566" s="1">
        <v>45246</v>
      </c>
      <c r="E566" t="s">
        <v>139</v>
      </c>
      <c r="G566" t="s">
        <v>115</v>
      </c>
      <c r="H566" t="s">
        <v>115</v>
      </c>
      <c r="I566" t="s">
        <v>115</v>
      </c>
      <c r="J566" t="s">
        <v>633</v>
      </c>
      <c r="K566" t="s">
        <v>634</v>
      </c>
      <c r="L566" t="s">
        <v>635</v>
      </c>
      <c r="N566" t="s">
        <v>214</v>
      </c>
      <c r="O566" t="s">
        <v>120</v>
      </c>
      <c r="P566" s="8">
        <v>96950</v>
      </c>
      <c r="Q566" t="s">
        <v>121</v>
      </c>
      <c r="S566" s="10">
        <v>16702340228</v>
      </c>
      <c r="U566">
        <v>72251</v>
      </c>
      <c r="V566" t="s">
        <v>122</v>
      </c>
      <c r="X566" t="s">
        <v>636</v>
      </c>
      <c r="Y566" t="s">
        <v>4599</v>
      </c>
      <c r="AA566" t="s">
        <v>219</v>
      </c>
      <c r="AB566" t="s">
        <v>635</v>
      </c>
      <c r="AD566" t="s">
        <v>214</v>
      </c>
      <c r="AE566" t="s">
        <v>120</v>
      </c>
      <c r="AF566" s="8">
        <v>96950</v>
      </c>
      <c r="AG566" t="s">
        <v>121</v>
      </c>
      <c r="AI566" s="10">
        <v>16702340228</v>
      </c>
      <c r="AK566" t="s">
        <v>638</v>
      </c>
      <c r="BC566" t="str">
        <f>"35-3011.00"</f>
        <v>35-3011.00</v>
      </c>
      <c r="BD566" t="s">
        <v>2375</v>
      </c>
      <c r="BE566" t="s">
        <v>4600</v>
      </c>
      <c r="BF566" t="s">
        <v>4601</v>
      </c>
      <c r="BG566">
        <v>2</v>
      </c>
      <c r="BH566">
        <v>2</v>
      </c>
      <c r="BI566" s="1">
        <v>45308</v>
      </c>
      <c r="BJ566" s="1">
        <v>45673</v>
      </c>
      <c r="BK566" s="1">
        <v>45308</v>
      </c>
      <c r="BL566" s="1">
        <v>45673</v>
      </c>
      <c r="BM566">
        <v>35</v>
      </c>
      <c r="BN566">
        <v>6</v>
      </c>
      <c r="BO566">
        <v>6</v>
      </c>
      <c r="BP566">
        <v>0</v>
      </c>
      <c r="BQ566">
        <v>6</v>
      </c>
      <c r="BR566">
        <v>5</v>
      </c>
      <c r="BS566">
        <v>6</v>
      </c>
      <c r="BT566">
        <v>6</v>
      </c>
      <c r="BU566" t="str">
        <f>"4:00 PM"</f>
        <v>4:00 PM</v>
      </c>
      <c r="BV566" t="str">
        <f>"10:00 PM"</f>
        <v>10:00 PM</v>
      </c>
      <c r="BW566" t="s">
        <v>131</v>
      </c>
      <c r="BX566">
        <v>0</v>
      </c>
      <c r="BY566">
        <v>12</v>
      </c>
      <c r="BZ566" t="s">
        <v>115</v>
      </c>
      <c r="CB566" t="s">
        <v>4602</v>
      </c>
      <c r="CC566" t="s">
        <v>642</v>
      </c>
      <c r="CE566" t="s">
        <v>214</v>
      </c>
      <c r="CF566" t="s">
        <v>120</v>
      </c>
      <c r="CG566" s="8">
        <v>96950</v>
      </c>
      <c r="CH566" s="2">
        <v>7.93</v>
      </c>
      <c r="CI566" s="2">
        <v>7.93</v>
      </c>
      <c r="CJ566" s="2">
        <v>11.89</v>
      </c>
      <c r="CK566" s="2">
        <v>11.89</v>
      </c>
      <c r="CL566" t="s">
        <v>134</v>
      </c>
      <c r="CN566" t="s">
        <v>135</v>
      </c>
      <c r="CP566" t="s">
        <v>115</v>
      </c>
      <c r="CQ566" t="s">
        <v>114</v>
      </c>
      <c r="CR566" t="s">
        <v>115</v>
      </c>
      <c r="CS566" t="s">
        <v>115</v>
      </c>
      <c r="CT566" t="s">
        <v>136</v>
      </c>
      <c r="CU566" t="s">
        <v>114</v>
      </c>
      <c r="CV566" t="s">
        <v>136</v>
      </c>
      <c r="CW566" t="s">
        <v>136</v>
      </c>
      <c r="CX566" s="10">
        <v>16702340228</v>
      </c>
      <c r="CY566" t="s">
        <v>638</v>
      </c>
      <c r="CZ566" t="s">
        <v>136</v>
      </c>
      <c r="DA566" t="s">
        <v>114</v>
      </c>
      <c r="DB566" t="s">
        <v>115</v>
      </c>
    </row>
    <row r="567" spans="1:111" ht="14.45" customHeight="1" x14ac:dyDescent="0.25">
      <c r="A567" t="s">
        <v>4603</v>
      </c>
      <c r="B567" t="s">
        <v>209</v>
      </c>
      <c r="C567" s="1">
        <v>45188.89892673611</v>
      </c>
      <c r="D567" s="1">
        <v>45246</v>
      </c>
      <c r="E567" t="s">
        <v>139</v>
      </c>
      <c r="G567" t="s">
        <v>115</v>
      </c>
      <c r="H567" t="s">
        <v>115</v>
      </c>
      <c r="I567" t="s">
        <v>115</v>
      </c>
      <c r="J567" t="s">
        <v>633</v>
      </c>
      <c r="K567" t="s">
        <v>634</v>
      </c>
      <c r="L567" t="s">
        <v>635</v>
      </c>
      <c r="N567" t="s">
        <v>214</v>
      </c>
      <c r="O567" t="s">
        <v>120</v>
      </c>
      <c r="P567" s="8">
        <v>96950</v>
      </c>
      <c r="Q567" t="s">
        <v>121</v>
      </c>
      <c r="S567" s="10">
        <v>16702340228</v>
      </c>
      <c r="U567">
        <v>72251</v>
      </c>
      <c r="V567" t="s">
        <v>122</v>
      </c>
      <c r="X567" t="s">
        <v>636</v>
      </c>
      <c r="Y567" t="s">
        <v>637</v>
      </c>
      <c r="AA567" t="s">
        <v>219</v>
      </c>
      <c r="AB567" t="s">
        <v>635</v>
      </c>
      <c r="AD567" t="s">
        <v>214</v>
      </c>
      <c r="AE567" t="s">
        <v>120</v>
      </c>
      <c r="AF567" s="8">
        <v>96950</v>
      </c>
      <c r="AG567" t="s">
        <v>121</v>
      </c>
      <c r="AI567" s="10">
        <v>16702340228</v>
      </c>
      <c r="AK567" t="s">
        <v>638</v>
      </c>
      <c r="BC567" t="str">
        <f>"35-2014.00"</f>
        <v>35-2014.00</v>
      </c>
      <c r="BD567" t="s">
        <v>222</v>
      </c>
      <c r="BE567" t="s">
        <v>770</v>
      </c>
      <c r="BF567" t="s">
        <v>224</v>
      </c>
      <c r="BG567">
        <v>2</v>
      </c>
      <c r="BH567">
        <v>2</v>
      </c>
      <c r="BI567" s="1">
        <v>45308</v>
      </c>
      <c r="BJ567" s="1">
        <v>45673</v>
      </c>
      <c r="BK567" s="1">
        <v>45308</v>
      </c>
      <c r="BL567" s="1">
        <v>45673</v>
      </c>
      <c r="BM567">
        <v>35</v>
      </c>
      <c r="BN567">
        <v>5</v>
      </c>
      <c r="BO567">
        <v>6</v>
      </c>
      <c r="BP567">
        <v>6</v>
      </c>
      <c r="BQ567">
        <v>0</v>
      </c>
      <c r="BR567">
        <v>6</v>
      </c>
      <c r="BS567">
        <v>6</v>
      </c>
      <c r="BT567">
        <v>6</v>
      </c>
      <c r="BU567" t="str">
        <f>"4:00 PM"</f>
        <v>4:00 PM</v>
      </c>
      <c r="BV567" t="str">
        <f>"10:00 PM"</f>
        <v>10:00 PM</v>
      </c>
      <c r="BW567" t="s">
        <v>131</v>
      </c>
      <c r="BX567">
        <v>0</v>
      </c>
      <c r="BY567">
        <v>12</v>
      </c>
      <c r="BZ567" t="s">
        <v>115</v>
      </c>
      <c r="CB567" t="s">
        <v>4604</v>
      </c>
      <c r="CC567" t="s">
        <v>642</v>
      </c>
      <c r="CE567" t="s">
        <v>214</v>
      </c>
      <c r="CF567" t="s">
        <v>120</v>
      </c>
      <c r="CG567" s="8">
        <v>96950</v>
      </c>
      <c r="CH567" s="2">
        <v>8.69</v>
      </c>
      <c r="CI567" s="2">
        <v>8.69</v>
      </c>
      <c r="CJ567" s="2">
        <v>13.03</v>
      </c>
      <c r="CK567" s="2">
        <v>13.03</v>
      </c>
      <c r="CL567" t="s">
        <v>134</v>
      </c>
      <c r="CM567" t="s">
        <v>136</v>
      </c>
      <c r="CN567" t="s">
        <v>135</v>
      </c>
      <c r="CP567" t="s">
        <v>115</v>
      </c>
      <c r="CQ567" t="s">
        <v>114</v>
      </c>
      <c r="CR567" t="s">
        <v>115</v>
      </c>
      <c r="CS567" t="s">
        <v>115</v>
      </c>
      <c r="CT567" t="s">
        <v>136</v>
      </c>
      <c r="CU567" t="s">
        <v>114</v>
      </c>
      <c r="CV567" t="s">
        <v>136</v>
      </c>
      <c r="CW567" t="s">
        <v>136</v>
      </c>
      <c r="CX567" s="10">
        <v>16702340228</v>
      </c>
      <c r="CY567" t="s">
        <v>638</v>
      </c>
      <c r="CZ567" t="s">
        <v>136</v>
      </c>
      <c r="DA567" t="s">
        <v>114</v>
      </c>
      <c r="DB567" t="s">
        <v>115</v>
      </c>
    </row>
    <row r="568" spans="1:111" ht="14.45" customHeight="1" x14ac:dyDescent="0.25">
      <c r="A568" t="s">
        <v>4605</v>
      </c>
      <c r="B568" t="s">
        <v>209</v>
      </c>
      <c r="C568" s="1">
        <v>45184.089454629633</v>
      </c>
      <c r="D568" s="1">
        <v>45246</v>
      </c>
      <c r="E568" t="s">
        <v>139</v>
      </c>
      <c r="G568" t="s">
        <v>115</v>
      </c>
      <c r="H568" t="s">
        <v>115</v>
      </c>
      <c r="I568" t="s">
        <v>115</v>
      </c>
      <c r="J568" t="s">
        <v>4551</v>
      </c>
      <c r="K568" t="s">
        <v>4552</v>
      </c>
      <c r="L568" t="s">
        <v>4553</v>
      </c>
      <c r="N568" t="s">
        <v>119</v>
      </c>
      <c r="O568" t="s">
        <v>120</v>
      </c>
      <c r="P568" s="8">
        <v>96950</v>
      </c>
      <c r="Q568" t="s">
        <v>121</v>
      </c>
      <c r="S568" s="10">
        <v>16702358641</v>
      </c>
      <c r="U568">
        <v>72251</v>
      </c>
      <c r="V568" t="s">
        <v>122</v>
      </c>
      <c r="X568" t="s">
        <v>2657</v>
      </c>
      <c r="Y568" t="s">
        <v>4554</v>
      </c>
      <c r="Z568" t="s">
        <v>464</v>
      </c>
      <c r="AA568" t="s">
        <v>126</v>
      </c>
      <c r="AB568" t="s">
        <v>4553</v>
      </c>
      <c r="AD568" t="s">
        <v>119</v>
      </c>
      <c r="AE568" t="s">
        <v>120</v>
      </c>
      <c r="AF568" s="8">
        <v>96950</v>
      </c>
      <c r="AG568" t="s">
        <v>121</v>
      </c>
      <c r="AI568" s="10">
        <v>16702358641</v>
      </c>
      <c r="AK568" t="s">
        <v>4555</v>
      </c>
      <c r="BC568" t="str">
        <f>"35-2014.00"</f>
        <v>35-2014.00</v>
      </c>
      <c r="BD568" t="s">
        <v>222</v>
      </c>
      <c r="BE568" t="s">
        <v>4606</v>
      </c>
      <c r="BF568" t="s">
        <v>630</v>
      </c>
      <c r="BG568">
        <v>4</v>
      </c>
      <c r="BH568">
        <v>4</v>
      </c>
      <c r="BI568" s="1">
        <v>45261</v>
      </c>
      <c r="BJ568" s="1">
        <v>45626</v>
      </c>
      <c r="BK568" s="1">
        <v>45261</v>
      </c>
      <c r="BL568" s="1">
        <v>45626</v>
      </c>
      <c r="BM568">
        <v>35</v>
      </c>
      <c r="BN568">
        <v>7</v>
      </c>
      <c r="BO568">
        <v>7</v>
      </c>
      <c r="BP568">
        <v>0</v>
      </c>
      <c r="BQ568">
        <v>7</v>
      </c>
      <c r="BR568">
        <v>0</v>
      </c>
      <c r="BS568">
        <v>7</v>
      </c>
      <c r="BT568">
        <v>7</v>
      </c>
      <c r="BU568" t="str">
        <f>"6:00 AM"</f>
        <v>6:00 AM</v>
      </c>
      <c r="BV568" t="str">
        <f>"1:00 PM"</f>
        <v>1:00 PM</v>
      </c>
      <c r="BW568" t="s">
        <v>131</v>
      </c>
      <c r="BX568">
        <v>0</v>
      </c>
      <c r="BY568">
        <v>12</v>
      </c>
      <c r="BZ568" t="s">
        <v>115</v>
      </c>
      <c r="CB568" s="3" t="s">
        <v>4607</v>
      </c>
      <c r="CC568" t="s">
        <v>4553</v>
      </c>
      <c r="CD568" t="s">
        <v>4559</v>
      </c>
      <c r="CE568" t="s">
        <v>119</v>
      </c>
      <c r="CF568" t="s">
        <v>120</v>
      </c>
      <c r="CG568" s="8">
        <v>96950</v>
      </c>
      <c r="CH568" s="2">
        <v>8.69</v>
      </c>
      <c r="CI568" s="2">
        <v>8.75</v>
      </c>
      <c r="CJ568" s="2">
        <v>13.04</v>
      </c>
      <c r="CK568" s="2">
        <v>13.13</v>
      </c>
      <c r="CL568" t="s">
        <v>134</v>
      </c>
      <c r="CM568" t="s">
        <v>136</v>
      </c>
      <c r="CN568" t="s">
        <v>135</v>
      </c>
      <c r="CP568" t="s">
        <v>115</v>
      </c>
      <c r="CQ568" t="s">
        <v>114</v>
      </c>
      <c r="CR568" t="s">
        <v>115</v>
      </c>
      <c r="CS568" t="s">
        <v>114</v>
      </c>
      <c r="CT568" t="s">
        <v>136</v>
      </c>
      <c r="CU568" t="s">
        <v>114</v>
      </c>
      <c r="CV568" t="s">
        <v>136</v>
      </c>
      <c r="CW568" t="s">
        <v>4608</v>
      </c>
      <c r="CX568" s="10">
        <v>16702358641</v>
      </c>
      <c r="CY568" t="s">
        <v>4555</v>
      </c>
      <c r="CZ568" t="s">
        <v>136</v>
      </c>
      <c r="DA568" t="s">
        <v>114</v>
      </c>
      <c r="DB568" t="s">
        <v>115</v>
      </c>
    </row>
    <row r="569" spans="1:111" ht="14.45" customHeight="1" x14ac:dyDescent="0.25">
      <c r="A569" t="s">
        <v>4609</v>
      </c>
      <c r="B569" t="s">
        <v>209</v>
      </c>
      <c r="C569" s="1">
        <v>45180.913764583333</v>
      </c>
      <c r="D569" s="1">
        <v>45246</v>
      </c>
      <c r="E569" t="s">
        <v>139</v>
      </c>
      <c r="G569" t="s">
        <v>115</v>
      </c>
      <c r="H569" t="s">
        <v>115</v>
      </c>
      <c r="I569" t="s">
        <v>115</v>
      </c>
      <c r="J569" t="s">
        <v>4610</v>
      </c>
      <c r="L569" t="s">
        <v>4611</v>
      </c>
      <c r="M569" t="s">
        <v>4612</v>
      </c>
      <c r="N569" t="s">
        <v>119</v>
      </c>
      <c r="O569" t="s">
        <v>120</v>
      </c>
      <c r="P569" s="8">
        <v>96950</v>
      </c>
      <c r="Q569" t="s">
        <v>121</v>
      </c>
      <c r="S569" s="10">
        <v>16702331333</v>
      </c>
      <c r="T569">
        <v>0</v>
      </c>
      <c r="U569">
        <v>72111</v>
      </c>
      <c r="V569" t="s">
        <v>122</v>
      </c>
      <c r="X569" t="s">
        <v>4613</v>
      </c>
      <c r="Y569" t="s">
        <v>4614</v>
      </c>
      <c r="AA569" t="s">
        <v>126</v>
      </c>
      <c r="AB569" t="s">
        <v>4611</v>
      </c>
      <c r="AC569" t="s">
        <v>4612</v>
      </c>
      <c r="AD569" t="s">
        <v>119</v>
      </c>
      <c r="AE569" t="s">
        <v>120</v>
      </c>
      <c r="AF569" s="8">
        <v>96950</v>
      </c>
      <c r="AG569" t="s">
        <v>121</v>
      </c>
      <c r="AI569" s="10">
        <v>16702331333</v>
      </c>
      <c r="AJ569">
        <v>0</v>
      </c>
      <c r="AK569" t="s">
        <v>4615</v>
      </c>
      <c r="BC569" t="str">
        <f>"43-3031.00"</f>
        <v>43-3031.00</v>
      </c>
      <c r="BD569" t="s">
        <v>310</v>
      </c>
      <c r="BE569" t="s">
        <v>4616</v>
      </c>
      <c r="BF569" t="s">
        <v>1873</v>
      </c>
      <c r="BG569">
        <v>1</v>
      </c>
      <c r="BH569">
        <v>1</v>
      </c>
      <c r="BI569" s="1">
        <v>45231</v>
      </c>
      <c r="BJ569" s="1">
        <v>45596</v>
      </c>
      <c r="BK569" s="1">
        <v>45246</v>
      </c>
      <c r="BL569" s="1">
        <v>45596</v>
      </c>
      <c r="BM569">
        <v>40</v>
      </c>
      <c r="BN569">
        <v>0</v>
      </c>
      <c r="BO569">
        <v>8</v>
      </c>
      <c r="BP569">
        <v>8</v>
      </c>
      <c r="BQ569">
        <v>8</v>
      </c>
      <c r="BR569">
        <v>8</v>
      </c>
      <c r="BS569">
        <v>8</v>
      </c>
      <c r="BT569">
        <v>0</v>
      </c>
      <c r="BU569" t="str">
        <f>"8:00 AM"</f>
        <v>8:00 AM</v>
      </c>
      <c r="BV569" t="str">
        <f>"5:00 PM"</f>
        <v>5:00 PM</v>
      </c>
      <c r="BW569" t="s">
        <v>160</v>
      </c>
      <c r="BX569">
        <v>0</v>
      </c>
      <c r="BY569">
        <v>24</v>
      </c>
      <c r="BZ569" t="s">
        <v>115</v>
      </c>
      <c r="CB569" t="s">
        <v>4617</v>
      </c>
      <c r="CC569" t="s">
        <v>4611</v>
      </c>
      <c r="CD569" t="s">
        <v>4612</v>
      </c>
      <c r="CE569" t="s">
        <v>119</v>
      </c>
      <c r="CF569" t="s">
        <v>120</v>
      </c>
      <c r="CG569" s="8">
        <v>96950</v>
      </c>
      <c r="CH569" s="2">
        <v>11.43</v>
      </c>
      <c r="CI569" s="2">
        <v>11.43</v>
      </c>
      <c r="CJ569" s="2">
        <v>17.149999999999999</v>
      </c>
      <c r="CK569" s="2">
        <v>17.149999999999999</v>
      </c>
      <c r="CL569" t="s">
        <v>134</v>
      </c>
      <c r="CM569" t="s">
        <v>136</v>
      </c>
      <c r="CN569" t="s">
        <v>135</v>
      </c>
      <c r="CP569" t="s">
        <v>115</v>
      </c>
      <c r="CQ569" t="s">
        <v>114</v>
      </c>
      <c r="CR569" t="s">
        <v>115</v>
      </c>
      <c r="CS569" t="s">
        <v>114</v>
      </c>
      <c r="CT569" t="s">
        <v>136</v>
      </c>
      <c r="CU569" t="s">
        <v>114</v>
      </c>
      <c r="CV569" t="s">
        <v>136</v>
      </c>
      <c r="CW569" t="s">
        <v>437</v>
      </c>
      <c r="CX569" s="10">
        <v>16702331333</v>
      </c>
      <c r="CY569" t="s">
        <v>4615</v>
      </c>
      <c r="CZ569" t="s">
        <v>136</v>
      </c>
      <c r="DA569" t="s">
        <v>114</v>
      </c>
      <c r="DB569" t="s">
        <v>115</v>
      </c>
      <c r="DC569" t="s">
        <v>4613</v>
      </c>
      <c r="DD569" t="s">
        <v>4614</v>
      </c>
      <c r="DF569" t="s">
        <v>4610</v>
      </c>
      <c r="DG569" t="s">
        <v>4615</v>
      </c>
    </row>
    <row r="570" spans="1:111" ht="14.45" customHeight="1" x14ac:dyDescent="0.25">
      <c r="A570" t="s">
        <v>4618</v>
      </c>
      <c r="B570" t="s">
        <v>209</v>
      </c>
      <c r="C570" s="1">
        <v>45184.336878472219</v>
      </c>
      <c r="D570" s="1">
        <v>45246</v>
      </c>
      <c r="E570" t="s">
        <v>139</v>
      </c>
      <c r="G570" t="s">
        <v>115</v>
      </c>
      <c r="H570" t="s">
        <v>115</v>
      </c>
      <c r="I570" t="s">
        <v>115</v>
      </c>
      <c r="J570" t="s">
        <v>4578</v>
      </c>
      <c r="K570" t="s">
        <v>4579</v>
      </c>
      <c r="L570" t="s">
        <v>4580</v>
      </c>
      <c r="M570" t="s">
        <v>2171</v>
      </c>
      <c r="N570" t="s">
        <v>214</v>
      </c>
      <c r="O570" t="s">
        <v>120</v>
      </c>
      <c r="P570" s="8">
        <v>96950</v>
      </c>
      <c r="Q570" t="s">
        <v>121</v>
      </c>
      <c r="R570" t="s">
        <v>175</v>
      </c>
      <c r="S570" s="10">
        <v>16704830017</v>
      </c>
      <c r="U570">
        <v>812112</v>
      </c>
      <c r="V570" t="s">
        <v>122</v>
      </c>
      <c r="X570" t="s">
        <v>4581</v>
      </c>
      <c r="Y570" t="s">
        <v>4582</v>
      </c>
      <c r="Z570" t="s">
        <v>4583</v>
      </c>
      <c r="AA570" t="s">
        <v>4584</v>
      </c>
      <c r="AB570" t="s">
        <v>4580</v>
      </c>
      <c r="AC570" t="s">
        <v>2171</v>
      </c>
      <c r="AD570" t="s">
        <v>214</v>
      </c>
      <c r="AE570" t="s">
        <v>120</v>
      </c>
      <c r="AF570" s="8">
        <v>96950</v>
      </c>
      <c r="AG570" t="s">
        <v>121</v>
      </c>
      <c r="AH570" t="s">
        <v>175</v>
      </c>
      <c r="AI570" s="10">
        <v>16704830017</v>
      </c>
      <c r="AK570" t="s">
        <v>4586</v>
      </c>
      <c r="BC570" t="str">
        <f>"39-5011.00"</f>
        <v>39-5011.00</v>
      </c>
      <c r="BD570" t="s">
        <v>4241</v>
      </c>
      <c r="BE570" t="s">
        <v>4619</v>
      </c>
      <c r="BF570" t="s">
        <v>4620</v>
      </c>
      <c r="BG570">
        <v>2</v>
      </c>
      <c r="BH570">
        <v>2</v>
      </c>
      <c r="BI570" s="1">
        <v>45200</v>
      </c>
      <c r="BJ570" s="1">
        <v>45565</v>
      </c>
      <c r="BK570" s="1">
        <v>45246</v>
      </c>
      <c r="BL570" s="1">
        <v>45565</v>
      </c>
      <c r="BM570">
        <v>35</v>
      </c>
      <c r="BN570">
        <v>0</v>
      </c>
      <c r="BO570">
        <v>7</v>
      </c>
      <c r="BP570">
        <v>7</v>
      </c>
      <c r="BQ570">
        <v>7</v>
      </c>
      <c r="BR570">
        <v>7</v>
      </c>
      <c r="BS570">
        <v>7</v>
      </c>
      <c r="BT570">
        <v>0</v>
      </c>
      <c r="BU570" t="str">
        <f>"10:00 AM"</f>
        <v>10:00 AM</v>
      </c>
      <c r="BV570" t="str">
        <f>"5:00 PM"</f>
        <v>5:00 PM</v>
      </c>
      <c r="BW570" t="s">
        <v>131</v>
      </c>
      <c r="BX570">
        <v>0</v>
      </c>
      <c r="BY570">
        <v>24</v>
      </c>
      <c r="BZ570" t="s">
        <v>115</v>
      </c>
      <c r="CB570" s="3" t="s">
        <v>4621</v>
      </c>
      <c r="CC570" t="s">
        <v>1125</v>
      </c>
      <c r="CD570" t="s">
        <v>2171</v>
      </c>
      <c r="CE570" t="s">
        <v>214</v>
      </c>
      <c r="CF570" t="s">
        <v>120</v>
      </c>
      <c r="CG570" s="8">
        <v>96950</v>
      </c>
      <c r="CH570" s="2">
        <v>9.6</v>
      </c>
      <c r="CI570" s="2">
        <v>10</v>
      </c>
      <c r="CJ570" s="2">
        <v>0</v>
      </c>
      <c r="CK570" s="2">
        <v>0</v>
      </c>
      <c r="CL570" t="s">
        <v>134</v>
      </c>
      <c r="CM570" t="s">
        <v>136</v>
      </c>
      <c r="CN570" t="s">
        <v>135</v>
      </c>
      <c r="CP570" t="s">
        <v>115</v>
      </c>
      <c r="CQ570" t="s">
        <v>114</v>
      </c>
      <c r="CR570" t="s">
        <v>115</v>
      </c>
      <c r="CS570" t="s">
        <v>115</v>
      </c>
      <c r="CT570" t="s">
        <v>136</v>
      </c>
      <c r="CU570" t="s">
        <v>114</v>
      </c>
      <c r="CV570" t="s">
        <v>136</v>
      </c>
      <c r="CW570" t="s">
        <v>925</v>
      </c>
      <c r="CX570" s="10">
        <v>16704830017</v>
      </c>
      <c r="CY570" t="s">
        <v>4586</v>
      </c>
      <c r="CZ570" t="s">
        <v>136</v>
      </c>
      <c r="DA570" t="s">
        <v>114</v>
      </c>
      <c r="DB570" t="s">
        <v>115</v>
      </c>
    </row>
    <row r="571" spans="1:111" ht="14.45" customHeight="1" x14ac:dyDescent="0.25">
      <c r="A571" t="s">
        <v>4629</v>
      </c>
      <c r="B571" t="s">
        <v>209</v>
      </c>
      <c r="C571" s="1">
        <v>45183.030597685189</v>
      </c>
      <c r="D571" s="1">
        <v>45246</v>
      </c>
      <c r="E571" t="s">
        <v>139</v>
      </c>
      <c r="G571" t="s">
        <v>114</v>
      </c>
      <c r="H571" t="s">
        <v>115</v>
      </c>
      <c r="I571" t="s">
        <v>115</v>
      </c>
      <c r="J571" t="s">
        <v>557</v>
      </c>
      <c r="L571" t="s">
        <v>558</v>
      </c>
      <c r="M571" t="s">
        <v>559</v>
      </c>
      <c r="N571" t="s">
        <v>214</v>
      </c>
      <c r="O571" t="s">
        <v>120</v>
      </c>
      <c r="P571" s="8">
        <v>96950</v>
      </c>
      <c r="Q571" t="s">
        <v>121</v>
      </c>
      <c r="R571" t="s">
        <v>560</v>
      </c>
      <c r="S571" s="10">
        <v>16702352653</v>
      </c>
      <c r="T571">
        <v>324</v>
      </c>
      <c r="U571">
        <v>424490</v>
      </c>
      <c r="V571" t="s">
        <v>122</v>
      </c>
      <c r="X571" t="s">
        <v>561</v>
      </c>
      <c r="Y571" t="s">
        <v>562</v>
      </c>
      <c r="AA571" t="s">
        <v>563</v>
      </c>
      <c r="AB571" t="s">
        <v>564</v>
      </c>
      <c r="AC571" t="s">
        <v>559</v>
      </c>
      <c r="AD571" t="s">
        <v>214</v>
      </c>
      <c r="AE571" t="s">
        <v>120</v>
      </c>
      <c r="AF571" s="8">
        <v>96950</v>
      </c>
      <c r="AG571" t="s">
        <v>121</v>
      </c>
      <c r="AH571" t="s">
        <v>560</v>
      </c>
      <c r="AI571" s="10">
        <v>16702352653</v>
      </c>
      <c r="AJ571">
        <v>324</v>
      </c>
      <c r="AK571" t="s">
        <v>565</v>
      </c>
      <c r="BC571" t="str">
        <f>"43-4161.00"</f>
        <v>43-4161.00</v>
      </c>
      <c r="BD571" t="s">
        <v>566</v>
      </c>
      <c r="BE571" t="s">
        <v>567</v>
      </c>
      <c r="BF571" t="s">
        <v>568</v>
      </c>
      <c r="BG571">
        <v>2</v>
      </c>
      <c r="BH571">
        <v>2</v>
      </c>
      <c r="BI571" s="1">
        <v>45232</v>
      </c>
      <c r="BJ571" s="1">
        <v>46327</v>
      </c>
      <c r="BK571" s="1">
        <v>45246</v>
      </c>
      <c r="BL571" s="1">
        <v>46327</v>
      </c>
      <c r="BM571">
        <v>35</v>
      </c>
      <c r="BN571">
        <v>0</v>
      </c>
      <c r="BO571">
        <v>7</v>
      </c>
      <c r="BP571">
        <v>7</v>
      </c>
      <c r="BQ571">
        <v>7</v>
      </c>
      <c r="BR571">
        <v>7</v>
      </c>
      <c r="BS571">
        <v>7</v>
      </c>
      <c r="BT571">
        <v>0</v>
      </c>
      <c r="BU571" t="str">
        <f>"8:00 AM"</f>
        <v>8:00 AM</v>
      </c>
      <c r="BV571" t="str">
        <f>"4:00 PM"</f>
        <v>4:00 PM</v>
      </c>
      <c r="BW571" t="s">
        <v>160</v>
      </c>
      <c r="BX571">
        <v>0</v>
      </c>
      <c r="BY571">
        <v>12</v>
      </c>
      <c r="BZ571" t="s">
        <v>115</v>
      </c>
      <c r="CB571" s="3" t="s">
        <v>4630</v>
      </c>
      <c r="CC571" t="s">
        <v>564</v>
      </c>
      <c r="CD571" t="s">
        <v>559</v>
      </c>
      <c r="CE571" t="s">
        <v>214</v>
      </c>
      <c r="CF571" t="s">
        <v>120</v>
      </c>
      <c r="CG571" s="8">
        <v>96950</v>
      </c>
      <c r="CH571" s="2">
        <v>10.66</v>
      </c>
      <c r="CI571" s="2">
        <v>13</v>
      </c>
      <c r="CJ571" s="2">
        <v>15.99</v>
      </c>
      <c r="CK571" s="2">
        <v>19.5</v>
      </c>
      <c r="CL571" t="s">
        <v>134</v>
      </c>
      <c r="CM571" t="s">
        <v>423</v>
      </c>
      <c r="CN571" t="s">
        <v>135</v>
      </c>
      <c r="CP571" t="s">
        <v>115</v>
      </c>
      <c r="CQ571" t="s">
        <v>114</v>
      </c>
      <c r="CR571" t="s">
        <v>115</v>
      </c>
      <c r="CS571" t="s">
        <v>114</v>
      </c>
      <c r="CT571" t="s">
        <v>136</v>
      </c>
      <c r="CU571" t="s">
        <v>114</v>
      </c>
      <c r="CV571" t="s">
        <v>136</v>
      </c>
      <c r="CW571" t="s">
        <v>570</v>
      </c>
      <c r="CX571" s="10">
        <v>16702352653</v>
      </c>
      <c r="CY571" t="s">
        <v>565</v>
      </c>
      <c r="CZ571" t="s">
        <v>596</v>
      </c>
      <c r="DA571" t="s">
        <v>114</v>
      </c>
      <c r="DB571" t="s">
        <v>115</v>
      </c>
    </row>
    <row r="572" spans="1:111" ht="14.45" customHeight="1" x14ac:dyDescent="0.25">
      <c r="A572" t="s">
        <v>4566</v>
      </c>
      <c r="B572" t="s">
        <v>285</v>
      </c>
      <c r="C572" s="1">
        <v>45183.974588310186</v>
      </c>
      <c r="D572" s="1">
        <v>45246</v>
      </c>
      <c r="E572" t="s">
        <v>139</v>
      </c>
      <c r="G572" t="s">
        <v>115</v>
      </c>
      <c r="H572" t="s">
        <v>115</v>
      </c>
      <c r="I572" t="s">
        <v>115</v>
      </c>
      <c r="J572" t="s">
        <v>4567</v>
      </c>
      <c r="K572" t="s">
        <v>4568</v>
      </c>
      <c r="L572" t="s">
        <v>4569</v>
      </c>
      <c r="N572" t="s">
        <v>119</v>
      </c>
      <c r="O572" t="s">
        <v>120</v>
      </c>
      <c r="P572" s="8">
        <v>96950</v>
      </c>
      <c r="Q572" t="s">
        <v>121</v>
      </c>
      <c r="S572" s="10">
        <v>16702350064</v>
      </c>
      <c r="U572">
        <v>236220</v>
      </c>
      <c r="V572" t="s">
        <v>122</v>
      </c>
      <c r="X572" t="s">
        <v>4570</v>
      </c>
      <c r="Y572" t="s">
        <v>4571</v>
      </c>
      <c r="Z572" t="s">
        <v>891</v>
      </c>
      <c r="AA572" t="s">
        <v>321</v>
      </c>
      <c r="AB572" t="s">
        <v>4569</v>
      </c>
      <c r="AD572" t="s">
        <v>119</v>
      </c>
      <c r="AE572" t="s">
        <v>120</v>
      </c>
      <c r="AF572" s="8">
        <v>96950</v>
      </c>
      <c r="AG572" t="s">
        <v>121</v>
      </c>
      <c r="AI572" s="10">
        <v>16702350064</v>
      </c>
      <c r="AK572" t="s">
        <v>4572</v>
      </c>
      <c r="BC572" t="str">
        <f>"49-9071.00"</f>
        <v>49-9071.00</v>
      </c>
      <c r="BD572" t="s">
        <v>200</v>
      </c>
      <c r="BE572" t="s">
        <v>4573</v>
      </c>
      <c r="BF572" t="s">
        <v>4574</v>
      </c>
      <c r="BG572">
        <v>5</v>
      </c>
      <c r="BI572" s="1">
        <v>45303</v>
      </c>
      <c r="BJ572" s="1">
        <v>45668</v>
      </c>
      <c r="BM572">
        <v>40</v>
      </c>
      <c r="BN572">
        <v>0</v>
      </c>
      <c r="BO572">
        <v>8</v>
      </c>
      <c r="BP572">
        <v>8</v>
      </c>
      <c r="BQ572">
        <v>8</v>
      </c>
      <c r="BR572">
        <v>8</v>
      </c>
      <c r="BS572">
        <v>8</v>
      </c>
      <c r="BT572">
        <v>0</v>
      </c>
      <c r="BU572" t="str">
        <f>"8:00 AM"</f>
        <v>8:00 AM</v>
      </c>
      <c r="BV572" t="str">
        <f>"5:00 PM"</f>
        <v>5:00 PM</v>
      </c>
      <c r="BW572" t="s">
        <v>131</v>
      </c>
      <c r="BX572">
        <v>0</v>
      </c>
      <c r="BY572">
        <v>24</v>
      </c>
      <c r="BZ572" t="s">
        <v>115</v>
      </c>
      <c r="CB572" t="s">
        <v>4575</v>
      </c>
      <c r="CC572" t="s">
        <v>4569</v>
      </c>
      <c r="CE572" t="s">
        <v>119</v>
      </c>
      <c r="CF572" t="s">
        <v>120</v>
      </c>
      <c r="CG572" s="8">
        <v>96950</v>
      </c>
      <c r="CH572" s="2">
        <v>9.5399999999999991</v>
      </c>
      <c r="CI572" s="2">
        <v>10</v>
      </c>
      <c r="CJ572" s="2">
        <v>14.31</v>
      </c>
      <c r="CK572" s="2">
        <v>15</v>
      </c>
      <c r="CL572" t="s">
        <v>134</v>
      </c>
      <c r="CM572" t="s">
        <v>206</v>
      </c>
      <c r="CN572" t="s">
        <v>187</v>
      </c>
      <c r="CP572" t="s">
        <v>115</v>
      </c>
      <c r="CQ572" t="s">
        <v>114</v>
      </c>
      <c r="CR572" t="s">
        <v>115</v>
      </c>
      <c r="CS572" t="s">
        <v>114</v>
      </c>
      <c r="CT572" t="s">
        <v>136</v>
      </c>
      <c r="CU572" t="s">
        <v>114</v>
      </c>
      <c r="CV572" t="s">
        <v>136</v>
      </c>
      <c r="CW572" t="s">
        <v>4576</v>
      </c>
      <c r="CX572" s="10">
        <v>16702350064</v>
      </c>
      <c r="CY572" t="s">
        <v>4572</v>
      </c>
      <c r="CZ572" t="s">
        <v>136</v>
      </c>
      <c r="DA572" t="s">
        <v>114</v>
      </c>
      <c r="DB572" t="s">
        <v>115</v>
      </c>
    </row>
    <row r="573" spans="1:111" ht="14.45" customHeight="1" x14ac:dyDescent="0.25">
      <c r="A573" t="s">
        <v>4513</v>
      </c>
      <c r="B573" t="s">
        <v>700</v>
      </c>
      <c r="C573" s="1">
        <v>45180.901176157407</v>
      </c>
      <c r="D573" s="1">
        <v>45246</v>
      </c>
      <c r="E573" t="s">
        <v>139</v>
      </c>
      <c r="G573" t="s">
        <v>115</v>
      </c>
      <c r="H573" t="s">
        <v>115</v>
      </c>
      <c r="I573" t="s">
        <v>115</v>
      </c>
      <c r="J573" t="s">
        <v>4514</v>
      </c>
      <c r="K573" t="s">
        <v>4515</v>
      </c>
      <c r="L573" t="s">
        <v>4516</v>
      </c>
      <c r="M573" t="s">
        <v>4517</v>
      </c>
      <c r="N573" t="s">
        <v>119</v>
      </c>
      <c r="O573" t="s">
        <v>120</v>
      </c>
      <c r="P573" s="8">
        <v>96950</v>
      </c>
      <c r="Q573" t="s">
        <v>121</v>
      </c>
      <c r="R573" t="s">
        <v>136</v>
      </c>
      <c r="S573" s="10">
        <v>16702875905</v>
      </c>
      <c r="U573">
        <v>561720</v>
      </c>
      <c r="V573" t="s">
        <v>122</v>
      </c>
      <c r="X573" t="s">
        <v>4518</v>
      </c>
      <c r="Y573" t="s">
        <v>4519</v>
      </c>
      <c r="Z573" t="s">
        <v>4520</v>
      </c>
      <c r="AA573" t="s">
        <v>179</v>
      </c>
      <c r="AB573" t="s">
        <v>4521</v>
      </c>
      <c r="AC573" t="s">
        <v>4522</v>
      </c>
      <c r="AD573" t="s">
        <v>119</v>
      </c>
      <c r="AE573" t="s">
        <v>120</v>
      </c>
      <c r="AF573" s="8">
        <v>96950</v>
      </c>
      <c r="AG573" t="s">
        <v>121</v>
      </c>
      <c r="AH573" t="s">
        <v>4523</v>
      </c>
      <c r="AI573" s="10">
        <v>16702875905</v>
      </c>
      <c r="AK573" t="s">
        <v>4524</v>
      </c>
      <c r="BC573" t="str">
        <f>"37-2011.00"</f>
        <v>37-2011.00</v>
      </c>
      <c r="BD573" t="s">
        <v>144</v>
      </c>
      <c r="BE573" t="s">
        <v>4525</v>
      </c>
      <c r="BF573" t="s">
        <v>694</v>
      </c>
      <c r="BG573">
        <v>7</v>
      </c>
      <c r="BH573">
        <v>3</v>
      </c>
      <c r="BI573" s="1">
        <v>45261</v>
      </c>
      <c r="BJ573" s="1">
        <v>45626</v>
      </c>
      <c r="BK573" s="1">
        <v>45261</v>
      </c>
      <c r="BL573" s="1">
        <v>45626</v>
      </c>
      <c r="BM573">
        <v>36</v>
      </c>
      <c r="BN573">
        <v>0</v>
      </c>
      <c r="BO573">
        <v>6</v>
      </c>
      <c r="BP573">
        <v>6</v>
      </c>
      <c r="BQ573">
        <v>8</v>
      </c>
      <c r="BR573">
        <v>4</v>
      </c>
      <c r="BS573">
        <v>8</v>
      </c>
      <c r="BT573">
        <v>4</v>
      </c>
      <c r="BU573" t="str">
        <f>"8:00 AM"</f>
        <v>8:00 AM</v>
      </c>
      <c r="BV573" t="str">
        <f>"6:00 PM"</f>
        <v>6:00 PM</v>
      </c>
      <c r="BW573" t="s">
        <v>184</v>
      </c>
      <c r="BX573">
        <v>0</v>
      </c>
      <c r="BY573">
        <v>0</v>
      </c>
      <c r="BZ573" t="s">
        <v>115</v>
      </c>
      <c r="CB573" t="s">
        <v>4526</v>
      </c>
      <c r="CC573" t="s">
        <v>4516</v>
      </c>
      <c r="CD573" t="s">
        <v>4517</v>
      </c>
      <c r="CE573" t="s">
        <v>214</v>
      </c>
      <c r="CF573" t="s">
        <v>120</v>
      </c>
      <c r="CG573" s="8">
        <v>96950</v>
      </c>
      <c r="CH573" s="2">
        <v>8.15</v>
      </c>
      <c r="CI573" s="2">
        <v>8.15</v>
      </c>
      <c r="CJ573" s="2">
        <v>12.23</v>
      </c>
      <c r="CK573" s="2">
        <v>12.23</v>
      </c>
      <c r="CL573" t="s">
        <v>134</v>
      </c>
      <c r="CM573" t="s">
        <v>764</v>
      </c>
      <c r="CN573" t="s">
        <v>135</v>
      </c>
      <c r="CP573" t="s">
        <v>114</v>
      </c>
      <c r="CQ573" t="s">
        <v>114</v>
      </c>
      <c r="CR573" t="s">
        <v>114</v>
      </c>
      <c r="CS573" t="s">
        <v>114</v>
      </c>
      <c r="CT573" t="s">
        <v>136</v>
      </c>
      <c r="CU573" t="s">
        <v>114</v>
      </c>
      <c r="CV573" t="s">
        <v>136</v>
      </c>
      <c r="CW573" t="s">
        <v>764</v>
      </c>
      <c r="CX573" s="10">
        <v>16702875905</v>
      </c>
      <c r="CY573" t="s">
        <v>4527</v>
      </c>
      <c r="CZ573" t="s">
        <v>206</v>
      </c>
      <c r="DA573" t="s">
        <v>114</v>
      </c>
      <c r="DB573" t="s">
        <v>115</v>
      </c>
    </row>
    <row r="574" spans="1:111" ht="14.45" customHeight="1" x14ac:dyDescent="0.25">
      <c r="A574" t="s">
        <v>4550</v>
      </c>
      <c r="B574" t="s">
        <v>700</v>
      </c>
      <c r="C574" s="1">
        <v>45184.101138194441</v>
      </c>
      <c r="D574" s="1">
        <v>45246</v>
      </c>
      <c r="E574" t="s">
        <v>139</v>
      </c>
      <c r="G574" t="s">
        <v>115</v>
      </c>
      <c r="H574" t="s">
        <v>115</v>
      </c>
      <c r="I574" t="s">
        <v>115</v>
      </c>
      <c r="J574" t="s">
        <v>4551</v>
      </c>
      <c r="K574" t="s">
        <v>4552</v>
      </c>
      <c r="L574" t="s">
        <v>4553</v>
      </c>
      <c r="N574" t="s">
        <v>119</v>
      </c>
      <c r="O574" t="s">
        <v>120</v>
      </c>
      <c r="P574" s="8">
        <v>96950</v>
      </c>
      <c r="Q574" t="s">
        <v>121</v>
      </c>
      <c r="S574" s="10">
        <v>16702358641</v>
      </c>
      <c r="U574">
        <v>72251</v>
      </c>
      <c r="V574" t="s">
        <v>122</v>
      </c>
      <c r="X574" t="s">
        <v>2657</v>
      </c>
      <c r="Y574" t="s">
        <v>4554</v>
      </c>
      <c r="Z574" t="s">
        <v>464</v>
      </c>
      <c r="AA574" t="s">
        <v>126</v>
      </c>
      <c r="AB574" t="s">
        <v>4553</v>
      </c>
      <c r="AD574" t="s">
        <v>119</v>
      </c>
      <c r="AE574" t="s">
        <v>120</v>
      </c>
      <c r="AF574" s="8">
        <v>96950</v>
      </c>
      <c r="AG574" t="s">
        <v>121</v>
      </c>
      <c r="AI574" s="10">
        <v>16702358641</v>
      </c>
      <c r="AK574" t="s">
        <v>4555</v>
      </c>
      <c r="BC574" t="str">
        <f>"35-3023.00"</f>
        <v>35-3023.00</v>
      </c>
      <c r="BD574" t="s">
        <v>454</v>
      </c>
      <c r="BE574" t="s">
        <v>4556</v>
      </c>
      <c r="BF574" t="s">
        <v>4557</v>
      </c>
      <c r="BG574">
        <v>3</v>
      </c>
      <c r="BH574">
        <v>1</v>
      </c>
      <c r="BI574" s="1">
        <v>45261</v>
      </c>
      <c r="BJ574" s="1">
        <v>45626</v>
      </c>
      <c r="BK574" s="1">
        <v>45261</v>
      </c>
      <c r="BL574" s="1">
        <v>45626</v>
      </c>
      <c r="BM574">
        <v>35</v>
      </c>
      <c r="BN574">
        <v>7</v>
      </c>
      <c r="BO574">
        <v>7</v>
      </c>
      <c r="BP574">
        <v>0</v>
      </c>
      <c r="BQ574">
        <v>7</v>
      </c>
      <c r="BR574">
        <v>0</v>
      </c>
      <c r="BS574">
        <v>7</v>
      </c>
      <c r="BT574">
        <v>7</v>
      </c>
      <c r="BU574" t="str">
        <f>"6:00 AM"</f>
        <v>6:00 AM</v>
      </c>
      <c r="BV574" t="str">
        <f>"1:00 PM"</f>
        <v>1:00 PM</v>
      </c>
      <c r="BW574" t="s">
        <v>131</v>
      </c>
      <c r="BX574">
        <v>0</v>
      </c>
      <c r="BY574">
        <v>3</v>
      </c>
      <c r="BZ574" t="s">
        <v>115</v>
      </c>
      <c r="CB574" s="3" t="s">
        <v>4558</v>
      </c>
      <c r="CC574" t="s">
        <v>4553</v>
      </c>
      <c r="CD574" t="s">
        <v>4559</v>
      </c>
      <c r="CE574" t="s">
        <v>119</v>
      </c>
      <c r="CF574" t="s">
        <v>120</v>
      </c>
      <c r="CG574" s="8">
        <v>96950</v>
      </c>
      <c r="CH574" s="2">
        <v>7.97</v>
      </c>
      <c r="CI574" s="2">
        <v>8.15</v>
      </c>
      <c r="CJ574" s="2">
        <v>11.96</v>
      </c>
      <c r="CK574" s="2">
        <v>12.22</v>
      </c>
      <c r="CL574" t="s">
        <v>134</v>
      </c>
      <c r="CM574" t="s">
        <v>136</v>
      </c>
      <c r="CN574" t="s">
        <v>135</v>
      </c>
      <c r="CP574" t="s">
        <v>115</v>
      </c>
      <c r="CQ574" t="s">
        <v>114</v>
      </c>
      <c r="CR574" t="s">
        <v>115</v>
      </c>
      <c r="CS574" t="s">
        <v>114</v>
      </c>
      <c r="CT574" t="s">
        <v>136</v>
      </c>
      <c r="CU574" t="s">
        <v>114</v>
      </c>
      <c r="CV574" t="s">
        <v>136</v>
      </c>
      <c r="CW574" t="s">
        <v>4560</v>
      </c>
      <c r="CX574" s="10">
        <v>16702358641</v>
      </c>
      <c r="CY574" t="s">
        <v>4555</v>
      </c>
      <c r="CZ574" t="s">
        <v>136</v>
      </c>
      <c r="DA574" t="s">
        <v>114</v>
      </c>
      <c r="DB574" t="s">
        <v>115</v>
      </c>
    </row>
    <row r="575" spans="1:111" ht="14.45" customHeight="1" x14ac:dyDescent="0.25">
      <c r="A575" t="s">
        <v>4561</v>
      </c>
      <c r="B575" t="s">
        <v>700</v>
      </c>
      <c r="C575" s="1">
        <v>45181.961835995367</v>
      </c>
      <c r="D575" s="1">
        <v>45246</v>
      </c>
      <c r="E575" t="s">
        <v>139</v>
      </c>
      <c r="G575" t="s">
        <v>115</v>
      </c>
      <c r="H575" t="s">
        <v>115</v>
      </c>
      <c r="I575" t="s">
        <v>115</v>
      </c>
      <c r="J575" t="s">
        <v>943</v>
      </c>
      <c r="K575" t="s">
        <v>929</v>
      </c>
      <c r="L575" t="s">
        <v>3154</v>
      </c>
      <c r="M575" t="s">
        <v>3155</v>
      </c>
      <c r="N575" t="s">
        <v>214</v>
      </c>
      <c r="O575" t="s">
        <v>120</v>
      </c>
      <c r="P575" s="8">
        <v>96950</v>
      </c>
      <c r="Q575" t="s">
        <v>121</v>
      </c>
      <c r="R575" t="s">
        <v>136</v>
      </c>
      <c r="S575" s="10">
        <v>16702353027</v>
      </c>
      <c r="U575">
        <v>722310</v>
      </c>
      <c r="V575" t="s">
        <v>122</v>
      </c>
      <c r="X575" t="s">
        <v>931</v>
      </c>
      <c r="Y575" t="s">
        <v>932</v>
      </c>
      <c r="Z575" t="s">
        <v>933</v>
      </c>
      <c r="AA575" t="s">
        <v>219</v>
      </c>
      <c r="AB575" t="s">
        <v>3154</v>
      </c>
      <c r="AC575" t="s">
        <v>4562</v>
      </c>
      <c r="AD575" t="s">
        <v>214</v>
      </c>
      <c r="AE575" t="s">
        <v>120</v>
      </c>
      <c r="AF575" s="8">
        <v>96950</v>
      </c>
      <c r="AG575" t="s">
        <v>121</v>
      </c>
      <c r="AH575" t="s">
        <v>2318</v>
      </c>
      <c r="AI575" s="10">
        <v>16702353027</v>
      </c>
      <c r="AK575" t="s">
        <v>935</v>
      </c>
      <c r="BC575" t="str">
        <f>"35-9021.00"</f>
        <v>35-9021.00</v>
      </c>
      <c r="BD575" t="s">
        <v>4563</v>
      </c>
      <c r="BE575" t="s">
        <v>4564</v>
      </c>
      <c r="BF575" t="s">
        <v>1596</v>
      </c>
      <c r="BG575">
        <v>5</v>
      </c>
      <c r="BH575">
        <v>4</v>
      </c>
      <c r="BI575" s="1">
        <v>45261</v>
      </c>
      <c r="BJ575" s="1">
        <v>45626</v>
      </c>
      <c r="BK575" s="1">
        <v>45261</v>
      </c>
      <c r="BL575" s="1">
        <v>45626</v>
      </c>
      <c r="BM575">
        <v>35</v>
      </c>
      <c r="BN575">
        <v>0</v>
      </c>
      <c r="BO575">
        <v>7</v>
      </c>
      <c r="BP575">
        <v>7</v>
      </c>
      <c r="BQ575">
        <v>7</v>
      </c>
      <c r="BR575">
        <v>7</v>
      </c>
      <c r="BS575">
        <v>7</v>
      </c>
      <c r="BT575">
        <v>0</v>
      </c>
      <c r="BU575" t="str">
        <f>"3:00 AM"</f>
        <v>3:00 AM</v>
      </c>
      <c r="BV575" t="str">
        <f>"10:00 AM"</f>
        <v>10:00 AM</v>
      </c>
      <c r="BW575" t="s">
        <v>131</v>
      </c>
      <c r="BX575">
        <v>0</v>
      </c>
      <c r="BY575">
        <v>3</v>
      </c>
      <c r="BZ575" t="s">
        <v>115</v>
      </c>
      <c r="CB575" t="s">
        <v>4565</v>
      </c>
      <c r="CC575" t="s">
        <v>3159</v>
      </c>
      <c r="CD575" t="s">
        <v>3159</v>
      </c>
      <c r="CE575" t="s">
        <v>214</v>
      </c>
      <c r="CF575" t="s">
        <v>120</v>
      </c>
      <c r="CG575" s="8">
        <v>96950</v>
      </c>
      <c r="CH575" s="2">
        <v>7.82</v>
      </c>
      <c r="CI575" s="2">
        <v>7.82</v>
      </c>
      <c r="CJ575" s="2">
        <v>11.73</v>
      </c>
      <c r="CK575" s="2">
        <v>11.73</v>
      </c>
      <c r="CL575" t="s">
        <v>134</v>
      </c>
      <c r="CM575" t="s">
        <v>184</v>
      </c>
      <c r="CN575" t="s">
        <v>135</v>
      </c>
      <c r="CP575" t="s">
        <v>115</v>
      </c>
      <c r="CQ575" t="s">
        <v>114</v>
      </c>
      <c r="CR575" t="s">
        <v>115</v>
      </c>
      <c r="CS575" t="s">
        <v>114</v>
      </c>
      <c r="CT575" t="s">
        <v>136</v>
      </c>
      <c r="CU575" t="s">
        <v>114</v>
      </c>
      <c r="CV575" t="s">
        <v>136</v>
      </c>
      <c r="CW575" t="s">
        <v>942</v>
      </c>
      <c r="CX575" s="10">
        <v>16702353027</v>
      </c>
      <c r="CY575" t="s">
        <v>935</v>
      </c>
      <c r="CZ575" t="s">
        <v>136</v>
      </c>
      <c r="DA575" t="s">
        <v>114</v>
      </c>
      <c r="DB575" t="s">
        <v>115</v>
      </c>
      <c r="DC575" t="s">
        <v>931</v>
      </c>
      <c r="DD575" t="s">
        <v>932</v>
      </c>
      <c r="DE575" t="s">
        <v>850</v>
      </c>
      <c r="DF575" t="s">
        <v>943</v>
      </c>
      <c r="DG575" t="s">
        <v>935</v>
      </c>
    </row>
    <row r="576" spans="1:111" ht="14.45" customHeight="1" x14ac:dyDescent="0.25">
      <c r="A576" t="s">
        <v>4622</v>
      </c>
      <c r="B576" t="s">
        <v>700</v>
      </c>
      <c r="C576" s="1">
        <v>45184.096227314818</v>
      </c>
      <c r="D576" s="1">
        <v>45246</v>
      </c>
      <c r="E576" t="s">
        <v>139</v>
      </c>
      <c r="G576" t="s">
        <v>115</v>
      </c>
      <c r="H576" t="s">
        <v>115</v>
      </c>
      <c r="I576" t="s">
        <v>115</v>
      </c>
      <c r="J576" t="s">
        <v>4623</v>
      </c>
      <c r="K576" t="s">
        <v>4552</v>
      </c>
      <c r="L576" t="s">
        <v>4553</v>
      </c>
      <c r="N576" t="s">
        <v>119</v>
      </c>
      <c r="O576" t="s">
        <v>120</v>
      </c>
      <c r="P576" s="8">
        <v>96950</v>
      </c>
      <c r="Q576" t="s">
        <v>121</v>
      </c>
      <c r="S576" s="10">
        <v>16702358641</v>
      </c>
      <c r="U576">
        <v>72251</v>
      </c>
      <c r="V576" t="s">
        <v>122</v>
      </c>
      <c r="X576" t="s">
        <v>2657</v>
      </c>
      <c r="Y576" t="s">
        <v>4624</v>
      </c>
      <c r="Z576" t="s">
        <v>464</v>
      </c>
      <c r="AA576" t="s">
        <v>126</v>
      </c>
      <c r="AB576" t="s">
        <v>4553</v>
      </c>
      <c r="AD576" t="s">
        <v>119</v>
      </c>
      <c r="AE576" t="s">
        <v>120</v>
      </c>
      <c r="AF576" s="8">
        <v>96950</v>
      </c>
      <c r="AG576" t="s">
        <v>121</v>
      </c>
      <c r="AI576" s="10">
        <v>16702358641</v>
      </c>
      <c r="AK576" t="s">
        <v>4555</v>
      </c>
      <c r="BC576" t="str">
        <f>"35-9021.00"</f>
        <v>35-9021.00</v>
      </c>
      <c r="BD576" t="s">
        <v>4563</v>
      </c>
      <c r="BE576" t="s">
        <v>4625</v>
      </c>
      <c r="BF576" t="s">
        <v>4626</v>
      </c>
      <c r="BG576">
        <v>4</v>
      </c>
      <c r="BH576">
        <v>2</v>
      </c>
      <c r="BI576" s="1">
        <v>45261</v>
      </c>
      <c r="BJ576" s="1">
        <v>45626</v>
      </c>
      <c r="BK576" s="1">
        <v>45261</v>
      </c>
      <c r="BL576" s="1">
        <v>45626</v>
      </c>
      <c r="BM576">
        <v>35</v>
      </c>
      <c r="BN576">
        <v>7</v>
      </c>
      <c r="BO576">
        <v>7</v>
      </c>
      <c r="BP576">
        <v>0</v>
      </c>
      <c r="BQ576">
        <v>7</v>
      </c>
      <c r="BR576">
        <v>0</v>
      </c>
      <c r="BS576">
        <v>7</v>
      </c>
      <c r="BT576">
        <v>7</v>
      </c>
      <c r="BU576" t="str">
        <f>"6:00 AM"</f>
        <v>6:00 AM</v>
      </c>
      <c r="BV576" t="str">
        <f>"1:00 PM"</f>
        <v>1:00 PM</v>
      </c>
      <c r="BW576" t="s">
        <v>131</v>
      </c>
      <c r="BX576">
        <v>0</v>
      </c>
      <c r="BY576">
        <v>3</v>
      </c>
      <c r="BZ576" t="s">
        <v>115</v>
      </c>
      <c r="CB576" s="3" t="s">
        <v>4627</v>
      </c>
      <c r="CC576" t="s">
        <v>4628</v>
      </c>
      <c r="CD576" t="s">
        <v>4559</v>
      </c>
      <c r="CE576" t="s">
        <v>119</v>
      </c>
      <c r="CF576" t="s">
        <v>120</v>
      </c>
      <c r="CG576" s="8">
        <v>96950</v>
      </c>
      <c r="CH576" s="2">
        <v>7.82</v>
      </c>
      <c r="CI576" s="2">
        <v>7.85</v>
      </c>
      <c r="CJ576" s="2">
        <v>11.73</v>
      </c>
      <c r="CK576" s="2">
        <v>11.78</v>
      </c>
      <c r="CL576" t="s">
        <v>134</v>
      </c>
      <c r="CM576" t="s">
        <v>136</v>
      </c>
      <c r="CN576" t="s">
        <v>135</v>
      </c>
      <c r="CP576" t="s">
        <v>115</v>
      </c>
      <c r="CQ576" t="s">
        <v>114</v>
      </c>
      <c r="CR576" t="s">
        <v>115</v>
      </c>
      <c r="CS576" t="s">
        <v>114</v>
      </c>
      <c r="CT576" t="s">
        <v>136</v>
      </c>
      <c r="CU576" t="s">
        <v>114</v>
      </c>
      <c r="CV576" t="s">
        <v>136</v>
      </c>
      <c r="CW576" t="s">
        <v>4560</v>
      </c>
      <c r="CX576" s="10">
        <v>16702358641</v>
      </c>
      <c r="CY576" t="s">
        <v>4555</v>
      </c>
      <c r="CZ576" t="s">
        <v>136</v>
      </c>
      <c r="DA576" t="s">
        <v>114</v>
      </c>
      <c r="DB576" t="s">
        <v>115</v>
      </c>
    </row>
    <row r="577" spans="1:111" ht="14.45" customHeight="1" x14ac:dyDescent="0.25">
      <c r="A577" t="s">
        <v>4642</v>
      </c>
      <c r="B577" t="s">
        <v>209</v>
      </c>
      <c r="C577" s="1">
        <v>45182.086484027779</v>
      </c>
      <c r="D577" s="1">
        <v>45247</v>
      </c>
      <c r="E577" t="s">
        <v>139</v>
      </c>
      <c r="G577" t="s">
        <v>115</v>
      </c>
      <c r="H577" t="s">
        <v>114</v>
      </c>
      <c r="I577" t="s">
        <v>115</v>
      </c>
      <c r="J577" t="s">
        <v>4643</v>
      </c>
      <c r="K577" t="s">
        <v>4644</v>
      </c>
      <c r="L577" t="s">
        <v>4645</v>
      </c>
      <c r="M577" t="s">
        <v>4646</v>
      </c>
      <c r="N577" t="s">
        <v>119</v>
      </c>
      <c r="O577" t="s">
        <v>120</v>
      </c>
      <c r="P577" s="8">
        <v>96950</v>
      </c>
      <c r="Q577" t="s">
        <v>121</v>
      </c>
      <c r="R577" t="s">
        <v>136</v>
      </c>
      <c r="S577" s="10">
        <v>16702851951</v>
      </c>
      <c r="U577">
        <v>23622</v>
      </c>
      <c r="V577" t="s">
        <v>122</v>
      </c>
      <c r="X577" t="s">
        <v>4647</v>
      </c>
      <c r="Y577" t="s">
        <v>4648</v>
      </c>
      <c r="Z577" t="s">
        <v>4649</v>
      </c>
      <c r="AA577" t="s">
        <v>533</v>
      </c>
      <c r="AB577" t="s">
        <v>4645</v>
      </c>
      <c r="AC577" t="s">
        <v>4646</v>
      </c>
      <c r="AD577" t="s">
        <v>119</v>
      </c>
      <c r="AE577" t="s">
        <v>120</v>
      </c>
      <c r="AF577" s="8">
        <v>96950</v>
      </c>
      <c r="AG577" t="s">
        <v>121</v>
      </c>
      <c r="AI577" s="10">
        <v>16702851951</v>
      </c>
      <c r="AK577" t="s">
        <v>4650</v>
      </c>
      <c r="BC577" t="str">
        <f>"37-2012.00"</f>
        <v>37-2012.00</v>
      </c>
      <c r="BD577" t="s">
        <v>263</v>
      </c>
      <c r="BE577" t="s">
        <v>4651</v>
      </c>
      <c r="BF577" t="s">
        <v>1314</v>
      </c>
      <c r="BG577">
        <v>4</v>
      </c>
      <c r="BH577">
        <v>4</v>
      </c>
      <c r="BI577" s="1">
        <v>45270</v>
      </c>
      <c r="BJ577" s="1">
        <v>45635</v>
      </c>
      <c r="BK577" s="1">
        <v>45270</v>
      </c>
      <c r="BL577" s="1">
        <v>45635</v>
      </c>
      <c r="BM577">
        <v>35</v>
      </c>
      <c r="BN577">
        <v>0</v>
      </c>
      <c r="BO577">
        <v>7</v>
      </c>
      <c r="BP577">
        <v>7</v>
      </c>
      <c r="BQ577">
        <v>7</v>
      </c>
      <c r="BR577">
        <v>7</v>
      </c>
      <c r="BS577">
        <v>7</v>
      </c>
      <c r="BT577">
        <v>0</v>
      </c>
      <c r="BU577" t="str">
        <f>"8:00 AM"</f>
        <v>8:00 AM</v>
      </c>
      <c r="BV577" t="str">
        <f>"4:00 PM"</f>
        <v>4:00 PM</v>
      </c>
      <c r="BW577" t="s">
        <v>131</v>
      </c>
      <c r="BX577">
        <v>0</v>
      </c>
      <c r="BY577">
        <v>3</v>
      </c>
      <c r="BZ577" t="s">
        <v>115</v>
      </c>
      <c r="CB577" t="s">
        <v>4652</v>
      </c>
      <c r="CC577" t="s">
        <v>386</v>
      </c>
      <c r="CD577" t="s">
        <v>136</v>
      </c>
      <c r="CE577" t="s">
        <v>119</v>
      </c>
      <c r="CF577" t="s">
        <v>120</v>
      </c>
      <c r="CG577" s="8">
        <v>96950</v>
      </c>
      <c r="CH577" s="2">
        <v>7.64</v>
      </c>
      <c r="CI577" s="2">
        <v>7.64</v>
      </c>
      <c r="CJ577" s="2">
        <v>11.46</v>
      </c>
      <c r="CK577" s="2">
        <v>11.46</v>
      </c>
      <c r="CL577" t="s">
        <v>134</v>
      </c>
      <c r="CM577" t="s">
        <v>136</v>
      </c>
      <c r="CN577" t="s">
        <v>135</v>
      </c>
      <c r="CP577" t="s">
        <v>115</v>
      </c>
      <c r="CQ577" t="s">
        <v>114</v>
      </c>
      <c r="CR577" t="s">
        <v>115</v>
      </c>
      <c r="CS577" t="s">
        <v>114</v>
      </c>
      <c r="CT577" t="s">
        <v>136</v>
      </c>
      <c r="CU577" t="s">
        <v>114</v>
      </c>
      <c r="CV577" t="s">
        <v>136</v>
      </c>
      <c r="CW577" t="s">
        <v>136</v>
      </c>
      <c r="CX577" s="10">
        <v>16702851951</v>
      </c>
      <c r="CY577" t="s">
        <v>4650</v>
      </c>
      <c r="CZ577" t="s">
        <v>473</v>
      </c>
      <c r="DA577" t="s">
        <v>114</v>
      </c>
      <c r="DB577" t="s">
        <v>115</v>
      </c>
      <c r="DC577" t="s">
        <v>1506</v>
      </c>
      <c r="DD577" t="s">
        <v>1507</v>
      </c>
      <c r="DE577" t="s">
        <v>1342</v>
      </c>
      <c r="DF577" t="s">
        <v>1508</v>
      </c>
      <c r="DG577" t="s">
        <v>4653</v>
      </c>
    </row>
    <row r="578" spans="1:111" ht="14.45" customHeight="1" x14ac:dyDescent="0.25">
      <c r="A578" t="s">
        <v>4654</v>
      </c>
      <c r="B578" t="s">
        <v>209</v>
      </c>
      <c r="C578" s="1">
        <v>45183.11073912037</v>
      </c>
      <c r="D578" s="1">
        <v>45247</v>
      </c>
      <c r="E578" t="s">
        <v>139</v>
      </c>
      <c r="G578" t="s">
        <v>115</v>
      </c>
      <c r="H578" t="s">
        <v>115</v>
      </c>
      <c r="I578" t="s">
        <v>115</v>
      </c>
      <c r="J578" t="s">
        <v>4655</v>
      </c>
      <c r="K578" t="s">
        <v>4656</v>
      </c>
      <c r="L578" t="s">
        <v>3590</v>
      </c>
      <c r="N578" t="s">
        <v>214</v>
      </c>
      <c r="O578" t="s">
        <v>120</v>
      </c>
      <c r="P578" s="8">
        <v>96950</v>
      </c>
      <c r="Q578" t="s">
        <v>121</v>
      </c>
      <c r="R578" t="s">
        <v>120</v>
      </c>
      <c r="S578" s="10">
        <v>16702341795</v>
      </c>
      <c r="U578">
        <v>45399</v>
      </c>
      <c r="V578" t="s">
        <v>122</v>
      </c>
      <c r="X578" t="s">
        <v>3582</v>
      </c>
      <c r="Y578" t="s">
        <v>3311</v>
      </c>
      <c r="Z578" t="s">
        <v>3584</v>
      </c>
      <c r="AA578" t="s">
        <v>3585</v>
      </c>
      <c r="AB578" t="s">
        <v>3580</v>
      </c>
      <c r="AC578" t="s">
        <v>3581</v>
      </c>
      <c r="AD578" t="s">
        <v>214</v>
      </c>
      <c r="AE578" t="s">
        <v>120</v>
      </c>
      <c r="AF578" s="8">
        <v>96950</v>
      </c>
      <c r="AG578" t="s">
        <v>121</v>
      </c>
      <c r="AI578" s="10">
        <v>16702341795</v>
      </c>
      <c r="AK578" t="s">
        <v>3586</v>
      </c>
      <c r="BC578" t="str">
        <f>"41-1011.00"</f>
        <v>41-1011.00</v>
      </c>
      <c r="BD578" t="s">
        <v>1297</v>
      </c>
      <c r="BE578" t="s">
        <v>4657</v>
      </c>
      <c r="BF578" t="s">
        <v>4658</v>
      </c>
      <c r="BG578">
        <v>1</v>
      </c>
      <c r="BH578">
        <v>1</v>
      </c>
      <c r="BI578" s="1">
        <v>45204</v>
      </c>
      <c r="BJ578" s="1">
        <v>45569</v>
      </c>
      <c r="BK578" s="1">
        <v>45247</v>
      </c>
      <c r="BL578" s="1">
        <v>45569</v>
      </c>
      <c r="BM578">
        <v>35</v>
      </c>
      <c r="BN578">
        <v>6</v>
      </c>
      <c r="BO578">
        <v>6</v>
      </c>
      <c r="BP578">
        <v>6</v>
      </c>
      <c r="BQ578">
        <v>0</v>
      </c>
      <c r="BR578">
        <v>6</v>
      </c>
      <c r="BS578">
        <v>6</v>
      </c>
      <c r="BT578">
        <v>5</v>
      </c>
      <c r="BU578" t="str">
        <f>"9:00 AM"</f>
        <v>9:00 AM</v>
      </c>
      <c r="BV578" t="str">
        <f>"4:00 PM"</f>
        <v>4:00 PM</v>
      </c>
      <c r="BW578" t="s">
        <v>131</v>
      </c>
      <c r="BX578">
        <v>0</v>
      </c>
      <c r="BY578">
        <v>12</v>
      </c>
      <c r="BZ578" t="s">
        <v>114</v>
      </c>
      <c r="CA578">
        <v>10</v>
      </c>
      <c r="CB578" t="s">
        <v>4659</v>
      </c>
      <c r="CC578" t="s">
        <v>3590</v>
      </c>
      <c r="CE578" t="s">
        <v>214</v>
      </c>
      <c r="CF578" t="s">
        <v>120</v>
      </c>
      <c r="CG578" s="8">
        <v>96950</v>
      </c>
      <c r="CH578" s="2">
        <v>10.17</v>
      </c>
      <c r="CI578" s="2">
        <v>12</v>
      </c>
      <c r="CJ578" s="2">
        <v>15.26</v>
      </c>
      <c r="CK578" s="2">
        <v>18</v>
      </c>
      <c r="CL578" t="s">
        <v>134</v>
      </c>
      <c r="CM578" t="s">
        <v>184</v>
      </c>
      <c r="CN578" t="s">
        <v>135</v>
      </c>
      <c r="CP578" t="s">
        <v>115</v>
      </c>
      <c r="CQ578" t="s">
        <v>114</v>
      </c>
      <c r="CR578" t="s">
        <v>114</v>
      </c>
      <c r="CS578" t="s">
        <v>114</v>
      </c>
      <c r="CT578" t="s">
        <v>136</v>
      </c>
      <c r="CU578" t="s">
        <v>114</v>
      </c>
      <c r="CV578" t="s">
        <v>114</v>
      </c>
      <c r="CW578" t="s">
        <v>4660</v>
      </c>
      <c r="CX578" s="10">
        <v>16702341795</v>
      </c>
      <c r="CY578" t="s">
        <v>3586</v>
      </c>
      <c r="CZ578" t="s">
        <v>3592</v>
      </c>
      <c r="DA578" t="s">
        <v>114</v>
      </c>
      <c r="DB578" t="s">
        <v>115</v>
      </c>
    </row>
    <row r="579" spans="1:111" ht="14.45" customHeight="1" x14ac:dyDescent="0.25">
      <c r="A579" t="s">
        <v>4661</v>
      </c>
      <c r="B579" t="s">
        <v>209</v>
      </c>
      <c r="C579" s="1">
        <v>45114.412562500002</v>
      </c>
      <c r="D579" s="1">
        <v>45247</v>
      </c>
      <c r="E579" t="s">
        <v>139</v>
      </c>
      <c r="G579" t="s">
        <v>115</v>
      </c>
      <c r="H579" t="s">
        <v>115</v>
      </c>
      <c r="I579" t="s">
        <v>115</v>
      </c>
      <c r="J579" t="s">
        <v>444</v>
      </c>
      <c r="K579" t="s">
        <v>445</v>
      </c>
      <c r="L579" t="s">
        <v>446</v>
      </c>
      <c r="M579" t="s">
        <v>447</v>
      </c>
      <c r="N579" t="s">
        <v>119</v>
      </c>
      <c r="O579" t="s">
        <v>120</v>
      </c>
      <c r="P579" s="8">
        <v>96950</v>
      </c>
      <c r="Q579" t="s">
        <v>121</v>
      </c>
      <c r="R579" t="s">
        <v>119</v>
      </c>
      <c r="S579" s="10">
        <v>16702342664</v>
      </c>
      <c r="T579">
        <v>0</v>
      </c>
      <c r="U579">
        <v>561320</v>
      </c>
      <c r="V579" t="s">
        <v>448</v>
      </c>
      <c r="W579" t="s">
        <v>114</v>
      </c>
      <c r="X579" t="s">
        <v>449</v>
      </c>
      <c r="Y579" t="s">
        <v>450</v>
      </c>
      <c r="Z579" t="s">
        <v>451</v>
      </c>
      <c r="AA579" t="s">
        <v>4662</v>
      </c>
      <c r="AB579" t="s">
        <v>446</v>
      </c>
      <c r="AC579" t="s">
        <v>447</v>
      </c>
      <c r="AD579" t="s">
        <v>119</v>
      </c>
      <c r="AE579" t="s">
        <v>120</v>
      </c>
      <c r="AF579" s="8">
        <v>96950</v>
      </c>
      <c r="AG579" t="s">
        <v>121</v>
      </c>
      <c r="AH579" t="s">
        <v>119</v>
      </c>
      <c r="AI579" s="10">
        <v>16702342664</v>
      </c>
      <c r="AJ579">
        <v>0</v>
      </c>
      <c r="AK579" t="s">
        <v>453</v>
      </c>
      <c r="BC579" t="str">
        <f>"35-3023.00"</f>
        <v>35-3023.00</v>
      </c>
      <c r="BD579" t="s">
        <v>454</v>
      </c>
      <c r="BE579" t="s">
        <v>455</v>
      </c>
      <c r="BF579" t="s">
        <v>456</v>
      </c>
      <c r="BG579">
        <v>7</v>
      </c>
      <c r="BH579">
        <v>7</v>
      </c>
      <c r="BI579" s="1">
        <v>45231</v>
      </c>
      <c r="BJ579" s="1">
        <v>45596</v>
      </c>
      <c r="BK579" s="1">
        <v>45247</v>
      </c>
      <c r="BL579" s="1">
        <v>45596</v>
      </c>
      <c r="BM579">
        <v>40</v>
      </c>
      <c r="BN579">
        <v>0</v>
      </c>
      <c r="BO579">
        <v>8</v>
      </c>
      <c r="BP579">
        <v>8</v>
      </c>
      <c r="BQ579">
        <v>8</v>
      </c>
      <c r="BR579">
        <v>8</v>
      </c>
      <c r="BS579">
        <v>8</v>
      </c>
      <c r="BT579">
        <v>0</v>
      </c>
      <c r="BU579" t="str">
        <f>"8:00 AM"</f>
        <v>8:00 AM</v>
      </c>
      <c r="BV579" t="str">
        <f>"5:00 PM"</f>
        <v>5:00 PM</v>
      </c>
      <c r="BW579" t="s">
        <v>131</v>
      </c>
      <c r="BX579">
        <v>0</v>
      </c>
      <c r="BY579">
        <v>3</v>
      </c>
      <c r="BZ579" t="s">
        <v>115</v>
      </c>
      <c r="CB579" s="3" t="s">
        <v>457</v>
      </c>
      <c r="CC579" t="s">
        <v>446</v>
      </c>
      <c r="CD579" t="s">
        <v>447</v>
      </c>
      <c r="CE579" t="s">
        <v>119</v>
      </c>
      <c r="CF579" t="s">
        <v>120</v>
      </c>
      <c r="CG579" s="8">
        <v>96950</v>
      </c>
      <c r="CH579" s="2">
        <v>7.92</v>
      </c>
      <c r="CI579" s="2">
        <v>7.92</v>
      </c>
      <c r="CJ579" s="2">
        <v>11.88</v>
      </c>
      <c r="CK579" s="2">
        <v>11.88</v>
      </c>
      <c r="CL579" t="s">
        <v>134</v>
      </c>
      <c r="CM579" t="s">
        <v>136</v>
      </c>
      <c r="CN579" t="s">
        <v>135</v>
      </c>
      <c r="CP579" t="s">
        <v>115</v>
      </c>
      <c r="CQ579" t="s">
        <v>114</v>
      </c>
      <c r="CR579" t="s">
        <v>115</v>
      </c>
      <c r="CS579" t="s">
        <v>114</v>
      </c>
      <c r="CT579" t="s">
        <v>136</v>
      </c>
      <c r="CU579" t="s">
        <v>114</v>
      </c>
      <c r="CV579" t="s">
        <v>136</v>
      </c>
      <c r="CW579" s="3" t="s">
        <v>458</v>
      </c>
      <c r="CX579" s="10">
        <v>16702342664</v>
      </c>
      <c r="CY579" t="s">
        <v>459</v>
      </c>
      <c r="CZ579" t="s">
        <v>270</v>
      </c>
      <c r="DA579" t="s">
        <v>114</v>
      </c>
      <c r="DB579" t="s">
        <v>114</v>
      </c>
    </row>
    <row r="580" spans="1:111" ht="14.45" customHeight="1" x14ac:dyDescent="0.25">
      <c r="A580" t="s">
        <v>4663</v>
      </c>
      <c r="B580" t="s">
        <v>209</v>
      </c>
      <c r="C580" s="1">
        <v>45197.016275462964</v>
      </c>
      <c r="D580" s="1">
        <v>45247</v>
      </c>
      <c r="E580" t="s">
        <v>139</v>
      </c>
      <c r="G580" t="s">
        <v>115</v>
      </c>
      <c r="H580" t="s">
        <v>115</v>
      </c>
      <c r="I580" t="s">
        <v>115</v>
      </c>
      <c r="J580" t="s">
        <v>4664</v>
      </c>
      <c r="K580" t="s">
        <v>4665</v>
      </c>
      <c r="L580" t="s">
        <v>4666</v>
      </c>
      <c r="N580" t="s">
        <v>119</v>
      </c>
      <c r="O580" t="s">
        <v>120</v>
      </c>
      <c r="P580" s="8">
        <v>96950</v>
      </c>
      <c r="Q580" t="s">
        <v>121</v>
      </c>
      <c r="S580" s="10">
        <v>16702882128</v>
      </c>
      <c r="U580">
        <v>53111</v>
      </c>
      <c r="V580" t="s">
        <v>122</v>
      </c>
      <c r="X580" t="s">
        <v>4667</v>
      </c>
      <c r="Y580" t="s">
        <v>4668</v>
      </c>
      <c r="AA580" t="s">
        <v>485</v>
      </c>
      <c r="AB580" t="s">
        <v>4666</v>
      </c>
      <c r="AD580" t="s">
        <v>119</v>
      </c>
      <c r="AE580" t="s">
        <v>120</v>
      </c>
      <c r="AF580" s="8">
        <v>96950</v>
      </c>
      <c r="AG580" t="s">
        <v>121</v>
      </c>
      <c r="AI580" s="10">
        <v>16702882128</v>
      </c>
      <c r="AK580" t="s">
        <v>4669</v>
      </c>
      <c r="BC580" t="str">
        <f>"49-9071.00"</f>
        <v>49-9071.00</v>
      </c>
      <c r="BD580" t="s">
        <v>200</v>
      </c>
      <c r="BE580" t="s">
        <v>4670</v>
      </c>
      <c r="BF580" t="s">
        <v>324</v>
      </c>
      <c r="BG580">
        <v>1</v>
      </c>
      <c r="BH580">
        <v>1</v>
      </c>
      <c r="BI580" s="1">
        <v>45200</v>
      </c>
      <c r="BJ580" s="1">
        <v>45565</v>
      </c>
      <c r="BK580" s="1">
        <v>45247</v>
      </c>
      <c r="BL580" s="1">
        <v>45565</v>
      </c>
      <c r="BM580">
        <v>40</v>
      </c>
      <c r="BN580">
        <v>0</v>
      </c>
      <c r="BO580">
        <v>8</v>
      </c>
      <c r="BP580">
        <v>8</v>
      </c>
      <c r="BQ580">
        <v>8</v>
      </c>
      <c r="BR580">
        <v>8</v>
      </c>
      <c r="BS580">
        <v>8</v>
      </c>
      <c r="BT580">
        <v>0</v>
      </c>
      <c r="BU580" t="str">
        <f>"9:00 AM"</f>
        <v>9:00 AM</v>
      </c>
      <c r="BV580" t="str">
        <f>"5:00 PM"</f>
        <v>5:00 PM</v>
      </c>
      <c r="BW580" t="s">
        <v>131</v>
      </c>
      <c r="BX580">
        <v>0</v>
      </c>
      <c r="BY580">
        <v>12</v>
      </c>
      <c r="BZ580" t="s">
        <v>115</v>
      </c>
      <c r="CB580" t="s">
        <v>924</v>
      </c>
      <c r="CC580" t="s">
        <v>4666</v>
      </c>
      <c r="CE580" t="s">
        <v>119</v>
      </c>
      <c r="CF580" t="s">
        <v>120</v>
      </c>
      <c r="CG580" s="8">
        <v>96950</v>
      </c>
      <c r="CH580" s="2">
        <v>9.5399999999999991</v>
      </c>
      <c r="CI580" s="2">
        <v>9.5399999999999991</v>
      </c>
      <c r="CJ580" s="2">
        <v>14.31</v>
      </c>
      <c r="CK580" s="2">
        <v>14.31</v>
      </c>
      <c r="CL580" t="s">
        <v>134</v>
      </c>
      <c r="CN580" t="s">
        <v>135</v>
      </c>
      <c r="CP580" t="s">
        <v>115</v>
      </c>
      <c r="CQ580" t="s">
        <v>114</v>
      </c>
      <c r="CR580" t="s">
        <v>115</v>
      </c>
      <c r="CS580" t="s">
        <v>114</v>
      </c>
      <c r="CT580" t="s">
        <v>136</v>
      </c>
      <c r="CU580" t="s">
        <v>114</v>
      </c>
      <c r="CV580" t="s">
        <v>136</v>
      </c>
      <c r="CW580" t="s">
        <v>925</v>
      </c>
      <c r="CX580" s="10" t="s">
        <v>4671</v>
      </c>
      <c r="CY580" t="s">
        <v>4669</v>
      </c>
      <c r="CZ580" t="s">
        <v>136</v>
      </c>
      <c r="DA580" t="s">
        <v>114</v>
      </c>
      <c r="DB580" t="s">
        <v>115</v>
      </c>
      <c r="DC580" t="s">
        <v>4667</v>
      </c>
      <c r="DD580" t="s">
        <v>4668</v>
      </c>
      <c r="DF580" t="s">
        <v>4664</v>
      </c>
      <c r="DG580" t="s">
        <v>4669</v>
      </c>
    </row>
    <row r="581" spans="1:111" ht="14.45" customHeight="1" x14ac:dyDescent="0.25">
      <c r="A581" t="s">
        <v>4672</v>
      </c>
      <c r="B581" t="s">
        <v>209</v>
      </c>
      <c r="C581" s="1">
        <v>45154.149623958336</v>
      </c>
      <c r="D581" s="1">
        <v>45247</v>
      </c>
      <c r="E581" t="s">
        <v>139</v>
      </c>
      <c r="G581" t="s">
        <v>115</v>
      </c>
      <c r="H581" t="s">
        <v>115</v>
      </c>
      <c r="I581" t="s">
        <v>115</v>
      </c>
      <c r="J581" t="s">
        <v>116</v>
      </c>
      <c r="K581" t="s">
        <v>163</v>
      </c>
      <c r="L581" t="s">
        <v>118</v>
      </c>
      <c r="N581" t="s">
        <v>119</v>
      </c>
      <c r="O581" t="s">
        <v>120</v>
      </c>
      <c r="P581" s="8">
        <v>96950</v>
      </c>
      <c r="Q581" t="s">
        <v>121</v>
      </c>
      <c r="S581" s="10">
        <v>16702336927</v>
      </c>
      <c r="U581">
        <v>561320</v>
      </c>
      <c r="V581" t="s">
        <v>122</v>
      </c>
      <c r="X581" t="s">
        <v>123</v>
      </c>
      <c r="Y581" t="s">
        <v>124</v>
      </c>
      <c r="Z581" t="s">
        <v>125</v>
      </c>
      <c r="AA581" t="s">
        <v>126</v>
      </c>
      <c r="AB581" t="s">
        <v>156</v>
      </c>
      <c r="AC581" t="s">
        <v>118</v>
      </c>
      <c r="AD581" t="s">
        <v>119</v>
      </c>
      <c r="AE581" t="s">
        <v>120</v>
      </c>
      <c r="AF581" s="8">
        <v>96950</v>
      </c>
      <c r="AG581" t="s">
        <v>121</v>
      </c>
      <c r="AI581" s="10">
        <v>16702336927</v>
      </c>
      <c r="AK581" t="s">
        <v>127</v>
      </c>
      <c r="BC581" t="str">
        <f>"49-3023.00"</f>
        <v>49-3023.00</v>
      </c>
      <c r="BD581" t="s">
        <v>164</v>
      </c>
      <c r="BE581" t="s">
        <v>165</v>
      </c>
      <c r="BF581" t="s">
        <v>228</v>
      </c>
      <c r="BG581">
        <v>2</v>
      </c>
      <c r="BH581">
        <v>2</v>
      </c>
      <c r="BI581" s="1">
        <v>45200</v>
      </c>
      <c r="BJ581" s="1">
        <v>45565</v>
      </c>
      <c r="BK581" s="1">
        <v>45247</v>
      </c>
      <c r="BL581" s="1">
        <v>45565</v>
      </c>
      <c r="BM581">
        <v>40</v>
      </c>
      <c r="BN581">
        <v>0</v>
      </c>
      <c r="BO581">
        <v>8</v>
      </c>
      <c r="BP581">
        <v>8</v>
      </c>
      <c r="BQ581">
        <v>8</v>
      </c>
      <c r="BR581">
        <v>8</v>
      </c>
      <c r="BS581">
        <v>8</v>
      </c>
      <c r="BT581">
        <v>0</v>
      </c>
      <c r="BU581" t="str">
        <f>"7:30 AM"</f>
        <v>7:30 AM</v>
      </c>
      <c r="BV581" t="str">
        <f>"4:30 PM"</f>
        <v>4:30 PM</v>
      </c>
      <c r="BW581" t="s">
        <v>131</v>
      </c>
      <c r="BX581">
        <v>0</v>
      </c>
      <c r="BY581">
        <v>12</v>
      </c>
      <c r="BZ581" t="s">
        <v>115</v>
      </c>
      <c r="CB581" s="3" t="s">
        <v>4673</v>
      </c>
      <c r="CC581" t="s">
        <v>168</v>
      </c>
      <c r="CD581" t="s">
        <v>118</v>
      </c>
      <c r="CE581" t="s">
        <v>119</v>
      </c>
      <c r="CF581" t="s">
        <v>120</v>
      </c>
      <c r="CG581" s="8">
        <v>96950</v>
      </c>
      <c r="CH581" s="2">
        <v>10.07</v>
      </c>
      <c r="CI581" s="2">
        <v>10.07</v>
      </c>
      <c r="CJ581" s="2">
        <v>15.11</v>
      </c>
      <c r="CK581" s="2">
        <v>15.11</v>
      </c>
      <c r="CL581" t="s">
        <v>134</v>
      </c>
      <c r="CN581" t="s">
        <v>135</v>
      </c>
      <c r="CP581" t="s">
        <v>115</v>
      </c>
      <c r="CQ581" t="s">
        <v>114</v>
      </c>
      <c r="CR581" t="s">
        <v>115</v>
      </c>
      <c r="CS581" t="s">
        <v>114</v>
      </c>
      <c r="CT581" t="s">
        <v>136</v>
      </c>
      <c r="CU581" t="s">
        <v>114</v>
      </c>
      <c r="CV581" t="s">
        <v>136</v>
      </c>
      <c r="CW581" t="s">
        <v>137</v>
      </c>
      <c r="CX581" s="10">
        <v>16702336927</v>
      </c>
      <c r="CY581" t="s">
        <v>127</v>
      </c>
      <c r="CZ581" t="s">
        <v>136</v>
      </c>
      <c r="DA581" t="s">
        <v>114</v>
      </c>
      <c r="DB581" t="s">
        <v>115</v>
      </c>
    </row>
    <row r="582" spans="1:111" ht="14.45" customHeight="1" x14ac:dyDescent="0.25">
      <c r="A582" t="s">
        <v>4674</v>
      </c>
      <c r="B582" t="s">
        <v>209</v>
      </c>
      <c r="C582" s="1">
        <v>45183.041858796299</v>
      </c>
      <c r="D582" s="1">
        <v>45247</v>
      </c>
      <c r="E582" t="s">
        <v>139</v>
      </c>
      <c r="G582" t="s">
        <v>114</v>
      </c>
      <c r="H582" t="s">
        <v>115</v>
      </c>
      <c r="I582" t="s">
        <v>115</v>
      </c>
      <c r="J582" t="s">
        <v>4675</v>
      </c>
      <c r="K582" t="s">
        <v>3613</v>
      </c>
      <c r="L582" t="s">
        <v>564</v>
      </c>
      <c r="M582" t="s">
        <v>559</v>
      </c>
      <c r="N582" t="s">
        <v>214</v>
      </c>
      <c r="O582" t="s">
        <v>120</v>
      </c>
      <c r="P582" s="8">
        <v>96950</v>
      </c>
      <c r="Q582" t="s">
        <v>121</v>
      </c>
      <c r="R582" t="s">
        <v>560</v>
      </c>
      <c r="S582" s="10">
        <v>16702352353</v>
      </c>
      <c r="U582">
        <v>42449</v>
      </c>
      <c r="V582" t="s">
        <v>122</v>
      </c>
      <c r="X582" t="s">
        <v>561</v>
      </c>
      <c r="Y582" t="s">
        <v>562</v>
      </c>
      <c r="Z582" t="s">
        <v>995</v>
      </c>
      <c r="AA582" t="s">
        <v>563</v>
      </c>
      <c r="AB582" t="s">
        <v>564</v>
      </c>
      <c r="AC582" t="s">
        <v>559</v>
      </c>
      <c r="AD582" t="s">
        <v>214</v>
      </c>
      <c r="AE582" t="s">
        <v>120</v>
      </c>
      <c r="AF582" s="8">
        <v>96950</v>
      </c>
      <c r="AG582" t="s">
        <v>121</v>
      </c>
      <c r="AH582" t="s">
        <v>4676</v>
      </c>
      <c r="AI582" s="10">
        <v>16702352653</v>
      </c>
      <c r="AJ582">
        <v>324</v>
      </c>
      <c r="AK582" t="s">
        <v>565</v>
      </c>
      <c r="BC582" t="str">
        <f>"49-3031.00"</f>
        <v>49-3031.00</v>
      </c>
      <c r="BD582" t="s">
        <v>1254</v>
      </c>
      <c r="BE582" t="s">
        <v>4677</v>
      </c>
      <c r="BF582" t="s">
        <v>4678</v>
      </c>
      <c r="BG582">
        <v>2</v>
      </c>
      <c r="BH582">
        <v>2</v>
      </c>
      <c r="BI582" s="1">
        <v>45201</v>
      </c>
      <c r="BJ582" s="1">
        <v>46296</v>
      </c>
      <c r="BK582" s="1">
        <v>45247</v>
      </c>
      <c r="BL582" s="1">
        <v>46296</v>
      </c>
      <c r="BM582">
        <v>35</v>
      </c>
      <c r="BN582">
        <v>0</v>
      </c>
      <c r="BO582">
        <v>7</v>
      </c>
      <c r="BP582">
        <v>7</v>
      </c>
      <c r="BQ582">
        <v>7</v>
      </c>
      <c r="BR582">
        <v>7</v>
      </c>
      <c r="BS582">
        <v>7</v>
      </c>
      <c r="BT582">
        <v>0</v>
      </c>
      <c r="BU582" t="str">
        <f>"8:00 AM"</f>
        <v>8:00 AM</v>
      </c>
      <c r="BV582" t="str">
        <f>"4:00 PM"</f>
        <v>4:00 PM</v>
      </c>
      <c r="BW582" t="s">
        <v>184</v>
      </c>
      <c r="BX582">
        <v>0</v>
      </c>
      <c r="BY582">
        <v>24</v>
      </c>
      <c r="BZ582" t="s">
        <v>115</v>
      </c>
      <c r="CB582" t="s">
        <v>4679</v>
      </c>
      <c r="CC582" t="s">
        <v>564</v>
      </c>
      <c r="CD582" t="s">
        <v>559</v>
      </c>
      <c r="CE582" t="s">
        <v>214</v>
      </c>
      <c r="CF582" t="s">
        <v>120</v>
      </c>
      <c r="CG582" s="8">
        <v>96950</v>
      </c>
      <c r="CH582" s="2">
        <v>11.08</v>
      </c>
      <c r="CI582" s="2">
        <v>12</v>
      </c>
      <c r="CJ582" s="2">
        <v>16.62</v>
      </c>
      <c r="CK582" s="2">
        <v>18</v>
      </c>
      <c r="CL582" t="s">
        <v>134</v>
      </c>
      <c r="CM582" t="s">
        <v>423</v>
      </c>
      <c r="CN582" t="s">
        <v>135</v>
      </c>
      <c r="CP582" t="s">
        <v>115</v>
      </c>
      <c r="CQ582" t="s">
        <v>114</v>
      </c>
      <c r="CR582" t="s">
        <v>115</v>
      </c>
      <c r="CS582" t="s">
        <v>114</v>
      </c>
      <c r="CT582" t="s">
        <v>136</v>
      </c>
      <c r="CU582" t="s">
        <v>114</v>
      </c>
      <c r="CV582" t="s">
        <v>136</v>
      </c>
      <c r="CW582" t="s">
        <v>570</v>
      </c>
      <c r="CX582" s="10">
        <v>16702352653</v>
      </c>
      <c r="CY582" t="s">
        <v>565</v>
      </c>
      <c r="CZ582" t="s">
        <v>571</v>
      </c>
      <c r="DA582" t="s">
        <v>114</v>
      </c>
      <c r="DB582" t="s">
        <v>115</v>
      </c>
    </row>
    <row r="583" spans="1:111" ht="14.45" customHeight="1" x14ac:dyDescent="0.25">
      <c r="A583" t="s">
        <v>4691</v>
      </c>
      <c r="B583" t="s">
        <v>209</v>
      </c>
      <c r="C583" s="1">
        <v>45184.038301851855</v>
      </c>
      <c r="D583" s="1">
        <v>45247</v>
      </c>
      <c r="E583" t="s">
        <v>139</v>
      </c>
      <c r="G583" t="s">
        <v>115</v>
      </c>
      <c r="H583" t="s">
        <v>115</v>
      </c>
      <c r="I583" t="s">
        <v>115</v>
      </c>
      <c r="J583" t="s">
        <v>4655</v>
      </c>
      <c r="K583" t="s">
        <v>4656</v>
      </c>
      <c r="L583" t="s">
        <v>3590</v>
      </c>
      <c r="N583" t="s">
        <v>214</v>
      </c>
      <c r="O583" t="s">
        <v>120</v>
      </c>
      <c r="P583" s="8">
        <v>96950</v>
      </c>
      <c r="Q583" t="s">
        <v>121</v>
      </c>
      <c r="R583" t="s">
        <v>120</v>
      </c>
      <c r="S583" s="10">
        <v>16702341795</v>
      </c>
      <c r="U583">
        <v>45399</v>
      </c>
      <c r="V583" t="s">
        <v>122</v>
      </c>
      <c r="X583" t="s">
        <v>3582</v>
      </c>
      <c r="Y583" t="s">
        <v>3311</v>
      </c>
      <c r="Z583" t="s">
        <v>3584</v>
      </c>
      <c r="AA583" t="s">
        <v>3585</v>
      </c>
      <c r="AB583" t="s">
        <v>3580</v>
      </c>
      <c r="AC583" t="s">
        <v>3581</v>
      </c>
      <c r="AD583" t="s">
        <v>214</v>
      </c>
      <c r="AE583" t="s">
        <v>120</v>
      </c>
      <c r="AF583" s="8">
        <v>96950</v>
      </c>
      <c r="AG583" t="s">
        <v>121</v>
      </c>
      <c r="AI583" s="10">
        <v>16702341795</v>
      </c>
      <c r="AK583" t="s">
        <v>3586</v>
      </c>
      <c r="BC583" t="str">
        <f>"41-1011.00"</f>
        <v>41-1011.00</v>
      </c>
      <c r="BD583" t="s">
        <v>1297</v>
      </c>
      <c r="BE583" t="s">
        <v>4657</v>
      </c>
      <c r="BF583" t="s">
        <v>4658</v>
      </c>
      <c r="BG583">
        <v>1</v>
      </c>
      <c r="BH583">
        <v>1</v>
      </c>
      <c r="BI583" s="1">
        <v>45236</v>
      </c>
      <c r="BJ583" s="1">
        <v>45601</v>
      </c>
      <c r="BK583" s="1">
        <v>45247</v>
      </c>
      <c r="BL583" s="1">
        <v>45601</v>
      </c>
      <c r="BM583">
        <v>35</v>
      </c>
      <c r="BN583">
        <v>0</v>
      </c>
      <c r="BO583">
        <v>6</v>
      </c>
      <c r="BP583">
        <v>6</v>
      </c>
      <c r="BQ583">
        <v>6</v>
      </c>
      <c r="BR583">
        <v>6</v>
      </c>
      <c r="BS583">
        <v>6</v>
      </c>
      <c r="BT583">
        <v>5</v>
      </c>
      <c r="BU583" t="str">
        <f>"9:00 AM"</f>
        <v>9:00 AM</v>
      </c>
      <c r="BV583" t="str">
        <f>"4:00 PM"</f>
        <v>4:00 PM</v>
      </c>
      <c r="BW583" t="s">
        <v>131</v>
      </c>
      <c r="BX583">
        <v>0</v>
      </c>
      <c r="BY583">
        <v>12</v>
      </c>
      <c r="BZ583" t="s">
        <v>114</v>
      </c>
      <c r="CA583">
        <v>10</v>
      </c>
      <c r="CB583" t="s">
        <v>4659</v>
      </c>
      <c r="CC583" t="s">
        <v>3590</v>
      </c>
      <c r="CE583" t="s">
        <v>214</v>
      </c>
      <c r="CF583" t="s">
        <v>120</v>
      </c>
      <c r="CG583" s="8">
        <v>96950</v>
      </c>
      <c r="CH583" s="2">
        <v>10.17</v>
      </c>
      <c r="CI583" s="2">
        <v>12</v>
      </c>
      <c r="CJ583" s="2">
        <v>15.52</v>
      </c>
      <c r="CK583" s="2">
        <v>18</v>
      </c>
      <c r="CL583" t="s">
        <v>134</v>
      </c>
      <c r="CM583" t="s">
        <v>184</v>
      </c>
      <c r="CN583" t="s">
        <v>135</v>
      </c>
      <c r="CP583" t="s">
        <v>115</v>
      </c>
      <c r="CQ583" t="s">
        <v>114</v>
      </c>
      <c r="CR583" t="s">
        <v>114</v>
      </c>
      <c r="CS583" t="s">
        <v>114</v>
      </c>
      <c r="CT583" t="s">
        <v>136</v>
      </c>
      <c r="CU583" t="s">
        <v>114</v>
      </c>
      <c r="CV583" t="s">
        <v>114</v>
      </c>
      <c r="CW583" t="s">
        <v>3591</v>
      </c>
      <c r="CX583" s="10">
        <v>16702341795</v>
      </c>
      <c r="CY583" t="s">
        <v>3586</v>
      </c>
      <c r="CZ583" t="s">
        <v>3592</v>
      </c>
      <c r="DA583" t="s">
        <v>114</v>
      </c>
      <c r="DB583" t="s">
        <v>115</v>
      </c>
    </row>
    <row r="584" spans="1:111" ht="14.45" customHeight="1" x14ac:dyDescent="0.25">
      <c r="A584" t="s">
        <v>4692</v>
      </c>
      <c r="B584" t="s">
        <v>209</v>
      </c>
      <c r="C584" s="1">
        <v>45154.171497916665</v>
      </c>
      <c r="D584" s="1">
        <v>45247</v>
      </c>
      <c r="E584" t="s">
        <v>113</v>
      </c>
      <c r="F584" s="1">
        <v>45322.791666666664</v>
      </c>
      <c r="G584" t="s">
        <v>115</v>
      </c>
      <c r="H584" t="s">
        <v>115</v>
      </c>
      <c r="I584" t="s">
        <v>115</v>
      </c>
      <c r="J584" t="s">
        <v>116</v>
      </c>
      <c r="K584" t="s">
        <v>117</v>
      </c>
      <c r="L584" t="s">
        <v>118</v>
      </c>
      <c r="N584" t="s">
        <v>119</v>
      </c>
      <c r="O584" t="s">
        <v>120</v>
      </c>
      <c r="P584" s="8">
        <v>96950</v>
      </c>
      <c r="Q584" t="s">
        <v>121</v>
      </c>
      <c r="S584" s="10">
        <v>16702336927</v>
      </c>
      <c r="U584">
        <v>561320</v>
      </c>
      <c r="V584" t="s">
        <v>122</v>
      </c>
      <c r="X584" t="s">
        <v>123</v>
      </c>
      <c r="Y584" t="s">
        <v>124</v>
      </c>
      <c r="Z584" t="s">
        <v>125</v>
      </c>
      <c r="AA584" t="s">
        <v>126</v>
      </c>
      <c r="AB584" t="s">
        <v>156</v>
      </c>
      <c r="AC584" t="s">
        <v>118</v>
      </c>
      <c r="AD584" t="s">
        <v>119</v>
      </c>
      <c r="AE584" t="s">
        <v>120</v>
      </c>
      <c r="AF584" s="8">
        <v>96950</v>
      </c>
      <c r="AG584" t="s">
        <v>121</v>
      </c>
      <c r="AI584" s="10">
        <v>16702336927</v>
      </c>
      <c r="AK584" t="s">
        <v>127</v>
      </c>
      <c r="BC584" t="str">
        <f>"53-7021.00"</f>
        <v>53-7021.00</v>
      </c>
      <c r="BD584" t="s">
        <v>128</v>
      </c>
      <c r="BE584" t="s">
        <v>129</v>
      </c>
      <c r="BF584" t="s">
        <v>130</v>
      </c>
      <c r="BG584">
        <v>1</v>
      </c>
      <c r="BH584">
        <v>1</v>
      </c>
      <c r="BI584" s="1">
        <v>45323</v>
      </c>
      <c r="BJ584" s="1">
        <v>45688</v>
      </c>
      <c r="BK584" s="1">
        <v>45323</v>
      </c>
      <c r="BL584" s="1">
        <v>45688</v>
      </c>
      <c r="BM584">
        <v>40</v>
      </c>
      <c r="BN584">
        <v>0</v>
      </c>
      <c r="BO584">
        <v>8</v>
      </c>
      <c r="BP584">
        <v>8</v>
      </c>
      <c r="BQ584">
        <v>8</v>
      </c>
      <c r="BR584">
        <v>8</v>
      </c>
      <c r="BS584">
        <v>8</v>
      </c>
      <c r="BT584">
        <v>0</v>
      </c>
      <c r="BU584" t="str">
        <f>"7:30 AM"</f>
        <v>7:30 AM</v>
      </c>
      <c r="BV584" t="str">
        <f>"4:30 PM"</f>
        <v>4:30 PM</v>
      </c>
      <c r="BW584" t="s">
        <v>131</v>
      </c>
      <c r="BX584">
        <v>0</v>
      </c>
      <c r="BY584">
        <v>12</v>
      </c>
      <c r="BZ584" t="s">
        <v>115</v>
      </c>
      <c r="CB584" t="s">
        <v>4693</v>
      </c>
      <c r="CC584" t="s">
        <v>133</v>
      </c>
      <c r="CD584" t="s">
        <v>118</v>
      </c>
      <c r="CE584" t="s">
        <v>119</v>
      </c>
      <c r="CF584" t="s">
        <v>120</v>
      </c>
      <c r="CG584" s="8">
        <v>96950</v>
      </c>
      <c r="CH584" s="2">
        <v>9.01</v>
      </c>
      <c r="CI584" s="2">
        <v>9.01</v>
      </c>
      <c r="CJ584" s="2">
        <v>13.52</v>
      </c>
      <c r="CK584" s="2">
        <v>13.52</v>
      </c>
      <c r="CL584" t="s">
        <v>134</v>
      </c>
      <c r="CN584" t="s">
        <v>135</v>
      </c>
      <c r="CP584" t="s">
        <v>115</v>
      </c>
      <c r="CQ584" t="s">
        <v>114</v>
      </c>
      <c r="CR584" t="s">
        <v>115</v>
      </c>
      <c r="CS584" t="s">
        <v>114</v>
      </c>
      <c r="CT584" t="s">
        <v>136</v>
      </c>
      <c r="CU584" t="s">
        <v>114</v>
      </c>
      <c r="CV584" t="s">
        <v>136</v>
      </c>
      <c r="CW584" t="s">
        <v>137</v>
      </c>
      <c r="CX584" s="10">
        <v>16702336927</v>
      </c>
      <c r="CY584" t="s">
        <v>127</v>
      </c>
      <c r="CZ584" t="s">
        <v>136</v>
      </c>
      <c r="DA584" t="s">
        <v>114</v>
      </c>
      <c r="DB584" t="s">
        <v>115</v>
      </c>
    </row>
    <row r="585" spans="1:111" ht="14.45" customHeight="1" x14ac:dyDescent="0.25">
      <c r="A585" t="s">
        <v>4694</v>
      </c>
      <c r="B585" t="s">
        <v>209</v>
      </c>
      <c r="C585" s="1">
        <v>45183.126805555556</v>
      </c>
      <c r="D585" s="1">
        <v>45247</v>
      </c>
      <c r="E585" t="s">
        <v>139</v>
      </c>
      <c r="G585" t="s">
        <v>115</v>
      </c>
      <c r="H585" t="s">
        <v>115</v>
      </c>
      <c r="I585" t="s">
        <v>115</v>
      </c>
      <c r="J585" t="s">
        <v>3579</v>
      </c>
      <c r="L585" t="s">
        <v>3792</v>
      </c>
      <c r="M585" t="s">
        <v>3581</v>
      </c>
      <c r="N585" t="s">
        <v>214</v>
      </c>
      <c r="O585" t="s">
        <v>120</v>
      </c>
      <c r="P585" s="8">
        <v>96950</v>
      </c>
      <c r="Q585" t="s">
        <v>121</v>
      </c>
      <c r="R585" t="s">
        <v>120</v>
      </c>
      <c r="S585" s="10">
        <v>16702341795</v>
      </c>
      <c r="U585">
        <v>722511</v>
      </c>
      <c r="V585" t="s">
        <v>122</v>
      </c>
      <c r="X585" t="s">
        <v>3582</v>
      </c>
      <c r="Y585" t="s">
        <v>3311</v>
      </c>
      <c r="Z585" t="s">
        <v>3584</v>
      </c>
      <c r="AA585" t="s">
        <v>3585</v>
      </c>
      <c r="AB585" t="s">
        <v>3580</v>
      </c>
      <c r="AC585" t="s">
        <v>3581</v>
      </c>
      <c r="AD585" t="s">
        <v>214</v>
      </c>
      <c r="AE585" t="s">
        <v>120</v>
      </c>
      <c r="AF585" s="8">
        <v>96950</v>
      </c>
      <c r="AG585" t="s">
        <v>121</v>
      </c>
      <c r="AI585" s="10">
        <v>16702341795</v>
      </c>
      <c r="AK585" t="s">
        <v>3586</v>
      </c>
      <c r="BC585" t="str">
        <f>"35-1012.00"</f>
        <v>35-1012.00</v>
      </c>
      <c r="BD585" t="s">
        <v>1490</v>
      </c>
      <c r="BE585" t="s">
        <v>4414</v>
      </c>
      <c r="BF585" t="s">
        <v>4415</v>
      </c>
      <c r="BG585">
        <v>1</v>
      </c>
      <c r="BH585">
        <v>1</v>
      </c>
      <c r="BI585" s="1">
        <v>45235</v>
      </c>
      <c r="BJ585" s="1">
        <v>45600</v>
      </c>
      <c r="BK585" s="1">
        <v>45247</v>
      </c>
      <c r="BL585" s="1">
        <v>45600</v>
      </c>
      <c r="BM585">
        <v>35</v>
      </c>
      <c r="BN585">
        <v>0</v>
      </c>
      <c r="BO585">
        <v>6</v>
      </c>
      <c r="BP585">
        <v>6</v>
      </c>
      <c r="BQ585">
        <v>6</v>
      </c>
      <c r="BR585">
        <v>6</v>
      </c>
      <c r="BS585">
        <v>6</v>
      </c>
      <c r="BT585">
        <v>5</v>
      </c>
      <c r="BU585" t="str">
        <f>"8:00 AM"</f>
        <v>8:00 AM</v>
      </c>
      <c r="BV585" t="str">
        <f>"3:00 PM"</f>
        <v>3:00 PM</v>
      </c>
      <c r="BW585" t="s">
        <v>131</v>
      </c>
      <c r="BX585">
        <v>0</v>
      </c>
      <c r="BY585">
        <v>12</v>
      </c>
      <c r="BZ585" t="s">
        <v>114</v>
      </c>
      <c r="CA585">
        <v>10</v>
      </c>
      <c r="CB585" t="s">
        <v>4695</v>
      </c>
      <c r="CC585" t="s">
        <v>4300</v>
      </c>
      <c r="CD585" t="s">
        <v>3581</v>
      </c>
      <c r="CE585" t="s">
        <v>214</v>
      </c>
      <c r="CF585" t="s">
        <v>120</v>
      </c>
      <c r="CG585" s="8">
        <v>96950</v>
      </c>
      <c r="CH585" s="2">
        <v>10.3</v>
      </c>
      <c r="CI585" s="2">
        <v>12</v>
      </c>
      <c r="CJ585" s="2">
        <v>15.45</v>
      </c>
      <c r="CK585" s="2">
        <v>18</v>
      </c>
      <c r="CL585" t="s">
        <v>134</v>
      </c>
      <c r="CM585" t="s">
        <v>184</v>
      </c>
      <c r="CN585" t="s">
        <v>135</v>
      </c>
      <c r="CP585" t="s">
        <v>115</v>
      </c>
      <c r="CQ585" t="s">
        <v>114</v>
      </c>
      <c r="CR585" t="s">
        <v>114</v>
      </c>
      <c r="CS585" t="s">
        <v>114</v>
      </c>
      <c r="CT585" t="s">
        <v>136</v>
      </c>
      <c r="CU585" t="s">
        <v>114</v>
      </c>
      <c r="CV585" t="s">
        <v>114</v>
      </c>
      <c r="CW585" t="s">
        <v>3591</v>
      </c>
      <c r="CX585" s="10">
        <v>16702341795</v>
      </c>
      <c r="CY585" t="s">
        <v>3586</v>
      </c>
      <c r="CZ585" t="s">
        <v>3592</v>
      </c>
      <c r="DA585" t="s">
        <v>114</v>
      </c>
      <c r="DB585" t="s">
        <v>115</v>
      </c>
    </row>
    <row r="586" spans="1:111" ht="14.45" customHeight="1" x14ac:dyDescent="0.25">
      <c r="A586" t="s">
        <v>4696</v>
      </c>
      <c r="B586" t="s">
        <v>209</v>
      </c>
      <c r="C586" s="1">
        <v>45187.762753819443</v>
      </c>
      <c r="D586" s="1">
        <v>45247</v>
      </c>
      <c r="E586" t="s">
        <v>139</v>
      </c>
      <c r="G586" t="s">
        <v>115</v>
      </c>
      <c r="H586" t="s">
        <v>115</v>
      </c>
      <c r="I586" t="s">
        <v>115</v>
      </c>
      <c r="J586" t="s">
        <v>1667</v>
      </c>
      <c r="L586" t="s">
        <v>1668</v>
      </c>
      <c r="M586" t="s">
        <v>1669</v>
      </c>
      <c r="N586" t="s">
        <v>119</v>
      </c>
      <c r="O586" t="s">
        <v>120</v>
      </c>
      <c r="P586" s="8">
        <v>96950</v>
      </c>
      <c r="Q586" t="s">
        <v>121</v>
      </c>
      <c r="S586" s="10">
        <v>16702368202</v>
      </c>
      <c r="T586">
        <v>3554</v>
      </c>
      <c r="U586">
        <v>62211</v>
      </c>
      <c r="V586" t="s">
        <v>122</v>
      </c>
      <c r="X586" t="s">
        <v>1670</v>
      </c>
      <c r="Y586" t="s">
        <v>1671</v>
      </c>
      <c r="Z586" t="s">
        <v>1672</v>
      </c>
      <c r="AA586" t="s">
        <v>1673</v>
      </c>
      <c r="AB586" t="s">
        <v>1668</v>
      </c>
      <c r="AC586" t="s">
        <v>1669</v>
      </c>
      <c r="AD586" t="s">
        <v>119</v>
      </c>
      <c r="AE586" t="s">
        <v>120</v>
      </c>
      <c r="AF586" s="8">
        <v>96950</v>
      </c>
      <c r="AG586" t="s">
        <v>121</v>
      </c>
      <c r="AI586" s="10">
        <v>16702368202</v>
      </c>
      <c r="AJ586">
        <v>3554</v>
      </c>
      <c r="AK586" t="s">
        <v>1674</v>
      </c>
      <c r="BC586" t="str">
        <f>"29-1141.00"</f>
        <v>29-1141.00</v>
      </c>
      <c r="BD586" t="s">
        <v>1688</v>
      </c>
      <c r="BE586" t="s">
        <v>1689</v>
      </c>
      <c r="BF586" t="s">
        <v>1690</v>
      </c>
      <c r="BG586">
        <v>4</v>
      </c>
      <c r="BH586">
        <v>4</v>
      </c>
      <c r="BI586" s="1">
        <v>45292</v>
      </c>
      <c r="BJ586" s="1">
        <v>45657</v>
      </c>
      <c r="BK586" s="1">
        <v>45292</v>
      </c>
      <c r="BL586" s="1">
        <v>45657</v>
      </c>
      <c r="BM586">
        <v>40</v>
      </c>
      <c r="BN586">
        <v>12</v>
      </c>
      <c r="BO586">
        <v>12</v>
      </c>
      <c r="BP586">
        <v>12</v>
      </c>
      <c r="BQ586">
        <v>4</v>
      </c>
      <c r="BR586">
        <v>0</v>
      </c>
      <c r="BS586">
        <v>0</v>
      </c>
      <c r="BT586">
        <v>0</v>
      </c>
      <c r="BU586" t="str">
        <f>"7:30 AM"</f>
        <v>7:30 AM</v>
      </c>
      <c r="BV586" t="str">
        <f>"7:30 PM"</f>
        <v>7:30 PM</v>
      </c>
      <c r="BW586" t="s">
        <v>160</v>
      </c>
      <c r="BX586">
        <v>0</v>
      </c>
      <c r="BY586">
        <v>0</v>
      </c>
      <c r="BZ586" t="s">
        <v>115</v>
      </c>
      <c r="CB586" t="s">
        <v>1691</v>
      </c>
      <c r="CC586" t="s">
        <v>4594</v>
      </c>
      <c r="CD586" t="s">
        <v>4697</v>
      </c>
      <c r="CE586" t="s">
        <v>1719</v>
      </c>
      <c r="CF586" t="s">
        <v>120</v>
      </c>
      <c r="CG586" s="8">
        <v>96952</v>
      </c>
      <c r="CH586" s="2">
        <v>17.53</v>
      </c>
      <c r="CI586" s="2">
        <v>22.22</v>
      </c>
      <c r="CL586" t="s">
        <v>134</v>
      </c>
      <c r="CM586" t="s">
        <v>1679</v>
      </c>
      <c r="CN586" t="s">
        <v>135</v>
      </c>
      <c r="CP586" t="s">
        <v>114</v>
      </c>
      <c r="CQ586" t="s">
        <v>114</v>
      </c>
      <c r="CR586" t="s">
        <v>115</v>
      </c>
      <c r="CS586" t="s">
        <v>115</v>
      </c>
      <c r="CT586" t="s">
        <v>136</v>
      </c>
      <c r="CU586" t="s">
        <v>114</v>
      </c>
      <c r="CV586" t="s">
        <v>136</v>
      </c>
      <c r="CW586" t="s">
        <v>1680</v>
      </c>
      <c r="CX586" s="10">
        <v>16702368202</v>
      </c>
      <c r="CY586" t="s">
        <v>1682</v>
      </c>
      <c r="CZ586" t="s">
        <v>1683</v>
      </c>
      <c r="DA586" t="s">
        <v>114</v>
      </c>
      <c r="DB586" t="s">
        <v>115</v>
      </c>
      <c r="DC586" t="s">
        <v>1684</v>
      </c>
      <c r="DD586" t="s">
        <v>1685</v>
      </c>
      <c r="DE586" t="s">
        <v>1109</v>
      </c>
      <c r="DF586" t="s">
        <v>1667</v>
      </c>
      <c r="DG586" t="s">
        <v>1686</v>
      </c>
    </row>
    <row r="587" spans="1:111" ht="14.45" customHeight="1" x14ac:dyDescent="0.25">
      <c r="A587" t="s">
        <v>4706</v>
      </c>
      <c r="B587" t="s">
        <v>209</v>
      </c>
      <c r="C587" s="1">
        <v>45189.011301736115</v>
      </c>
      <c r="D587" s="1">
        <v>45247</v>
      </c>
      <c r="E587" t="s">
        <v>139</v>
      </c>
      <c r="G587" t="s">
        <v>115</v>
      </c>
      <c r="H587" t="s">
        <v>115</v>
      </c>
      <c r="I587" t="s">
        <v>115</v>
      </c>
      <c r="J587" t="s">
        <v>4707</v>
      </c>
      <c r="K587" t="s">
        <v>4708</v>
      </c>
      <c r="L587" t="s">
        <v>4709</v>
      </c>
      <c r="M587" t="s">
        <v>4710</v>
      </c>
      <c r="N587" t="s">
        <v>119</v>
      </c>
      <c r="O587" t="s">
        <v>120</v>
      </c>
      <c r="P587" s="8">
        <v>96950</v>
      </c>
      <c r="Q587" t="s">
        <v>121</v>
      </c>
      <c r="S587" s="10">
        <v>16702332374</v>
      </c>
      <c r="U587">
        <v>531110</v>
      </c>
      <c r="V587" t="s">
        <v>122</v>
      </c>
      <c r="X587" t="s">
        <v>4711</v>
      </c>
      <c r="Y587" t="s">
        <v>4712</v>
      </c>
      <c r="Z587" t="s">
        <v>4713</v>
      </c>
      <c r="AA587" t="s">
        <v>126</v>
      </c>
      <c r="AB587" t="s">
        <v>4532</v>
      </c>
      <c r="AC587" t="s">
        <v>4714</v>
      </c>
      <c r="AD587" t="s">
        <v>119</v>
      </c>
      <c r="AE587" t="s">
        <v>120</v>
      </c>
      <c r="AF587" s="8">
        <v>96950</v>
      </c>
      <c r="AG587" t="s">
        <v>121</v>
      </c>
      <c r="AI587" s="10">
        <v>16702332374</v>
      </c>
      <c r="AK587" t="s">
        <v>4539</v>
      </c>
      <c r="BC587" t="str">
        <f>"49-9071.00"</f>
        <v>49-9071.00</v>
      </c>
      <c r="BD587" t="s">
        <v>200</v>
      </c>
      <c r="BE587" t="s">
        <v>4715</v>
      </c>
      <c r="BF587" t="s">
        <v>4716</v>
      </c>
      <c r="BG587">
        <v>3</v>
      </c>
      <c r="BH587">
        <v>3</v>
      </c>
      <c r="BI587" s="1">
        <v>45261</v>
      </c>
      <c r="BJ587" s="1">
        <v>45626</v>
      </c>
      <c r="BK587" s="1">
        <v>45261</v>
      </c>
      <c r="BL587" s="1">
        <v>45626</v>
      </c>
      <c r="BM587">
        <v>35</v>
      </c>
      <c r="BN587">
        <v>0</v>
      </c>
      <c r="BO587">
        <v>7</v>
      </c>
      <c r="BP587">
        <v>7</v>
      </c>
      <c r="BQ587">
        <v>7</v>
      </c>
      <c r="BR587">
        <v>7</v>
      </c>
      <c r="BS587">
        <v>7</v>
      </c>
      <c r="BT587">
        <v>0</v>
      </c>
      <c r="BU587" t="str">
        <f>"9:00 AM"</f>
        <v>9:00 AM</v>
      </c>
      <c r="BV587" t="str">
        <f>"6:00 PM"</f>
        <v>6:00 PM</v>
      </c>
      <c r="BW587" t="s">
        <v>131</v>
      </c>
      <c r="BX587">
        <v>0</v>
      </c>
      <c r="BY587">
        <v>12</v>
      </c>
      <c r="BZ587" t="s">
        <v>115</v>
      </c>
      <c r="CB587" s="3" t="s">
        <v>4717</v>
      </c>
      <c r="CC587" t="s">
        <v>4710</v>
      </c>
      <c r="CE587" t="s">
        <v>214</v>
      </c>
      <c r="CF587" t="s">
        <v>120</v>
      </c>
      <c r="CG587" s="8">
        <v>96950</v>
      </c>
      <c r="CH587" s="2">
        <v>9.5399999999999991</v>
      </c>
      <c r="CI587" s="2">
        <v>9.5399999999999991</v>
      </c>
      <c r="CJ587" s="2">
        <v>14.31</v>
      </c>
      <c r="CK587" s="2">
        <v>14.31</v>
      </c>
      <c r="CL587" t="s">
        <v>134</v>
      </c>
      <c r="CM587" t="s">
        <v>4544</v>
      </c>
      <c r="CN587" t="s">
        <v>135</v>
      </c>
      <c r="CP587" t="s">
        <v>115</v>
      </c>
      <c r="CQ587" t="s">
        <v>114</v>
      </c>
      <c r="CR587" t="s">
        <v>115</v>
      </c>
      <c r="CS587" t="s">
        <v>114</v>
      </c>
      <c r="CT587" t="s">
        <v>136</v>
      </c>
      <c r="CU587" t="s">
        <v>114</v>
      </c>
      <c r="CV587" t="s">
        <v>136</v>
      </c>
      <c r="CW587" t="s">
        <v>4545</v>
      </c>
      <c r="CX587" s="10">
        <v>16702332374</v>
      </c>
      <c r="CY587" t="s">
        <v>4539</v>
      </c>
      <c r="CZ587" t="s">
        <v>136</v>
      </c>
      <c r="DA587" t="s">
        <v>114</v>
      </c>
      <c r="DB587" t="s">
        <v>115</v>
      </c>
    </row>
    <row r="588" spans="1:111" ht="14.45" customHeight="1" x14ac:dyDescent="0.25">
      <c r="A588" t="s">
        <v>4718</v>
      </c>
      <c r="B588" t="s">
        <v>209</v>
      </c>
      <c r="C588" s="1">
        <v>45189.335160648145</v>
      </c>
      <c r="D588" s="1">
        <v>45247</v>
      </c>
      <c r="E588" t="s">
        <v>139</v>
      </c>
      <c r="G588" t="s">
        <v>115</v>
      </c>
      <c r="H588" t="s">
        <v>115</v>
      </c>
      <c r="I588" t="s">
        <v>115</v>
      </c>
      <c r="J588" t="s">
        <v>4719</v>
      </c>
      <c r="K588" t="s">
        <v>4720</v>
      </c>
      <c r="L588" t="s">
        <v>4721</v>
      </c>
      <c r="M588" t="s">
        <v>4722</v>
      </c>
      <c r="N588" t="s">
        <v>119</v>
      </c>
      <c r="O588" t="s">
        <v>120</v>
      </c>
      <c r="P588" s="8">
        <v>96950</v>
      </c>
      <c r="Q588" t="s">
        <v>121</v>
      </c>
      <c r="R588" t="s">
        <v>175</v>
      </c>
      <c r="S588" s="10">
        <v>16702343929</v>
      </c>
      <c r="U588">
        <v>81142</v>
      </c>
      <c r="V588" t="s">
        <v>122</v>
      </c>
      <c r="X588" t="s">
        <v>4723</v>
      </c>
      <c r="Y588" t="s">
        <v>4724</v>
      </c>
      <c r="Z588" t="s">
        <v>136</v>
      </c>
      <c r="AA588" t="s">
        <v>126</v>
      </c>
      <c r="AB588" t="s">
        <v>4721</v>
      </c>
      <c r="AC588" t="s">
        <v>4722</v>
      </c>
      <c r="AD588" t="s">
        <v>119</v>
      </c>
      <c r="AE588" t="s">
        <v>120</v>
      </c>
      <c r="AF588" s="8">
        <v>96950</v>
      </c>
      <c r="AG588" t="s">
        <v>121</v>
      </c>
      <c r="AH588" t="s">
        <v>175</v>
      </c>
      <c r="AI588" s="10">
        <v>16702343929</v>
      </c>
      <c r="AK588" t="s">
        <v>4725</v>
      </c>
      <c r="BC588" t="str">
        <f>"51-6093.00"</f>
        <v>51-6093.00</v>
      </c>
      <c r="BD588" t="s">
        <v>4726</v>
      </c>
      <c r="BE588" t="s">
        <v>4727</v>
      </c>
      <c r="BF588" t="s">
        <v>4728</v>
      </c>
      <c r="BG588">
        <v>3</v>
      </c>
      <c r="BH588">
        <v>3</v>
      </c>
      <c r="BI588" s="1">
        <v>45231</v>
      </c>
      <c r="BJ588" s="1">
        <v>45596</v>
      </c>
      <c r="BK588" s="1">
        <v>45247</v>
      </c>
      <c r="BL588" s="1">
        <v>45596</v>
      </c>
      <c r="BM588">
        <v>40</v>
      </c>
      <c r="BN588">
        <v>0</v>
      </c>
      <c r="BO588">
        <v>8</v>
      </c>
      <c r="BP588">
        <v>8</v>
      </c>
      <c r="BQ588">
        <v>8</v>
      </c>
      <c r="BR588">
        <v>8</v>
      </c>
      <c r="BS588">
        <v>8</v>
      </c>
      <c r="BT588">
        <v>0</v>
      </c>
      <c r="BU588" t="str">
        <f>"8:00 AM"</f>
        <v>8:00 AM</v>
      </c>
      <c r="BV588" t="str">
        <f>"5:00 PM"</f>
        <v>5:00 PM</v>
      </c>
      <c r="BW588" t="s">
        <v>184</v>
      </c>
      <c r="BX588">
        <v>0</v>
      </c>
      <c r="BY588">
        <v>12</v>
      </c>
      <c r="BZ588" t="s">
        <v>115</v>
      </c>
      <c r="CB588" t="s">
        <v>4729</v>
      </c>
      <c r="CC588" t="s">
        <v>2503</v>
      </c>
      <c r="CD588" t="s">
        <v>4722</v>
      </c>
      <c r="CE588" t="s">
        <v>119</v>
      </c>
      <c r="CF588" t="s">
        <v>120</v>
      </c>
      <c r="CG588" s="8">
        <v>96950</v>
      </c>
      <c r="CH588" s="2">
        <v>8.84</v>
      </c>
      <c r="CI588" s="2">
        <v>9</v>
      </c>
      <c r="CJ588" s="2">
        <v>0</v>
      </c>
      <c r="CK588" s="2">
        <v>0</v>
      </c>
      <c r="CL588" t="s">
        <v>134</v>
      </c>
      <c r="CM588" t="s">
        <v>136</v>
      </c>
      <c r="CN588" t="s">
        <v>187</v>
      </c>
      <c r="CP588" t="s">
        <v>115</v>
      </c>
      <c r="CQ588" t="s">
        <v>114</v>
      </c>
      <c r="CR588" t="s">
        <v>114</v>
      </c>
      <c r="CS588" t="s">
        <v>115</v>
      </c>
      <c r="CT588" t="s">
        <v>136</v>
      </c>
      <c r="CU588" t="s">
        <v>114</v>
      </c>
      <c r="CV588" t="s">
        <v>136</v>
      </c>
      <c r="CW588" t="s">
        <v>188</v>
      </c>
      <c r="CX588" s="10">
        <v>16702343929</v>
      </c>
      <c r="CY588" t="s">
        <v>4725</v>
      </c>
      <c r="CZ588" t="s">
        <v>136</v>
      </c>
      <c r="DA588" t="s">
        <v>114</v>
      </c>
      <c r="DB588" t="s">
        <v>115</v>
      </c>
    </row>
    <row r="589" spans="1:111" ht="14.45" customHeight="1" x14ac:dyDescent="0.25">
      <c r="A589" t="s">
        <v>4740</v>
      </c>
      <c r="B589" t="s">
        <v>209</v>
      </c>
      <c r="C589" s="1">
        <v>45183.205100115738</v>
      </c>
      <c r="D589" s="1">
        <v>45247</v>
      </c>
      <c r="E589" t="s">
        <v>113</v>
      </c>
      <c r="F589" s="1">
        <v>45290.791666666664</v>
      </c>
      <c r="G589" t="s">
        <v>115</v>
      </c>
      <c r="H589" t="s">
        <v>115</v>
      </c>
      <c r="I589" t="s">
        <v>115</v>
      </c>
      <c r="J589" t="s">
        <v>4741</v>
      </c>
      <c r="L589" t="s">
        <v>4742</v>
      </c>
      <c r="M589" t="s">
        <v>4743</v>
      </c>
      <c r="N589" t="s">
        <v>214</v>
      </c>
      <c r="O589" t="s">
        <v>120</v>
      </c>
      <c r="P589" s="8">
        <v>96950</v>
      </c>
      <c r="Q589" t="s">
        <v>121</v>
      </c>
      <c r="R589" t="s">
        <v>136</v>
      </c>
      <c r="S589" s="10">
        <v>16702353027</v>
      </c>
      <c r="U589">
        <v>561320</v>
      </c>
      <c r="V589" t="s">
        <v>448</v>
      </c>
      <c r="W589" t="s">
        <v>114</v>
      </c>
      <c r="X589" t="s">
        <v>1103</v>
      </c>
      <c r="Y589" t="s">
        <v>1104</v>
      </c>
      <c r="Z589" t="s">
        <v>931</v>
      </c>
      <c r="AA589" t="s">
        <v>219</v>
      </c>
      <c r="AB589" t="s">
        <v>3154</v>
      </c>
      <c r="AC589" t="s">
        <v>4744</v>
      </c>
      <c r="AD589" t="s">
        <v>214</v>
      </c>
      <c r="AE589" t="s">
        <v>120</v>
      </c>
      <c r="AF589" s="8">
        <v>96950</v>
      </c>
      <c r="AG589" t="s">
        <v>121</v>
      </c>
      <c r="AH589" t="s">
        <v>2318</v>
      </c>
      <c r="AI589" s="10">
        <v>16702353027</v>
      </c>
      <c r="AK589" t="s">
        <v>1105</v>
      </c>
      <c r="BC589" t="str">
        <f>"37-2011.00"</f>
        <v>37-2011.00</v>
      </c>
      <c r="BD589" t="s">
        <v>144</v>
      </c>
      <c r="BE589" t="s">
        <v>4745</v>
      </c>
      <c r="BF589" t="s">
        <v>3321</v>
      </c>
      <c r="BG589">
        <v>8</v>
      </c>
      <c r="BH589">
        <v>8</v>
      </c>
      <c r="BI589" s="1">
        <v>45292</v>
      </c>
      <c r="BJ589" s="1">
        <v>45657</v>
      </c>
      <c r="BK589" s="1">
        <v>45292</v>
      </c>
      <c r="BL589" s="1">
        <v>45657</v>
      </c>
      <c r="BM589">
        <v>35</v>
      </c>
      <c r="BN589">
        <v>0</v>
      </c>
      <c r="BO589">
        <v>7</v>
      </c>
      <c r="BP589">
        <v>7</v>
      </c>
      <c r="BQ589">
        <v>7</v>
      </c>
      <c r="BR589">
        <v>7</v>
      </c>
      <c r="BS589">
        <v>7</v>
      </c>
      <c r="BT589">
        <v>0</v>
      </c>
      <c r="BU589" t="str">
        <f>"8:00 AM"</f>
        <v>8:00 AM</v>
      </c>
      <c r="BV589" t="str">
        <f>"3:00 PM"</f>
        <v>3:00 PM</v>
      </c>
      <c r="BW589" t="s">
        <v>131</v>
      </c>
      <c r="BX589">
        <v>0</v>
      </c>
      <c r="BY589">
        <v>6</v>
      </c>
      <c r="BZ589" t="s">
        <v>115</v>
      </c>
      <c r="CB589" t="s">
        <v>4746</v>
      </c>
      <c r="CC589" t="s">
        <v>3155</v>
      </c>
      <c r="CD589" t="s">
        <v>3155</v>
      </c>
      <c r="CE589" t="s">
        <v>214</v>
      </c>
      <c r="CF589" t="s">
        <v>120</v>
      </c>
      <c r="CG589" s="8">
        <v>96950</v>
      </c>
      <c r="CH589" s="2">
        <v>8.15</v>
      </c>
      <c r="CI589" s="2">
        <v>8.15</v>
      </c>
      <c r="CJ589" s="2">
        <v>12.23</v>
      </c>
      <c r="CK589" s="2">
        <v>12.23</v>
      </c>
      <c r="CL589" t="s">
        <v>134</v>
      </c>
      <c r="CM589" t="s">
        <v>184</v>
      </c>
      <c r="CN589" t="s">
        <v>135</v>
      </c>
      <c r="CP589" t="s">
        <v>115</v>
      </c>
      <c r="CQ589" t="s">
        <v>114</v>
      </c>
      <c r="CR589" t="s">
        <v>115</v>
      </c>
      <c r="CS589" t="s">
        <v>114</v>
      </c>
      <c r="CT589" t="s">
        <v>136</v>
      </c>
      <c r="CU589" t="s">
        <v>114</v>
      </c>
      <c r="CV589" t="s">
        <v>136</v>
      </c>
      <c r="CW589" t="s">
        <v>942</v>
      </c>
      <c r="CX589" s="10">
        <v>16702353027</v>
      </c>
      <c r="CY589" t="s">
        <v>1105</v>
      </c>
      <c r="CZ589" t="s">
        <v>136</v>
      </c>
      <c r="DA589" t="s">
        <v>114</v>
      </c>
      <c r="DB589" t="s">
        <v>114</v>
      </c>
      <c r="DC589" t="s">
        <v>1103</v>
      </c>
      <c r="DD589" t="s">
        <v>1104</v>
      </c>
      <c r="DE589" t="s">
        <v>1109</v>
      </c>
      <c r="DF589" t="s">
        <v>4747</v>
      </c>
      <c r="DG589" t="s">
        <v>4748</v>
      </c>
    </row>
    <row r="590" spans="1:111" ht="14.45" customHeight="1" x14ac:dyDescent="0.25">
      <c r="A590" t="s">
        <v>4749</v>
      </c>
      <c r="B590" t="s">
        <v>209</v>
      </c>
      <c r="C590" s="1">
        <v>45187.868731712966</v>
      </c>
      <c r="D590" s="1">
        <v>45247</v>
      </c>
      <c r="E590" t="s">
        <v>113</v>
      </c>
      <c r="F590" s="1">
        <v>45321.791666666664</v>
      </c>
      <c r="G590" t="s">
        <v>114</v>
      </c>
      <c r="H590" t="s">
        <v>115</v>
      </c>
      <c r="I590" t="s">
        <v>115</v>
      </c>
      <c r="J590" t="s">
        <v>573</v>
      </c>
      <c r="L590" t="s">
        <v>4750</v>
      </c>
      <c r="M590" t="s">
        <v>4750</v>
      </c>
      <c r="N590" t="s">
        <v>214</v>
      </c>
      <c r="O590" t="s">
        <v>120</v>
      </c>
      <c r="P590" s="8">
        <v>96950</v>
      </c>
      <c r="Q590" t="s">
        <v>121</v>
      </c>
      <c r="S590" s="10">
        <v>16702346445</v>
      </c>
      <c r="T590">
        <v>2263</v>
      </c>
      <c r="U590">
        <v>445110</v>
      </c>
      <c r="V590" t="s">
        <v>122</v>
      </c>
      <c r="X590" t="s">
        <v>239</v>
      </c>
      <c r="Y590" t="s">
        <v>240</v>
      </c>
      <c r="AA590" t="s">
        <v>241</v>
      </c>
      <c r="AB590" t="s">
        <v>242</v>
      </c>
      <c r="AC590" t="s">
        <v>242</v>
      </c>
      <c r="AD590" t="s">
        <v>214</v>
      </c>
      <c r="AE590" t="s">
        <v>120</v>
      </c>
      <c r="AF590" s="8">
        <v>96950</v>
      </c>
      <c r="AG590" t="s">
        <v>121</v>
      </c>
      <c r="AI590" s="10">
        <v>16702346445</v>
      </c>
      <c r="AJ590">
        <v>2263</v>
      </c>
      <c r="AK590" t="s">
        <v>243</v>
      </c>
      <c r="BC590" t="str">
        <f>"41-4012.00"</f>
        <v>41-4012.00</v>
      </c>
      <c r="BD590" t="s">
        <v>1758</v>
      </c>
      <c r="BE590" t="s">
        <v>4751</v>
      </c>
      <c r="BF590" t="s">
        <v>3344</v>
      </c>
      <c r="BG590">
        <v>1</v>
      </c>
      <c r="BH590">
        <v>1</v>
      </c>
      <c r="BI590" s="1">
        <v>45323</v>
      </c>
      <c r="BJ590" s="1">
        <v>45688</v>
      </c>
      <c r="BK590" s="1">
        <v>45323</v>
      </c>
      <c r="BL590" s="1">
        <v>45688</v>
      </c>
      <c r="BM590">
        <v>40</v>
      </c>
      <c r="BN590">
        <v>0</v>
      </c>
      <c r="BO590">
        <v>8</v>
      </c>
      <c r="BP590">
        <v>8</v>
      </c>
      <c r="BQ590">
        <v>8</v>
      </c>
      <c r="BR590">
        <v>8</v>
      </c>
      <c r="BS590">
        <v>8</v>
      </c>
      <c r="BT590">
        <v>0</v>
      </c>
      <c r="BU590" t="str">
        <f>"8:00 AM"</f>
        <v>8:00 AM</v>
      </c>
      <c r="BV590" t="str">
        <f>"5:00 PM"</f>
        <v>5:00 PM</v>
      </c>
      <c r="BW590" t="s">
        <v>131</v>
      </c>
      <c r="BX590">
        <v>0</v>
      </c>
      <c r="BY590">
        <v>6</v>
      </c>
      <c r="BZ590" t="s">
        <v>115</v>
      </c>
      <c r="CB590" t="s">
        <v>4752</v>
      </c>
      <c r="CC590" t="s">
        <v>4750</v>
      </c>
      <c r="CD590" t="s">
        <v>4750</v>
      </c>
      <c r="CE590" t="s">
        <v>214</v>
      </c>
      <c r="CF590" t="s">
        <v>120</v>
      </c>
      <c r="CG590" s="8">
        <v>96950</v>
      </c>
      <c r="CH590" s="2">
        <v>9.2899999999999991</v>
      </c>
      <c r="CI590" s="2">
        <v>10</v>
      </c>
      <c r="CJ590" s="2">
        <v>13.93</v>
      </c>
      <c r="CK590" s="2">
        <v>15</v>
      </c>
      <c r="CL590" t="s">
        <v>134</v>
      </c>
      <c r="CM590" t="s">
        <v>248</v>
      </c>
      <c r="CN590" t="s">
        <v>135</v>
      </c>
      <c r="CP590" t="s">
        <v>115</v>
      </c>
      <c r="CQ590" t="s">
        <v>114</v>
      </c>
      <c r="CR590" t="s">
        <v>115</v>
      </c>
      <c r="CS590" t="s">
        <v>114</v>
      </c>
      <c r="CT590" t="s">
        <v>136</v>
      </c>
      <c r="CU590" t="s">
        <v>114</v>
      </c>
      <c r="CV590" t="s">
        <v>136</v>
      </c>
      <c r="CW590" t="s">
        <v>136</v>
      </c>
      <c r="CX590" s="10">
        <v>16702346445</v>
      </c>
      <c r="CY590" t="s">
        <v>243</v>
      </c>
      <c r="CZ590" t="s">
        <v>136</v>
      </c>
      <c r="DA590" t="s">
        <v>114</v>
      </c>
      <c r="DB590" t="s">
        <v>115</v>
      </c>
      <c r="DC590" t="s">
        <v>239</v>
      </c>
      <c r="DD590" t="s">
        <v>240</v>
      </c>
      <c r="DF590" t="s">
        <v>4753</v>
      </c>
      <c r="DG590" t="s">
        <v>243</v>
      </c>
    </row>
    <row r="591" spans="1:111" ht="14.45" customHeight="1" x14ac:dyDescent="0.25">
      <c r="A591" t="s">
        <v>4631</v>
      </c>
      <c r="B591" t="s">
        <v>285</v>
      </c>
      <c r="C591" s="1">
        <v>45189.015750347222</v>
      </c>
      <c r="D591" s="1">
        <v>45247</v>
      </c>
      <c r="E591" t="s">
        <v>139</v>
      </c>
      <c r="G591" t="s">
        <v>115</v>
      </c>
      <c r="H591" t="s">
        <v>115</v>
      </c>
      <c r="I591" t="s">
        <v>115</v>
      </c>
      <c r="J591" t="s">
        <v>4632</v>
      </c>
      <c r="K591" t="s">
        <v>4633</v>
      </c>
      <c r="L591" t="s">
        <v>4634</v>
      </c>
      <c r="M591" t="s">
        <v>4635</v>
      </c>
      <c r="N591" t="s">
        <v>119</v>
      </c>
      <c r="O591" t="s">
        <v>120</v>
      </c>
      <c r="P591" s="8">
        <v>96950</v>
      </c>
      <c r="Q591" t="s">
        <v>121</v>
      </c>
      <c r="S591" s="10">
        <v>16702332374</v>
      </c>
      <c r="U591">
        <v>56142</v>
      </c>
      <c r="V591" t="s">
        <v>122</v>
      </c>
      <c r="X591" t="s">
        <v>4534</v>
      </c>
      <c r="Y591" t="s">
        <v>4535</v>
      </c>
      <c r="Z591" t="s">
        <v>4536</v>
      </c>
      <c r="AA591" t="s">
        <v>219</v>
      </c>
      <c r="AB591" t="s">
        <v>4636</v>
      </c>
      <c r="AC591" t="s">
        <v>4637</v>
      </c>
      <c r="AD591" t="s">
        <v>214</v>
      </c>
      <c r="AE591" t="s">
        <v>120</v>
      </c>
      <c r="AF591" s="8">
        <v>96950</v>
      </c>
      <c r="AG591" t="s">
        <v>121</v>
      </c>
      <c r="AI591" s="10">
        <v>16702332374</v>
      </c>
      <c r="AK591" t="s">
        <v>4539</v>
      </c>
      <c r="BC591" t="str">
        <f>"43-4051.00"</f>
        <v>43-4051.00</v>
      </c>
      <c r="BD591" t="s">
        <v>1407</v>
      </c>
      <c r="BE591" t="s">
        <v>4638</v>
      </c>
      <c r="BF591" t="s">
        <v>4639</v>
      </c>
      <c r="BG591">
        <v>1</v>
      </c>
      <c r="BI591" s="1">
        <v>45261</v>
      </c>
      <c r="BJ591" s="1">
        <v>45626</v>
      </c>
      <c r="BM591">
        <v>35</v>
      </c>
      <c r="BN591">
        <v>0</v>
      </c>
      <c r="BO591">
        <v>7</v>
      </c>
      <c r="BP591">
        <v>7</v>
      </c>
      <c r="BQ591">
        <v>7</v>
      </c>
      <c r="BR591">
        <v>7</v>
      </c>
      <c r="BS591">
        <v>7</v>
      </c>
      <c r="BT591">
        <v>0</v>
      </c>
      <c r="BU591" t="str">
        <f>"9:00 AM"</f>
        <v>9:00 AM</v>
      </c>
      <c r="BV591" t="str">
        <f>"6:00 PM"</f>
        <v>6:00 PM</v>
      </c>
      <c r="BW591" t="s">
        <v>131</v>
      </c>
      <c r="BX591">
        <v>0</v>
      </c>
      <c r="BY591">
        <v>12</v>
      </c>
      <c r="BZ591" t="s">
        <v>115</v>
      </c>
      <c r="CB591" s="3" t="s">
        <v>4640</v>
      </c>
      <c r="CC591" t="s">
        <v>4641</v>
      </c>
      <c r="CE591" t="s">
        <v>529</v>
      </c>
      <c r="CF591" t="s">
        <v>120</v>
      </c>
      <c r="CG591" s="8">
        <v>96950</v>
      </c>
      <c r="CH591" s="2">
        <v>10.84</v>
      </c>
      <c r="CI591" s="2">
        <v>10.84</v>
      </c>
      <c r="CJ591" s="2">
        <v>16.260000000000002</v>
      </c>
      <c r="CK591" s="2">
        <v>16.260000000000002</v>
      </c>
      <c r="CL591" t="s">
        <v>134</v>
      </c>
      <c r="CM591" t="s">
        <v>4544</v>
      </c>
      <c r="CN591" t="s">
        <v>135</v>
      </c>
      <c r="CP591" t="s">
        <v>115</v>
      </c>
      <c r="CQ591" t="s">
        <v>114</v>
      </c>
      <c r="CR591" t="s">
        <v>115</v>
      </c>
      <c r="CS591" t="s">
        <v>114</v>
      </c>
      <c r="CT591" t="s">
        <v>136</v>
      </c>
      <c r="CU591" t="s">
        <v>114</v>
      </c>
      <c r="CV591" t="s">
        <v>136</v>
      </c>
      <c r="CW591" t="s">
        <v>4545</v>
      </c>
      <c r="CX591" s="10">
        <v>16702332374</v>
      </c>
      <c r="CY591" t="s">
        <v>4539</v>
      </c>
      <c r="CZ591" t="s">
        <v>136</v>
      </c>
      <c r="DA591" t="s">
        <v>114</v>
      </c>
      <c r="DB591" t="s">
        <v>115</v>
      </c>
    </row>
    <row r="592" spans="1:111" ht="14.45" customHeight="1" x14ac:dyDescent="0.25">
      <c r="A592" t="s">
        <v>4680</v>
      </c>
      <c r="B592" t="s">
        <v>285</v>
      </c>
      <c r="C592" s="1">
        <v>45186.470916666665</v>
      </c>
      <c r="D592" s="1">
        <v>45247</v>
      </c>
      <c r="E592" t="s">
        <v>139</v>
      </c>
      <c r="G592" t="s">
        <v>115</v>
      </c>
      <c r="H592" t="s">
        <v>115</v>
      </c>
      <c r="I592" t="s">
        <v>115</v>
      </c>
      <c r="J592" t="s">
        <v>4681</v>
      </c>
      <c r="L592" t="s">
        <v>4682</v>
      </c>
      <c r="N592" t="s">
        <v>119</v>
      </c>
      <c r="O592" t="s">
        <v>120</v>
      </c>
      <c r="P592" s="8">
        <v>96950</v>
      </c>
      <c r="Q592" t="s">
        <v>121</v>
      </c>
      <c r="S592" s="10">
        <v>16707880047</v>
      </c>
      <c r="U592">
        <v>711320</v>
      </c>
      <c r="V592" t="s">
        <v>122</v>
      </c>
      <c r="X592" t="s">
        <v>4683</v>
      </c>
      <c r="Y592" t="s">
        <v>4684</v>
      </c>
      <c r="Z592" t="s">
        <v>995</v>
      </c>
      <c r="AA592" t="s">
        <v>179</v>
      </c>
      <c r="AB592" t="s">
        <v>4685</v>
      </c>
      <c r="AD592" t="s">
        <v>119</v>
      </c>
      <c r="AE592" t="s">
        <v>120</v>
      </c>
      <c r="AF592" s="8">
        <v>96950</v>
      </c>
      <c r="AG592" t="s">
        <v>121</v>
      </c>
      <c r="AI592" s="10">
        <v>16707880047</v>
      </c>
      <c r="AK592" t="s">
        <v>4686</v>
      </c>
      <c r="BC592" t="str">
        <f>"13-1121.00"</f>
        <v>13-1121.00</v>
      </c>
      <c r="BD592" t="s">
        <v>4687</v>
      </c>
      <c r="BE592" t="s">
        <v>4688</v>
      </c>
      <c r="BF592" t="s">
        <v>4689</v>
      </c>
      <c r="BG592">
        <v>2</v>
      </c>
      <c r="BI592" s="1">
        <v>45200</v>
      </c>
      <c r="BJ592" s="1">
        <v>45565</v>
      </c>
      <c r="BM592">
        <v>40</v>
      </c>
      <c r="BN592">
        <v>0</v>
      </c>
      <c r="BO592">
        <v>0</v>
      </c>
      <c r="BP592">
        <v>8</v>
      </c>
      <c r="BQ592">
        <v>8</v>
      </c>
      <c r="BR592">
        <v>8</v>
      </c>
      <c r="BS592">
        <v>8</v>
      </c>
      <c r="BT592">
        <v>8</v>
      </c>
      <c r="BU592" t="str">
        <f>"8:00 AM"</f>
        <v>8:00 AM</v>
      </c>
      <c r="BV592" t="str">
        <f>"5:00 PM"</f>
        <v>5:00 PM</v>
      </c>
      <c r="BW592" t="s">
        <v>131</v>
      </c>
      <c r="BX592">
        <v>1</v>
      </c>
      <c r="BY592">
        <v>3</v>
      </c>
      <c r="BZ592" t="s">
        <v>115</v>
      </c>
      <c r="CB592" t="s">
        <v>4690</v>
      </c>
      <c r="CC592" t="s">
        <v>148</v>
      </c>
      <c r="CD592" t="s">
        <v>4685</v>
      </c>
      <c r="CE592" t="s">
        <v>119</v>
      </c>
      <c r="CF592" t="s">
        <v>120</v>
      </c>
      <c r="CG592" s="8">
        <v>96950</v>
      </c>
      <c r="CH592" s="2">
        <v>16.399999999999999</v>
      </c>
      <c r="CI592" s="2">
        <v>16.399999999999999</v>
      </c>
      <c r="CJ592" s="2">
        <v>0</v>
      </c>
      <c r="CK592" s="2">
        <v>0</v>
      </c>
      <c r="CL592" t="s">
        <v>134</v>
      </c>
      <c r="CM592" t="s">
        <v>184</v>
      </c>
      <c r="CN592" t="s">
        <v>135</v>
      </c>
      <c r="CP592" t="s">
        <v>115</v>
      </c>
      <c r="CQ592" t="s">
        <v>114</v>
      </c>
      <c r="CR592" t="s">
        <v>115</v>
      </c>
      <c r="CS592" t="s">
        <v>115</v>
      </c>
      <c r="CT592" t="s">
        <v>136</v>
      </c>
      <c r="CU592" t="s">
        <v>114</v>
      </c>
      <c r="CV592" t="s">
        <v>114</v>
      </c>
      <c r="CW592" t="s">
        <v>362</v>
      </c>
      <c r="CX592" s="10">
        <v>16707880047</v>
      </c>
      <c r="CY592" t="s">
        <v>4686</v>
      </c>
      <c r="CZ592" t="s">
        <v>136</v>
      </c>
      <c r="DA592" t="s">
        <v>114</v>
      </c>
      <c r="DB592" t="s">
        <v>115</v>
      </c>
      <c r="DC592" t="s">
        <v>4683</v>
      </c>
      <c r="DD592" t="s">
        <v>4684</v>
      </c>
      <c r="DE592" t="s">
        <v>995</v>
      </c>
      <c r="DF592" t="s">
        <v>4681</v>
      </c>
      <c r="DG592" t="s">
        <v>4686</v>
      </c>
    </row>
    <row r="593" spans="1:111" ht="14.45" customHeight="1" x14ac:dyDescent="0.25">
      <c r="A593" t="s">
        <v>4698</v>
      </c>
      <c r="B593" t="s">
        <v>285</v>
      </c>
      <c r="C593" s="1">
        <v>45190.919858912035</v>
      </c>
      <c r="D593" s="1">
        <v>45247</v>
      </c>
      <c r="E593" t="s">
        <v>139</v>
      </c>
      <c r="G593" t="s">
        <v>115</v>
      </c>
      <c r="H593" t="s">
        <v>115</v>
      </c>
      <c r="I593" t="s">
        <v>115</v>
      </c>
      <c r="J593" t="s">
        <v>2891</v>
      </c>
      <c r="K593" t="s">
        <v>4699</v>
      </c>
      <c r="L593" t="s">
        <v>2893</v>
      </c>
      <c r="M593" t="s">
        <v>4700</v>
      </c>
      <c r="N593" t="s">
        <v>119</v>
      </c>
      <c r="O593" t="s">
        <v>120</v>
      </c>
      <c r="P593" s="8">
        <v>96950</v>
      </c>
      <c r="Q593" t="s">
        <v>121</v>
      </c>
      <c r="S593" s="10">
        <v>16704836526</v>
      </c>
      <c r="U593">
        <v>488510</v>
      </c>
      <c r="V593" t="s">
        <v>122</v>
      </c>
      <c r="X593" t="s">
        <v>2895</v>
      </c>
      <c r="Y593" t="s">
        <v>2896</v>
      </c>
      <c r="Z593" t="s">
        <v>2897</v>
      </c>
      <c r="AA593" t="s">
        <v>650</v>
      </c>
      <c r="AB593" t="s">
        <v>2898</v>
      </c>
      <c r="AC593" t="s">
        <v>2894</v>
      </c>
      <c r="AD593" t="s">
        <v>119</v>
      </c>
      <c r="AE593" t="s">
        <v>120</v>
      </c>
      <c r="AF593" s="8">
        <v>96950</v>
      </c>
      <c r="AG593" t="s">
        <v>121</v>
      </c>
      <c r="AI593" s="10">
        <v>16704836526</v>
      </c>
      <c r="AK593" t="s">
        <v>2899</v>
      </c>
      <c r="BC593" t="str">
        <f>"43-5011.00"</f>
        <v>43-5011.00</v>
      </c>
      <c r="BD593" t="s">
        <v>4701</v>
      </c>
      <c r="BE593" t="s">
        <v>4702</v>
      </c>
      <c r="BF593" t="s">
        <v>4703</v>
      </c>
      <c r="BG593">
        <v>1</v>
      </c>
      <c r="BI593" s="1">
        <v>45200</v>
      </c>
      <c r="BJ593" s="1">
        <v>45565</v>
      </c>
      <c r="BM593">
        <v>40</v>
      </c>
      <c r="BN593">
        <v>0</v>
      </c>
      <c r="BO593">
        <v>8</v>
      </c>
      <c r="BP593">
        <v>8</v>
      </c>
      <c r="BQ593">
        <v>8</v>
      </c>
      <c r="BR593">
        <v>8</v>
      </c>
      <c r="BS593">
        <v>8</v>
      </c>
      <c r="BT593">
        <v>0</v>
      </c>
      <c r="BU593" t="str">
        <f>"8:00 AM"</f>
        <v>8:00 AM</v>
      </c>
      <c r="BV593" t="str">
        <f>"5:00 PM"</f>
        <v>5:00 PM</v>
      </c>
      <c r="BW593" t="s">
        <v>131</v>
      </c>
      <c r="BX593">
        <v>0</v>
      </c>
      <c r="BY593">
        <v>12</v>
      </c>
      <c r="BZ593" t="s">
        <v>115</v>
      </c>
      <c r="CB593" s="3" t="s">
        <v>4704</v>
      </c>
      <c r="CC593" t="s">
        <v>2893</v>
      </c>
      <c r="CE593" t="s">
        <v>119</v>
      </c>
      <c r="CF593" t="s">
        <v>120</v>
      </c>
      <c r="CG593" s="8">
        <v>96950</v>
      </c>
      <c r="CH593" s="2">
        <v>8.42</v>
      </c>
      <c r="CI593" s="2">
        <v>8.42</v>
      </c>
      <c r="CJ593" s="2">
        <v>12.63</v>
      </c>
      <c r="CK593" s="2">
        <v>12.63</v>
      </c>
      <c r="CL593" t="s">
        <v>134</v>
      </c>
      <c r="CM593" t="s">
        <v>764</v>
      </c>
      <c r="CN593" t="s">
        <v>135</v>
      </c>
      <c r="CP593" t="s">
        <v>115</v>
      </c>
      <c r="CQ593" t="s">
        <v>114</v>
      </c>
      <c r="CR593" t="s">
        <v>115</v>
      </c>
      <c r="CS593" t="s">
        <v>114</v>
      </c>
      <c r="CT593" t="s">
        <v>136</v>
      </c>
      <c r="CU593" t="s">
        <v>114</v>
      </c>
      <c r="CV593" t="s">
        <v>136</v>
      </c>
      <c r="CW593" t="s">
        <v>4705</v>
      </c>
      <c r="CX593" s="10">
        <v>16704836526</v>
      </c>
      <c r="CY593" t="s">
        <v>2899</v>
      </c>
      <c r="CZ593" t="s">
        <v>136</v>
      </c>
      <c r="DA593" t="s">
        <v>114</v>
      </c>
      <c r="DB593" t="s">
        <v>115</v>
      </c>
    </row>
    <row r="594" spans="1:111" ht="14.45" customHeight="1" x14ac:dyDescent="0.25">
      <c r="A594" t="s">
        <v>4730</v>
      </c>
      <c r="B594" t="s">
        <v>285</v>
      </c>
      <c r="C594" s="1">
        <v>45185.042982291663</v>
      </c>
      <c r="D594" s="1">
        <v>45247</v>
      </c>
      <c r="E594" t="s">
        <v>139</v>
      </c>
      <c r="G594" t="s">
        <v>115</v>
      </c>
      <c r="H594" t="s">
        <v>115</v>
      </c>
      <c r="I594" t="s">
        <v>115</v>
      </c>
      <c r="J594" t="s">
        <v>4731</v>
      </c>
      <c r="L594" t="s">
        <v>4732</v>
      </c>
      <c r="N594" t="s">
        <v>119</v>
      </c>
      <c r="O594" t="s">
        <v>120</v>
      </c>
      <c r="P594" s="8">
        <v>96950</v>
      </c>
      <c r="Q594" t="s">
        <v>121</v>
      </c>
      <c r="S594" s="10">
        <v>16705881110</v>
      </c>
      <c r="U594">
        <v>56132</v>
      </c>
      <c r="V594" t="s">
        <v>122</v>
      </c>
      <c r="X594" t="s">
        <v>4733</v>
      </c>
      <c r="Y594" t="s">
        <v>4734</v>
      </c>
      <c r="Z594" t="s">
        <v>1588</v>
      </c>
      <c r="AA594" t="s">
        <v>126</v>
      </c>
      <c r="AB594" t="s">
        <v>4735</v>
      </c>
      <c r="AD594" t="s">
        <v>119</v>
      </c>
      <c r="AE594" t="s">
        <v>120</v>
      </c>
      <c r="AF594" s="8">
        <v>96950</v>
      </c>
      <c r="AG594" t="s">
        <v>121</v>
      </c>
      <c r="AI594" s="10">
        <v>16705887701</v>
      </c>
      <c r="AK594" t="s">
        <v>4736</v>
      </c>
      <c r="BC594" t="str">
        <f>"35-2021.00"</f>
        <v>35-2021.00</v>
      </c>
      <c r="BD594" t="s">
        <v>733</v>
      </c>
      <c r="BE594" t="s">
        <v>4737</v>
      </c>
      <c r="BF594" t="s">
        <v>4738</v>
      </c>
      <c r="BG594">
        <v>10</v>
      </c>
      <c r="BI594" s="1">
        <v>45305</v>
      </c>
      <c r="BJ594" s="1">
        <v>45670</v>
      </c>
      <c r="BM594">
        <v>35</v>
      </c>
      <c r="BN594">
        <v>0</v>
      </c>
      <c r="BO594">
        <v>7</v>
      </c>
      <c r="BP594">
        <v>7</v>
      </c>
      <c r="BQ594">
        <v>7</v>
      </c>
      <c r="BR594">
        <v>7</v>
      </c>
      <c r="BS594">
        <v>7</v>
      </c>
      <c r="BT594">
        <v>0</v>
      </c>
      <c r="BU594" t="str">
        <f>"8:00 AM"</f>
        <v>8:00 AM</v>
      </c>
      <c r="BV594" t="str">
        <f>"4:00 PM"</f>
        <v>4:00 PM</v>
      </c>
      <c r="BW594" t="s">
        <v>131</v>
      </c>
      <c r="BX594">
        <v>0</v>
      </c>
      <c r="BY594">
        <v>3</v>
      </c>
      <c r="BZ594" t="s">
        <v>115</v>
      </c>
      <c r="CB594" t="s">
        <v>4739</v>
      </c>
      <c r="CC594" t="s">
        <v>3998</v>
      </c>
      <c r="CE594" t="s">
        <v>119</v>
      </c>
      <c r="CF594" t="s">
        <v>120</v>
      </c>
      <c r="CG594" s="8">
        <v>96950</v>
      </c>
      <c r="CH594" s="2">
        <v>7.95</v>
      </c>
      <c r="CI594" s="2">
        <v>7.95</v>
      </c>
      <c r="CJ594" s="2">
        <v>11.93</v>
      </c>
      <c r="CK594" s="2">
        <v>11.93</v>
      </c>
      <c r="CL594" t="s">
        <v>134</v>
      </c>
      <c r="CM594" t="s">
        <v>975</v>
      </c>
      <c r="CN594" t="s">
        <v>135</v>
      </c>
      <c r="CP594" t="s">
        <v>115</v>
      </c>
      <c r="CQ594" t="s">
        <v>114</v>
      </c>
      <c r="CR594" t="s">
        <v>115</v>
      </c>
      <c r="CS594" t="s">
        <v>114</v>
      </c>
      <c r="CT594" t="s">
        <v>114</v>
      </c>
      <c r="CU594" t="s">
        <v>114</v>
      </c>
      <c r="CV594" t="s">
        <v>136</v>
      </c>
      <c r="CW594" t="s">
        <v>1523</v>
      </c>
      <c r="CX594" s="10">
        <v>16705887701</v>
      </c>
      <c r="CY594" t="s">
        <v>4736</v>
      </c>
      <c r="CZ594" t="s">
        <v>270</v>
      </c>
      <c r="DA594" t="s">
        <v>114</v>
      </c>
      <c r="DB594" t="s">
        <v>115</v>
      </c>
    </row>
    <row r="595" spans="1:111" ht="14.45" customHeight="1" x14ac:dyDescent="0.25">
      <c r="A595" t="s">
        <v>4754</v>
      </c>
      <c r="B595" t="s">
        <v>209</v>
      </c>
      <c r="C595" s="1">
        <v>45169.30081990741</v>
      </c>
      <c r="D595" s="1">
        <v>45250</v>
      </c>
      <c r="E595" t="s">
        <v>139</v>
      </c>
      <c r="G595" t="s">
        <v>115</v>
      </c>
      <c r="H595" t="s">
        <v>115</v>
      </c>
      <c r="I595" t="s">
        <v>115</v>
      </c>
      <c r="J595" t="s">
        <v>1601</v>
      </c>
      <c r="K595" t="s">
        <v>1602</v>
      </c>
      <c r="L595" t="s">
        <v>1604</v>
      </c>
      <c r="M595" t="s">
        <v>1603</v>
      </c>
      <c r="N595" t="s">
        <v>119</v>
      </c>
      <c r="O595" t="s">
        <v>120</v>
      </c>
      <c r="P595" s="8">
        <v>96950</v>
      </c>
      <c r="Q595" t="s">
        <v>121</v>
      </c>
      <c r="R595" t="s">
        <v>120</v>
      </c>
      <c r="S595" s="10">
        <v>16702358763</v>
      </c>
      <c r="U595">
        <v>561311</v>
      </c>
      <c r="V595" t="s">
        <v>122</v>
      </c>
      <c r="X595" t="s">
        <v>1605</v>
      </c>
      <c r="Y595" t="s">
        <v>1606</v>
      </c>
      <c r="Z595" t="s">
        <v>1607</v>
      </c>
      <c r="AA595" t="s">
        <v>1608</v>
      </c>
      <c r="AB595" t="s">
        <v>3817</v>
      </c>
      <c r="AC595" t="s">
        <v>4755</v>
      </c>
      <c r="AD595" t="s">
        <v>119</v>
      </c>
      <c r="AE595" t="s">
        <v>120</v>
      </c>
      <c r="AF595" s="8">
        <v>96950</v>
      </c>
      <c r="AG595" t="s">
        <v>121</v>
      </c>
      <c r="AI595" s="10">
        <v>16702358763</v>
      </c>
      <c r="AK595" t="s">
        <v>1610</v>
      </c>
      <c r="BC595" t="str">
        <f>"49-9071.00"</f>
        <v>49-9071.00</v>
      </c>
      <c r="BD595" t="s">
        <v>200</v>
      </c>
      <c r="BE595" t="s">
        <v>4756</v>
      </c>
      <c r="BF595" t="s">
        <v>4757</v>
      </c>
      <c r="BG595">
        <v>2</v>
      </c>
      <c r="BH595">
        <v>2</v>
      </c>
      <c r="BI595" s="1">
        <v>45240</v>
      </c>
      <c r="BJ595" s="1">
        <v>45605</v>
      </c>
      <c r="BK595" s="1">
        <v>45250</v>
      </c>
      <c r="BL595" s="1">
        <v>45605</v>
      </c>
      <c r="BM595">
        <v>35</v>
      </c>
      <c r="BN595">
        <v>0</v>
      </c>
      <c r="BO595">
        <v>7</v>
      </c>
      <c r="BP595">
        <v>7</v>
      </c>
      <c r="BQ595">
        <v>7</v>
      </c>
      <c r="BR595">
        <v>7</v>
      </c>
      <c r="BS595">
        <v>7</v>
      </c>
      <c r="BT595">
        <v>0</v>
      </c>
      <c r="BU595" t="str">
        <f>"9:00 AM"</f>
        <v>9:00 AM</v>
      </c>
      <c r="BV595" t="str">
        <f>"5:00 PM"</f>
        <v>5:00 PM</v>
      </c>
      <c r="BW595" t="s">
        <v>131</v>
      </c>
      <c r="BX595">
        <v>0</v>
      </c>
      <c r="BY595">
        <v>12</v>
      </c>
      <c r="BZ595" t="s">
        <v>115</v>
      </c>
      <c r="CB595" s="3" t="s">
        <v>4758</v>
      </c>
      <c r="CC595" t="s">
        <v>4759</v>
      </c>
      <c r="CD595" t="s">
        <v>1603</v>
      </c>
      <c r="CE595" t="s">
        <v>119</v>
      </c>
      <c r="CF595" t="s">
        <v>120</v>
      </c>
      <c r="CG595" s="8">
        <v>96950</v>
      </c>
      <c r="CH595" s="2">
        <v>9.5399999999999991</v>
      </c>
      <c r="CI595" s="2">
        <v>9.75</v>
      </c>
      <c r="CJ595" s="2">
        <v>14.31</v>
      </c>
      <c r="CK595" s="2">
        <v>14.63</v>
      </c>
      <c r="CL595" t="s">
        <v>134</v>
      </c>
      <c r="CM595" t="s">
        <v>184</v>
      </c>
      <c r="CN595" t="s">
        <v>135</v>
      </c>
      <c r="CP595" t="s">
        <v>114</v>
      </c>
      <c r="CQ595" t="s">
        <v>114</v>
      </c>
      <c r="CR595" t="s">
        <v>115</v>
      </c>
      <c r="CS595" t="s">
        <v>114</v>
      </c>
      <c r="CT595" t="s">
        <v>136</v>
      </c>
      <c r="CU595" t="s">
        <v>114</v>
      </c>
      <c r="CV595" t="s">
        <v>136</v>
      </c>
      <c r="CW595" t="s">
        <v>1615</v>
      </c>
      <c r="CX595" s="10">
        <v>16702358763</v>
      </c>
      <c r="CY595" t="s">
        <v>1610</v>
      </c>
      <c r="CZ595" t="s">
        <v>136</v>
      </c>
      <c r="DA595" t="s">
        <v>114</v>
      </c>
      <c r="DB595" t="s">
        <v>115</v>
      </c>
    </row>
    <row r="596" spans="1:111" ht="14.45" customHeight="1" x14ac:dyDescent="0.25">
      <c r="A596" t="s">
        <v>4761</v>
      </c>
      <c r="B596" t="s">
        <v>209</v>
      </c>
      <c r="C596" s="1">
        <v>45190.896794791668</v>
      </c>
      <c r="D596" s="1">
        <v>45250</v>
      </c>
      <c r="E596" t="s">
        <v>139</v>
      </c>
      <c r="G596" t="s">
        <v>115</v>
      </c>
      <c r="H596" t="s">
        <v>115</v>
      </c>
      <c r="I596" t="s">
        <v>115</v>
      </c>
      <c r="J596" t="s">
        <v>4762</v>
      </c>
      <c r="K596" t="s">
        <v>4699</v>
      </c>
      <c r="L596" t="s">
        <v>2898</v>
      </c>
      <c r="M596" t="s">
        <v>4700</v>
      </c>
      <c r="N596" t="s">
        <v>119</v>
      </c>
      <c r="O596" t="s">
        <v>120</v>
      </c>
      <c r="P596" s="8">
        <v>96950</v>
      </c>
      <c r="Q596" t="s">
        <v>121</v>
      </c>
      <c r="S596" s="10">
        <v>16704836526</v>
      </c>
      <c r="U596">
        <v>488510</v>
      </c>
      <c r="V596" t="s">
        <v>122</v>
      </c>
      <c r="X596" t="s">
        <v>2895</v>
      </c>
      <c r="Y596" t="s">
        <v>2896</v>
      </c>
      <c r="Z596" t="s">
        <v>2897</v>
      </c>
      <c r="AA596" t="s">
        <v>650</v>
      </c>
      <c r="AB596" t="s">
        <v>2898</v>
      </c>
      <c r="AC596" t="s">
        <v>2894</v>
      </c>
      <c r="AD596" t="s">
        <v>119</v>
      </c>
      <c r="AE596" t="s">
        <v>120</v>
      </c>
      <c r="AF596" s="8">
        <v>96950</v>
      </c>
      <c r="AG596" t="s">
        <v>121</v>
      </c>
      <c r="AI596" s="10">
        <v>16704836526</v>
      </c>
      <c r="AK596" t="s">
        <v>2899</v>
      </c>
      <c r="BC596" t="str">
        <f>"43-3031.00"</f>
        <v>43-3031.00</v>
      </c>
      <c r="BD596" t="s">
        <v>310</v>
      </c>
      <c r="BE596" t="s">
        <v>4763</v>
      </c>
      <c r="BF596" t="s">
        <v>4764</v>
      </c>
      <c r="BG596">
        <v>1</v>
      </c>
      <c r="BH596">
        <v>1</v>
      </c>
      <c r="BI596" s="1">
        <v>45231</v>
      </c>
      <c r="BJ596" s="1">
        <v>45565</v>
      </c>
      <c r="BK596" s="1">
        <v>45250</v>
      </c>
      <c r="BL596" s="1">
        <v>45565</v>
      </c>
      <c r="BM596">
        <v>40</v>
      </c>
      <c r="BN596">
        <v>0</v>
      </c>
      <c r="BO596">
        <v>8</v>
      </c>
      <c r="BP596">
        <v>8</v>
      </c>
      <c r="BQ596">
        <v>8</v>
      </c>
      <c r="BR596">
        <v>8</v>
      </c>
      <c r="BS596">
        <v>8</v>
      </c>
      <c r="BT596">
        <v>0</v>
      </c>
      <c r="BU596" t="str">
        <f>"8:00 AM"</f>
        <v>8:00 AM</v>
      </c>
      <c r="BV596" t="str">
        <f>"5:00 PM"</f>
        <v>5:00 PM</v>
      </c>
      <c r="BW596" t="s">
        <v>160</v>
      </c>
      <c r="BX596">
        <v>0</v>
      </c>
      <c r="BY596">
        <v>12</v>
      </c>
      <c r="BZ596" t="s">
        <v>115</v>
      </c>
      <c r="CB596" s="3" t="s">
        <v>4765</v>
      </c>
      <c r="CC596" t="s">
        <v>2898</v>
      </c>
      <c r="CD596" t="s">
        <v>2894</v>
      </c>
      <c r="CE596" t="s">
        <v>119</v>
      </c>
      <c r="CF596" t="s">
        <v>120</v>
      </c>
      <c r="CG596" s="8">
        <v>96950</v>
      </c>
      <c r="CH596" s="2">
        <v>11.43</v>
      </c>
      <c r="CI596" s="2">
        <v>11.43</v>
      </c>
      <c r="CJ596" s="2">
        <v>17.149999999999999</v>
      </c>
      <c r="CK596" s="2">
        <v>17.149999999999999</v>
      </c>
      <c r="CL596" t="s">
        <v>134</v>
      </c>
      <c r="CM596" t="s">
        <v>423</v>
      </c>
      <c r="CN596" t="s">
        <v>135</v>
      </c>
      <c r="CP596" t="s">
        <v>115</v>
      </c>
      <c r="CQ596" t="s">
        <v>114</v>
      </c>
      <c r="CR596" t="s">
        <v>115</v>
      </c>
      <c r="CS596" t="s">
        <v>114</v>
      </c>
      <c r="CT596" t="s">
        <v>136</v>
      </c>
      <c r="CU596" t="s">
        <v>114</v>
      </c>
      <c r="CV596" t="s">
        <v>136</v>
      </c>
      <c r="CW596" t="s">
        <v>2902</v>
      </c>
      <c r="CX596" s="10">
        <v>16704836526</v>
      </c>
      <c r="CY596" t="s">
        <v>2899</v>
      </c>
      <c r="CZ596" t="s">
        <v>136</v>
      </c>
      <c r="DA596" t="s">
        <v>114</v>
      </c>
      <c r="DB596" t="s">
        <v>115</v>
      </c>
    </row>
    <row r="597" spans="1:111" ht="14.45" customHeight="1" x14ac:dyDescent="0.25">
      <c r="A597" t="s">
        <v>4766</v>
      </c>
      <c r="B597" t="s">
        <v>209</v>
      </c>
      <c r="C597" s="1">
        <v>45197.12471423611</v>
      </c>
      <c r="D597" s="1">
        <v>45250</v>
      </c>
      <c r="E597" t="s">
        <v>139</v>
      </c>
      <c r="G597" t="s">
        <v>115</v>
      </c>
      <c r="H597" t="s">
        <v>115</v>
      </c>
      <c r="I597" t="s">
        <v>115</v>
      </c>
      <c r="J597" t="s">
        <v>4655</v>
      </c>
      <c r="K597" t="s">
        <v>4656</v>
      </c>
      <c r="L597" t="s">
        <v>3590</v>
      </c>
      <c r="N597" t="s">
        <v>214</v>
      </c>
      <c r="O597" t="s">
        <v>120</v>
      </c>
      <c r="P597" s="8">
        <v>96950</v>
      </c>
      <c r="Q597" t="s">
        <v>121</v>
      </c>
      <c r="S597" s="10">
        <v>16702341795</v>
      </c>
      <c r="U597">
        <v>45399</v>
      </c>
      <c r="V597" t="s">
        <v>122</v>
      </c>
      <c r="X597" t="s">
        <v>3582</v>
      </c>
      <c r="Y597" t="s">
        <v>3311</v>
      </c>
      <c r="Z597" t="s">
        <v>3584</v>
      </c>
      <c r="AA597" t="s">
        <v>3585</v>
      </c>
      <c r="AB597" t="s">
        <v>3580</v>
      </c>
      <c r="AC597" t="s">
        <v>3581</v>
      </c>
      <c r="AD597" t="s">
        <v>214</v>
      </c>
      <c r="AE597" t="s">
        <v>120</v>
      </c>
      <c r="AF597" s="8">
        <v>96950</v>
      </c>
      <c r="AG597" t="s">
        <v>121</v>
      </c>
      <c r="AI597" s="10">
        <v>16702341795</v>
      </c>
      <c r="AK597" t="s">
        <v>3586</v>
      </c>
      <c r="BC597" t="str">
        <f>"41-1011.00"</f>
        <v>41-1011.00</v>
      </c>
      <c r="BD597" t="s">
        <v>1297</v>
      </c>
      <c r="BE597" t="s">
        <v>4657</v>
      </c>
      <c r="BF597" t="s">
        <v>4658</v>
      </c>
      <c r="BG597">
        <v>1</v>
      </c>
      <c r="BH597">
        <v>1</v>
      </c>
      <c r="BI597" s="1">
        <v>45219</v>
      </c>
      <c r="BJ597" s="1">
        <v>45584</v>
      </c>
      <c r="BK597" s="1">
        <v>45250</v>
      </c>
      <c r="BL597" s="1">
        <v>45584</v>
      </c>
      <c r="BM597">
        <v>35</v>
      </c>
      <c r="BN597">
        <v>0</v>
      </c>
      <c r="BO597">
        <v>6</v>
      </c>
      <c r="BP597">
        <v>6</v>
      </c>
      <c r="BQ597">
        <v>6</v>
      </c>
      <c r="BR597">
        <v>6</v>
      </c>
      <c r="BS597">
        <v>6</v>
      </c>
      <c r="BT597">
        <v>5</v>
      </c>
      <c r="BU597" t="str">
        <f>"9:00 AM"</f>
        <v>9:00 AM</v>
      </c>
      <c r="BV597" t="str">
        <f>"4:00 PM"</f>
        <v>4:00 PM</v>
      </c>
      <c r="BW597" t="s">
        <v>131</v>
      </c>
      <c r="BX597">
        <v>0</v>
      </c>
      <c r="BY597">
        <v>12</v>
      </c>
      <c r="BZ597" t="s">
        <v>114</v>
      </c>
      <c r="CA597">
        <v>10</v>
      </c>
      <c r="CB597" t="s">
        <v>4659</v>
      </c>
      <c r="CC597" t="s">
        <v>4594</v>
      </c>
      <c r="CE597" t="s">
        <v>1719</v>
      </c>
      <c r="CF597" t="s">
        <v>120</v>
      </c>
      <c r="CG597" s="8">
        <v>96952</v>
      </c>
      <c r="CH597" s="2">
        <v>10.17</v>
      </c>
      <c r="CI597" s="2">
        <v>15</v>
      </c>
      <c r="CJ597" s="2">
        <v>15.26</v>
      </c>
      <c r="CK597" s="2">
        <v>22.5</v>
      </c>
      <c r="CL597" t="s">
        <v>134</v>
      </c>
      <c r="CM597" t="s">
        <v>184</v>
      </c>
      <c r="CN597" t="s">
        <v>135</v>
      </c>
      <c r="CP597" t="s">
        <v>115</v>
      </c>
      <c r="CQ597" t="s">
        <v>114</v>
      </c>
      <c r="CR597" t="s">
        <v>114</v>
      </c>
      <c r="CS597" t="s">
        <v>114</v>
      </c>
      <c r="CT597" t="s">
        <v>136</v>
      </c>
      <c r="CU597" t="s">
        <v>114</v>
      </c>
      <c r="CV597" t="s">
        <v>114</v>
      </c>
      <c r="CW597" t="s">
        <v>4660</v>
      </c>
      <c r="CX597" s="10">
        <v>16702341795</v>
      </c>
      <c r="CY597" t="s">
        <v>3586</v>
      </c>
      <c r="CZ597" t="s">
        <v>3592</v>
      </c>
      <c r="DA597" t="s">
        <v>114</v>
      </c>
      <c r="DB597" t="s">
        <v>115</v>
      </c>
    </row>
    <row r="598" spans="1:111" ht="14.45" customHeight="1" x14ac:dyDescent="0.25">
      <c r="A598" t="s">
        <v>4769</v>
      </c>
      <c r="B598" t="s">
        <v>209</v>
      </c>
      <c r="C598" s="1">
        <v>45197.105164814813</v>
      </c>
      <c r="D598" s="1">
        <v>45250</v>
      </c>
      <c r="E598" t="s">
        <v>139</v>
      </c>
      <c r="G598" t="s">
        <v>115</v>
      </c>
      <c r="H598" t="s">
        <v>115</v>
      </c>
      <c r="I598" t="s">
        <v>115</v>
      </c>
      <c r="J598" t="s">
        <v>3579</v>
      </c>
      <c r="L598" t="s">
        <v>3792</v>
      </c>
      <c r="M598" t="s">
        <v>3581</v>
      </c>
      <c r="N598" t="s">
        <v>214</v>
      </c>
      <c r="O598" t="s">
        <v>120</v>
      </c>
      <c r="P598" s="8">
        <v>96950</v>
      </c>
      <c r="Q598" t="s">
        <v>121</v>
      </c>
      <c r="S598" s="10">
        <v>16702341795</v>
      </c>
      <c r="U598">
        <v>722511</v>
      </c>
      <c r="V598" t="s">
        <v>122</v>
      </c>
      <c r="X598" t="s">
        <v>3582</v>
      </c>
      <c r="Y598" t="s">
        <v>3311</v>
      </c>
      <c r="Z598" t="s">
        <v>3584</v>
      </c>
      <c r="AA598" t="s">
        <v>3585</v>
      </c>
      <c r="AB598" t="s">
        <v>3580</v>
      </c>
      <c r="AC598" t="s">
        <v>3581</v>
      </c>
      <c r="AD598" t="s">
        <v>214</v>
      </c>
      <c r="AE598" t="s">
        <v>120</v>
      </c>
      <c r="AF598" s="8">
        <v>96950</v>
      </c>
      <c r="AG598" t="s">
        <v>121</v>
      </c>
      <c r="AI598" s="10">
        <v>16702341795</v>
      </c>
      <c r="AK598" t="s">
        <v>3586</v>
      </c>
      <c r="BC598" t="str">
        <f>"35-1012.00"</f>
        <v>35-1012.00</v>
      </c>
      <c r="BD598" t="s">
        <v>1490</v>
      </c>
      <c r="BE598" t="s">
        <v>4414</v>
      </c>
      <c r="BF598" t="s">
        <v>4415</v>
      </c>
      <c r="BG598">
        <v>1</v>
      </c>
      <c r="BH598">
        <v>1</v>
      </c>
      <c r="BI598" s="1">
        <v>45235</v>
      </c>
      <c r="BJ598" s="1">
        <v>45600</v>
      </c>
      <c r="BK598" s="1">
        <v>45250</v>
      </c>
      <c r="BL598" s="1">
        <v>45600</v>
      </c>
      <c r="BM598">
        <v>35</v>
      </c>
      <c r="BN598">
        <v>0</v>
      </c>
      <c r="BO598">
        <v>6</v>
      </c>
      <c r="BP598">
        <v>6</v>
      </c>
      <c r="BQ598">
        <v>6</v>
      </c>
      <c r="BR598">
        <v>6</v>
      </c>
      <c r="BS598">
        <v>6</v>
      </c>
      <c r="BT598">
        <v>5</v>
      </c>
      <c r="BU598" t="str">
        <f>"8:00 AM"</f>
        <v>8:00 AM</v>
      </c>
      <c r="BV598" t="str">
        <f>"3:00 AM"</f>
        <v>3:00 AM</v>
      </c>
      <c r="BW598" t="s">
        <v>131</v>
      </c>
      <c r="BX598">
        <v>0</v>
      </c>
      <c r="BY598">
        <v>12</v>
      </c>
      <c r="BZ598" t="s">
        <v>114</v>
      </c>
      <c r="CA598">
        <v>10</v>
      </c>
      <c r="CB598" t="s">
        <v>4695</v>
      </c>
      <c r="CC598" t="s">
        <v>3305</v>
      </c>
      <c r="CE598" t="s">
        <v>1719</v>
      </c>
      <c r="CF598" t="s">
        <v>120</v>
      </c>
      <c r="CG598" s="8">
        <v>96952</v>
      </c>
      <c r="CH598" s="2">
        <v>10.3</v>
      </c>
      <c r="CI598" s="2">
        <v>15</v>
      </c>
      <c r="CJ598" s="2">
        <v>15.45</v>
      </c>
      <c r="CK598" s="2">
        <v>22.5</v>
      </c>
      <c r="CL598" t="s">
        <v>134</v>
      </c>
      <c r="CM598" t="s">
        <v>184</v>
      </c>
      <c r="CN598" t="s">
        <v>135</v>
      </c>
      <c r="CP598" t="s">
        <v>115</v>
      </c>
      <c r="CQ598" t="s">
        <v>114</v>
      </c>
      <c r="CR598" t="s">
        <v>114</v>
      </c>
      <c r="CS598" t="s">
        <v>114</v>
      </c>
      <c r="CT598" t="s">
        <v>136</v>
      </c>
      <c r="CU598" t="s">
        <v>114</v>
      </c>
      <c r="CV598" t="s">
        <v>114</v>
      </c>
      <c r="CW598" t="s">
        <v>4121</v>
      </c>
      <c r="CX598" s="10">
        <v>16702341795</v>
      </c>
      <c r="CY598" t="s">
        <v>3586</v>
      </c>
      <c r="CZ598" t="s">
        <v>3592</v>
      </c>
      <c r="DA598" t="s">
        <v>114</v>
      </c>
      <c r="DB598" t="s">
        <v>115</v>
      </c>
    </row>
    <row r="599" spans="1:111" ht="14.45" customHeight="1" x14ac:dyDescent="0.25">
      <c r="A599" t="s">
        <v>4776</v>
      </c>
      <c r="B599" t="s">
        <v>209</v>
      </c>
      <c r="C599" s="1">
        <v>45194.354036342593</v>
      </c>
      <c r="D599" s="1">
        <v>45250</v>
      </c>
      <c r="E599" t="s">
        <v>139</v>
      </c>
      <c r="G599" t="s">
        <v>115</v>
      </c>
      <c r="H599" t="s">
        <v>115</v>
      </c>
      <c r="I599" t="s">
        <v>115</v>
      </c>
      <c r="J599" t="s">
        <v>4777</v>
      </c>
      <c r="K599" t="s">
        <v>4778</v>
      </c>
      <c r="L599" t="s">
        <v>4779</v>
      </c>
      <c r="M599" t="s">
        <v>326</v>
      </c>
      <c r="N599" t="s">
        <v>119</v>
      </c>
      <c r="O599" t="s">
        <v>120</v>
      </c>
      <c r="P599" s="8">
        <v>96950</v>
      </c>
      <c r="Q599" t="s">
        <v>121</v>
      </c>
      <c r="R599" t="s">
        <v>120</v>
      </c>
      <c r="S599" s="10">
        <v>16702853669</v>
      </c>
      <c r="U599">
        <v>81149</v>
      </c>
      <c r="V599" t="s">
        <v>122</v>
      </c>
      <c r="X599" t="s">
        <v>4780</v>
      </c>
      <c r="Y599" t="s">
        <v>4781</v>
      </c>
      <c r="Z599" t="s">
        <v>2024</v>
      </c>
      <c r="AA599" t="s">
        <v>1381</v>
      </c>
      <c r="AB599" t="s">
        <v>4779</v>
      </c>
      <c r="AC599" t="s">
        <v>326</v>
      </c>
      <c r="AD599" t="s">
        <v>119</v>
      </c>
      <c r="AE599" t="s">
        <v>120</v>
      </c>
      <c r="AF599" s="8">
        <v>96950</v>
      </c>
      <c r="AG599" t="s">
        <v>121</v>
      </c>
      <c r="AH599" t="s">
        <v>175</v>
      </c>
      <c r="AI599" s="10">
        <v>16702853669</v>
      </c>
      <c r="AK599" t="s">
        <v>4782</v>
      </c>
      <c r="BC599" t="str">
        <f>"49-9071.00"</f>
        <v>49-9071.00</v>
      </c>
      <c r="BD599" t="s">
        <v>200</v>
      </c>
      <c r="BE599" t="s">
        <v>4783</v>
      </c>
      <c r="BF599" t="s">
        <v>4784</v>
      </c>
      <c r="BG599">
        <v>20</v>
      </c>
      <c r="BH599">
        <v>20</v>
      </c>
      <c r="BI599" s="1">
        <v>45200</v>
      </c>
      <c r="BJ599" s="1">
        <v>45565</v>
      </c>
      <c r="BK599" s="1">
        <v>45250</v>
      </c>
      <c r="BL599" s="1">
        <v>45565</v>
      </c>
      <c r="BM599">
        <v>40</v>
      </c>
      <c r="BN599">
        <v>0</v>
      </c>
      <c r="BO599">
        <v>8</v>
      </c>
      <c r="BP599">
        <v>8</v>
      </c>
      <c r="BQ599">
        <v>8</v>
      </c>
      <c r="BR599">
        <v>8</v>
      </c>
      <c r="BS599">
        <v>8</v>
      </c>
      <c r="BT599">
        <v>0</v>
      </c>
      <c r="BU599" t="str">
        <f>"8:00 AM"</f>
        <v>8:00 AM</v>
      </c>
      <c r="BV599" t="str">
        <f>"5:00 PM"</f>
        <v>5:00 PM</v>
      </c>
      <c r="BW599" t="s">
        <v>184</v>
      </c>
      <c r="BX599">
        <v>0</v>
      </c>
      <c r="BY599">
        <v>6</v>
      </c>
      <c r="BZ599" t="s">
        <v>115</v>
      </c>
      <c r="CB599" t="s">
        <v>4785</v>
      </c>
      <c r="CC599" t="s">
        <v>480</v>
      </c>
      <c r="CD599" t="s">
        <v>326</v>
      </c>
      <c r="CE599" t="s">
        <v>119</v>
      </c>
      <c r="CF599" t="s">
        <v>120</v>
      </c>
      <c r="CG599" s="8">
        <v>96950</v>
      </c>
      <c r="CH599" s="2">
        <v>9.5399999999999991</v>
      </c>
      <c r="CI599" s="2">
        <v>10</v>
      </c>
      <c r="CJ599" s="2">
        <v>0</v>
      </c>
      <c r="CK599" s="2">
        <v>0</v>
      </c>
      <c r="CL599" t="s">
        <v>134</v>
      </c>
      <c r="CM599" t="s">
        <v>136</v>
      </c>
      <c r="CN599" t="s">
        <v>187</v>
      </c>
      <c r="CP599" t="s">
        <v>115</v>
      </c>
      <c r="CQ599" t="s">
        <v>114</v>
      </c>
      <c r="CR599" t="s">
        <v>114</v>
      </c>
      <c r="CS599" t="s">
        <v>115</v>
      </c>
      <c r="CT599" t="s">
        <v>136</v>
      </c>
      <c r="CU599" t="s">
        <v>114</v>
      </c>
      <c r="CV599" t="s">
        <v>136</v>
      </c>
      <c r="CW599" t="s">
        <v>188</v>
      </c>
      <c r="CX599" s="10">
        <v>16702853669</v>
      </c>
      <c r="CY599" t="s">
        <v>4782</v>
      </c>
      <c r="CZ599" t="s">
        <v>136</v>
      </c>
      <c r="DA599" t="s">
        <v>114</v>
      </c>
      <c r="DB599" t="s">
        <v>115</v>
      </c>
    </row>
    <row r="600" spans="1:111" ht="14.45" customHeight="1" x14ac:dyDescent="0.25">
      <c r="A600" t="s">
        <v>4786</v>
      </c>
      <c r="B600" t="s">
        <v>209</v>
      </c>
      <c r="C600" s="1">
        <v>45190.908660416666</v>
      </c>
      <c r="D600" s="1">
        <v>45250</v>
      </c>
      <c r="E600" t="s">
        <v>139</v>
      </c>
      <c r="G600" t="s">
        <v>115</v>
      </c>
      <c r="H600" t="s">
        <v>115</v>
      </c>
      <c r="I600" t="s">
        <v>115</v>
      </c>
      <c r="J600" t="s">
        <v>2891</v>
      </c>
      <c r="K600" t="s">
        <v>4699</v>
      </c>
      <c r="L600" t="s">
        <v>2898</v>
      </c>
      <c r="M600" t="s">
        <v>2894</v>
      </c>
      <c r="N600" t="s">
        <v>529</v>
      </c>
      <c r="O600" t="s">
        <v>120</v>
      </c>
      <c r="P600" s="8">
        <v>96950</v>
      </c>
      <c r="Q600" t="s">
        <v>121</v>
      </c>
      <c r="S600" s="10">
        <v>16704836526</v>
      </c>
      <c r="U600">
        <v>488510</v>
      </c>
      <c r="V600" t="s">
        <v>122</v>
      </c>
      <c r="X600" t="s">
        <v>2895</v>
      </c>
      <c r="Y600" t="s">
        <v>2896</v>
      </c>
      <c r="Z600" t="s">
        <v>2897</v>
      </c>
      <c r="AA600" t="s">
        <v>650</v>
      </c>
      <c r="AB600" t="s">
        <v>2898</v>
      </c>
      <c r="AC600" t="s">
        <v>2894</v>
      </c>
      <c r="AD600" t="s">
        <v>119</v>
      </c>
      <c r="AE600" t="s">
        <v>120</v>
      </c>
      <c r="AF600" s="8">
        <v>96950</v>
      </c>
      <c r="AG600" t="s">
        <v>121</v>
      </c>
      <c r="AI600" s="10">
        <v>16704836526</v>
      </c>
      <c r="AK600" t="s">
        <v>2899</v>
      </c>
      <c r="BC600" t="str">
        <f>"49-3042.00"</f>
        <v>49-3042.00</v>
      </c>
      <c r="BD600" t="s">
        <v>909</v>
      </c>
      <c r="BE600" t="s">
        <v>4787</v>
      </c>
      <c r="BF600" t="s">
        <v>4788</v>
      </c>
      <c r="BG600">
        <v>2</v>
      </c>
      <c r="BH600">
        <v>2</v>
      </c>
      <c r="BI600" s="1">
        <v>45200</v>
      </c>
      <c r="BJ600" s="1">
        <v>45565</v>
      </c>
      <c r="BK600" s="1">
        <v>45250</v>
      </c>
      <c r="BL600" s="1">
        <v>45565</v>
      </c>
      <c r="BM600">
        <v>40</v>
      </c>
      <c r="BN600">
        <v>0</v>
      </c>
      <c r="BO600">
        <v>8</v>
      </c>
      <c r="BP600">
        <v>8</v>
      </c>
      <c r="BQ600">
        <v>8</v>
      </c>
      <c r="BR600">
        <v>8</v>
      </c>
      <c r="BS600">
        <v>8</v>
      </c>
      <c r="BT600">
        <v>0</v>
      </c>
      <c r="BU600" t="str">
        <f>"8:00 AM"</f>
        <v>8:00 AM</v>
      </c>
      <c r="BV600" t="str">
        <f>"5:00 PM"</f>
        <v>5:00 PM</v>
      </c>
      <c r="BW600" t="s">
        <v>131</v>
      </c>
      <c r="BX600">
        <v>0</v>
      </c>
      <c r="BY600">
        <v>24</v>
      </c>
      <c r="BZ600" t="s">
        <v>115</v>
      </c>
      <c r="CB600" s="3" t="s">
        <v>4789</v>
      </c>
      <c r="CC600" t="s">
        <v>2893</v>
      </c>
      <c r="CD600" t="s">
        <v>2894</v>
      </c>
      <c r="CE600" t="s">
        <v>119</v>
      </c>
      <c r="CF600" t="s">
        <v>120</v>
      </c>
      <c r="CG600" s="8">
        <v>96950</v>
      </c>
      <c r="CH600" s="2">
        <v>11.25</v>
      </c>
      <c r="CI600" s="2">
        <v>11.25</v>
      </c>
      <c r="CJ600" s="2">
        <v>16.88</v>
      </c>
      <c r="CK600" s="2">
        <v>16.88</v>
      </c>
      <c r="CL600" t="s">
        <v>134</v>
      </c>
      <c r="CM600" t="s">
        <v>423</v>
      </c>
      <c r="CN600" t="s">
        <v>135</v>
      </c>
      <c r="CP600" t="s">
        <v>115</v>
      </c>
      <c r="CQ600" t="s">
        <v>114</v>
      </c>
      <c r="CR600" t="s">
        <v>115</v>
      </c>
      <c r="CS600" t="s">
        <v>114</v>
      </c>
      <c r="CT600" t="s">
        <v>136</v>
      </c>
      <c r="CU600" t="s">
        <v>114</v>
      </c>
      <c r="CV600" t="s">
        <v>136</v>
      </c>
      <c r="CW600" t="s">
        <v>2902</v>
      </c>
      <c r="CX600" s="10">
        <v>16704836526</v>
      </c>
      <c r="CY600" t="s">
        <v>2899</v>
      </c>
      <c r="CZ600" t="s">
        <v>136</v>
      </c>
      <c r="DA600" t="s">
        <v>114</v>
      </c>
      <c r="DB600" t="s">
        <v>115</v>
      </c>
    </row>
    <row r="601" spans="1:111" ht="14.45" customHeight="1" x14ac:dyDescent="0.25">
      <c r="A601" t="s">
        <v>4790</v>
      </c>
      <c r="B601" t="s">
        <v>209</v>
      </c>
      <c r="C601" s="1">
        <v>45197.011329513887</v>
      </c>
      <c r="D601" s="1">
        <v>45250</v>
      </c>
      <c r="E601" t="s">
        <v>139</v>
      </c>
      <c r="G601" t="s">
        <v>115</v>
      </c>
      <c r="H601" t="s">
        <v>115</v>
      </c>
      <c r="I601" t="s">
        <v>115</v>
      </c>
      <c r="J601" t="s">
        <v>4791</v>
      </c>
      <c r="K601" t="s">
        <v>4792</v>
      </c>
      <c r="L601" t="s">
        <v>4793</v>
      </c>
      <c r="N601" t="s">
        <v>119</v>
      </c>
      <c r="O601" t="s">
        <v>120</v>
      </c>
      <c r="P601" s="8">
        <v>96950</v>
      </c>
      <c r="Q601" t="s">
        <v>121</v>
      </c>
      <c r="S601" s="10">
        <v>16702331199</v>
      </c>
      <c r="U601">
        <v>53111</v>
      </c>
      <c r="V601" t="s">
        <v>122</v>
      </c>
      <c r="X601" t="s">
        <v>1007</v>
      </c>
      <c r="Y601" t="s">
        <v>1750</v>
      </c>
      <c r="AA601" t="s">
        <v>126</v>
      </c>
      <c r="AB601" t="s">
        <v>4793</v>
      </c>
      <c r="AD601" t="s">
        <v>119</v>
      </c>
      <c r="AE601" t="s">
        <v>120</v>
      </c>
      <c r="AF601" s="8">
        <v>96950</v>
      </c>
      <c r="AG601" t="s">
        <v>121</v>
      </c>
      <c r="AI601" s="10">
        <v>16702331199</v>
      </c>
      <c r="AK601" t="s">
        <v>4794</v>
      </c>
      <c r="BC601" t="str">
        <f>"49-9071.00"</f>
        <v>49-9071.00</v>
      </c>
      <c r="BD601" t="s">
        <v>200</v>
      </c>
      <c r="BE601" t="s">
        <v>4795</v>
      </c>
      <c r="BF601" t="s">
        <v>324</v>
      </c>
      <c r="BG601">
        <v>1</v>
      </c>
      <c r="BH601">
        <v>1</v>
      </c>
      <c r="BI601" s="1">
        <v>45200</v>
      </c>
      <c r="BJ601" s="1">
        <v>45565</v>
      </c>
      <c r="BK601" s="1">
        <v>45250</v>
      </c>
      <c r="BL601" s="1">
        <v>45565</v>
      </c>
      <c r="BM601">
        <v>35</v>
      </c>
      <c r="BN601">
        <v>0</v>
      </c>
      <c r="BO601">
        <v>7</v>
      </c>
      <c r="BP601">
        <v>7</v>
      </c>
      <c r="BQ601">
        <v>7</v>
      </c>
      <c r="BR601">
        <v>7</v>
      </c>
      <c r="BS601">
        <v>7</v>
      </c>
      <c r="BT601">
        <v>0</v>
      </c>
      <c r="BU601" t="str">
        <f>"9:00 AM"</f>
        <v>9:00 AM</v>
      </c>
      <c r="BV601" t="str">
        <f>"5:00 PM"</f>
        <v>5:00 PM</v>
      </c>
      <c r="BW601" t="s">
        <v>131</v>
      </c>
      <c r="BX601">
        <v>0</v>
      </c>
      <c r="BY601">
        <v>12</v>
      </c>
      <c r="BZ601" t="s">
        <v>115</v>
      </c>
      <c r="CB601" t="s">
        <v>924</v>
      </c>
      <c r="CC601" t="s">
        <v>4793</v>
      </c>
      <c r="CE601" t="s">
        <v>119</v>
      </c>
      <c r="CF601" t="s">
        <v>120</v>
      </c>
      <c r="CG601" s="8">
        <v>96950</v>
      </c>
      <c r="CH601" s="2">
        <v>9.5399999999999991</v>
      </c>
      <c r="CI601" s="2">
        <v>9.5399999999999991</v>
      </c>
      <c r="CJ601" s="2">
        <v>14.31</v>
      </c>
      <c r="CK601" s="2">
        <v>14.31</v>
      </c>
      <c r="CL601" t="s">
        <v>134</v>
      </c>
      <c r="CN601" t="s">
        <v>135</v>
      </c>
      <c r="CP601" t="s">
        <v>115</v>
      </c>
      <c r="CQ601" t="s">
        <v>114</v>
      </c>
      <c r="CR601" t="s">
        <v>115</v>
      </c>
      <c r="CS601" t="s">
        <v>114</v>
      </c>
      <c r="CT601" t="s">
        <v>136</v>
      </c>
      <c r="CU601" t="s">
        <v>114</v>
      </c>
      <c r="CV601" t="s">
        <v>136</v>
      </c>
      <c r="CW601" t="s">
        <v>925</v>
      </c>
      <c r="CX601" s="10">
        <v>16702331199</v>
      </c>
      <c r="CY601" t="s">
        <v>4794</v>
      </c>
      <c r="CZ601" t="s">
        <v>136</v>
      </c>
      <c r="DA601" t="s">
        <v>114</v>
      </c>
      <c r="DB601" t="s">
        <v>115</v>
      </c>
      <c r="DC601" t="s">
        <v>1007</v>
      </c>
      <c r="DD601" t="s">
        <v>1750</v>
      </c>
      <c r="DF601" t="s">
        <v>4791</v>
      </c>
      <c r="DG601" t="s">
        <v>4794</v>
      </c>
    </row>
    <row r="602" spans="1:111" ht="14.45" customHeight="1" x14ac:dyDescent="0.25">
      <c r="A602" t="s">
        <v>4801</v>
      </c>
      <c r="B602" t="s">
        <v>209</v>
      </c>
      <c r="C602" s="1">
        <v>45196.78091238426</v>
      </c>
      <c r="D602" s="1">
        <v>45250</v>
      </c>
      <c r="E602" t="s">
        <v>113</v>
      </c>
      <c r="F602" s="1">
        <v>45321.791666666664</v>
      </c>
      <c r="G602" t="s">
        <v>115</v>
      </c>
      <c r="H602" t="s">
        <v>115</v>
      </c>
      <c r="I602" t="s">
        <v>115</v>
      </c>
      <c r="J602" t="s">
        <v>4802</v>
      </c>
      <c r="L602" t="s">
        <v>4803</v>
      </c>
      <c r="N602" t="s">
        <v>214</v>
      </c>
      <c r="O602" t="s">
        <v>120</v>
      </c>
      <c r="P602" s="8">
        <v>96950</v>
      </c>
      <c r="Q602" t="s">
        <v>121</v>
      </c>
      <c r="S602" s="10">
        <v>16702359369</v>
      </c>
      <c r="U602">
        <v>44131</v>
      </c>
      <c r="V602" t="s">
        <v>122</v>
      </c>
      <c r="X602" t="s">
        <v>3255</v>
      </c>
      <c r="Y602" t="s">
        <v>3249</v>
      </c>
      <c r="AA602" t="s">
        <v>219</v>
      </c>
      <c r="AB602" t="s">
        <v>4803</v>
      </c>
      <c r="AD602" t="s">
        <v>214</v>
      </c>
      <c r="AE602" t="s">
        <v>120</v>
      </c>
      <c r="AF602" s="8">
        <v>96950</v>
      </c>
      <c r="AG602" t="s">
        <v>121</v>
      </c>
      <c r="AI602" s="10">
        <v>16702359369</v>
      </c>
      <c r="AK602" t="s">
        <v>4804</v>
      </c>
      <c r="BC602" t="str">
        <f>"11-1021.00"</f>
        <v>11-1021.00</v>
      </c>
      <c r="BD602" t="s">
        <v>1584</v>
      </c>
      <c r="BE602" t="s">
        <v>4805</v>
      </c>
      <c r="BF602" t="s">
        <v>1859</v>
      </c>
      <c r="BG602">
        <v>1</v>
      </c>
      <c r="BH602">
        <v>1</v>
      </c>
      <c r="BI602" s="1">
        <v>45323</v>
      </c>
      <c r="BJ602" s="1">
        <v>45688</v>
      </c>
      <c r="BK602" s="1">
        <v>45323</v>
      </c>
      <c r="BL602" s="1">
        <v>45688</v>
      </c>
      <c r="BM602">
        <v>35</v>
      </c>
      <c r="BN602">
        <v>0</v>
      </c>
      <c r="BO602">
        <v>7</v>
      </c>
      <c r="BP602">
        <v>7</v>
      </c>
      <c r="BQ602">
        <v>7</v>
      </c>
      <c r="BR602">
        <v>7</v>
      </c>
      <c r="BS602">
        <v>7</v>
      </c>
      <c r="BT602">
        <v>0</v>
      </c>
      <c r="BU602" t="str">
        <f>"8:00 AM"</f>
        <v>8:00 AM</v>
      </c>
      <c r="BV602" t="str">
        <f>"5:00 PM"</f>
        <v>5:00 PM</v>
      </c>
      <c r="BW602" t="s">
        <v>683</v>
      </c>
      <c r="BX602">
        <v>0</v>
      </c>
      <c r="BY602">
        <v>24</v>
      </c>
      <c r="BZ602" t="s">
        <v>114</v>
      </c>
      <c r="CA602">
        <v>9</v>
      </c>
      <c r="CB602" s="3" t="s">
        <v>4806</v>
      </c>
      <c r="CC602" t="s">
        <v>429</v>
      </c>
      <c r="CE602" t="s">
        <v>119</v>
      </c>
      <c r="CF602" t="s">
        <v>120</v>
      </c>
      <c r="CG602" s="8">
        <v>96950</v>
      </c>
      <c r="CH602" s="2">
        <v>22.1</v>
      </c>
      <c r="CI602" s="2">
        <v>22.1</v>
      </c>
      <c r="CJ602" s="2">
        <v>33.15</v>
      </c>
      <c r="CK602" s="2">
        <v>33.15</v>
      </c>
      <c r="CL602" t="s">
        <v>134</v>
      </c>
      <c r="CM602" t="s">
        <v>423</v>
      </c>
      <c r="CN602" t="s">
        <v>135</v>
      </c>
      <c r="CP602" t="s">
        <v>115</v>
      </c>
      <c r="CQ602" t="s">
        <v>114</v>
      </c>
      <c r="CR602" t="s">
        <v>115</v>
      </c>
      <c r="CS602" t="s">
        <v>114</v>
      </c>
      <c r="CT602" t="s">
        <v>136</v>
      </c>
      <c r="CU602" t="s">
        <v>114</v>
      </c>
      <c r="CV602" t="s">
        <v>136</v>
      </c>
      <c r="CW602" t="s">
        <v>2945</v>
      </c>
      <c r="CX602" s="10">
        <v>16702359369</v>
      </c>
      <c r="CY602" t="s">
        <v>4804</v>
      </c>
      <c r="CZ602" t="s">
        <v>136</v>
      </c>
      <c r="DA602" t="s">
        <v>114</v>
      </c>
      <c r="DB602" t="s">
        <v>115</v>
      </c>
      <c r="DC602" t="s">
        <v>3255</v>
      </c>
      <c r="DD602" t="s">
        <v>3249</v>
      </c>
      <c r="DF602" t="s">
        <v>4802</v>
      </c>
      <c r="DG602" t="s">
        <v>4804</v>
      </c>
    </row>
    <row r="603" spans="1:111" ht="14.45" customHeight="1" x14ac:dyDescent="0.25">
      <c r="A603" t="s">
        <v>4807</v>
      </c>
      <c r="B603" t="s">
        <v>209</v>
      </c>
      <c r="C603" s="1">
        <v>45181.944474074073</v>
      </c>
      <c r="D603" s="1">
        <v>45250</v>
      </c>
      <c r="E603" t="s">
        <v>139</v>
      </c>
      <c r="G603" t="s">
        <v>115</v>
      </c>
      <c r="H603" t="s">
        <v>115</v>
      </c>
      <c r="I603" t="s">
        <v>115</v>
      </c>
      <c r="J603" t="s">
        <v>943</v>
      </c>
      <c r="K603" t="s">
        <v>929</v>
      </c>
      <c r="L603" t="s">
        <v>3154</v>
      </c>
      <c r="M603" t="s">
        <v>3155</v>
      </c>
      <c r="N603" t="s">
        <v>214</v>
      </c>
      <c r="O603" t="s">
        <v>120</v>
      </c>
      <c r="P603" s="8">
        <v>96950</v>
      </c>
      <c r="Q603" t="s">
        <v>121</v>
      </c>
      <c r="S603" s="10">
        <v>16702353027</v>
      </c>
      <c r="U603">
        <v>722310</v>
      </c>
      <c r="V603" t="s">
        <v>122</v>
      </c>
      <c r="X603" t="s">
        <v>931</v>
      </c>
      <c r="Y603" t="s">
        <v>932</v>
      </c>
      <c r="Z603" t="s">
        <v>933</v>
      </c>
      <c r="AA603" t="s">
        <v>219</v>
      </c>
      <c r="AB603" t="s">
        <v>3154</v>
      </c>
      <c r="AC603" t="s">
        <v>3155</v>
      </c>
      <c r="AD603" t="s">
        <v>214</v>
      </c>
      <c r="AE603" t="s">
        <v>120</v>
      </c>
      <c r="AF603" s="8">
        <v>96950</v>
      </c>
      <c r="AG603" t="s">
        <v>121</v>
      </c>
      <c r="AH603" t="s">
        <v>2318</v>
      </c>
      <c r="AI603" s="10">
        <v>16702353027</v>
      </c>
      <c r="AK603" t="s">
        <v>935</v>
      </c>
      <c r="BC603" t="str">
        <f>"35-9021.00"</f>
        <v>35-9021.00</v>
      </c>
      <c r="BD603" t="s">
        <v>4563</v>
      </c>
      <c r="BE603" t="s">
        <v>4564</v>
      </c>
      <c r="BF603" t="s">
        <v>1596</v>
      </c>
      <c r="BG603">
        <v>5</v>
      </c>
      <c r="BH603">
        <v>5</v>
      </c>
      <c r="BI603" s="1">
        <v>45292</v>
      </c>
      <c r="BJ603" s="1">
        <v>45657</v>
      </c>
      <c r="BK603" s="1">
        <v>45292</v>
      </c>
      <c r="BL603" s="1">
        <v>45657</v>
      </c>
      <c r="BM603">
        <v>35</v>
      </c>
      <c r="BN603">
        <v>0</v>
      </c>
      <c r="BO603">
        <v>7</v>
      </c>
      <c r="BP603">
        <v>7</v>
      </c>
      <c r="BQ603">
        <v>7</v>
      </c>
      <c r="BR603">
        <v>7</v>
      </c>
      <c r="BS603">
        <v>7</v>
      </c>
      <c r="BT603">
        <v>0</v>
      </c>
      <c r="BU603" t="str">
        <f>"3:00 AM"</f>
        <v>3:00 AM</v>
      </c>
      <c r="BV603" t="str">
        <f>"10:00 AM"</f>
        <v>10:00 AM</v>
      </c>
      <c r="BW603" t="s">
        <v>131</v>
      </c>
      <c r="BX603">
        <v>0</v>
      </c>
      <c r="BY603">
        <v>3</v>
      </c>
      <c r="BZ603" t="s">
        <v>115</v>
      </c>
      <c r="CB603" t="s">
        <v>4808</v>
      </c>
      <c r="CC603" t="s">
        <v>3159</v>
      </c>
      <c r="CD603" t="s">
        <v>3159</v>
      </c>
      <c r="CE603" t="s">
        <v>214</v>
      </c>
      <c r="CF603" t="s">
        <v>120</v>
      </c>
      <c r="CG603" s="8">
        <v>96950</v>
      </c>
      <c r="CH603" s="2">
        <v>7.82</v>
      </c>
      <c r="CI603" s="2">
        <v>7.82</v>
      </c>
      <c r="CJ603" s="2">
        <v>11.73</v>
      </c>
      <c r="CK603" s="2">
        <v>11.73</v>
      </c>
      <c r="CL603" t="s">
        <v>134</v>
      </c>
      <c r="CM603" t="s">
        <v>184</v>
      </c>
      <c r="CN603" t="s">
        <v>135</v>
      </c>
      <c r="CP603" t="s">
        <v>115</v>
      </c>
      <c r="CQ603" t="s">
        <v>114</v>
      </c>
      <c r="CR603" t="s">
        <v>115</v>
      </c>
      <c r="CS603" t="s">
        <v>114</v>
      </c>
      <c r="CT603" t="s">
        <v>136</v>
      </c>
      <c r="CU603" t="s">
        <v>114</v>
      </c>
      <c r="CV603" t="s">
        <v>136</v>
      </c>
      <c r="CW603" t="s">
        <v>942</v>
      </c>
      <c r="CX603" s="10">
        <v>16702353027</v>
      </c>
      <c r="CY603" t="s">
        <v>935</v>
      </c>
      <c r="CZ603" t="s">
        <v>136</v>
      </c>
      <c r="DA603" t="s">
        <v>114</v>
      </c>
      <c r="DB603" t="s">
        <v>115</v>
      </c>
      <c r="DC603" t="s">
        <v>931</v>
      </c>
      <c r="DD603" t="s">
        <v>932</v>
      </c>
      <c r="DE603" t="s">
        <v>850</v>
      </c>
      <c r="DF603" t="s">
        <v>943</v>
      </c>
      <c r="DG603" t="s">
        <v>935</v>
      </c>
    </row>
    <row r="604" spans="1:111" ht="14.45" customHeight="1" x14ac:dyDescent="0.25">
      <c r="A604" t="s">
        <v>4809</v>
      </c>
      <c r="B604" t="s">
        <v>209</v>
      </c>
      <c r="C604" s="1">
        <v>45192.172933449074</v>
      </c>
      <c r="D604" s="1">
        <v>45250</v>
      </c>
      <c r="E604" t="s">
        <v>139</v>
      </c>
      <c r="G604" t="s">
        <v>115</v>
      </c>
      <c r="H604" t="s">
        <v>115</v>
      </c>
      <c r="I604" t="s">
        <v>115</v>
      </c>
      <c r="J604" t="s">
        <v>4810</v>
      </c>
      <c r="K604" t="s">
        <v>4811</v>
      </c>
      <c r="L604" t="s">
        <v>4812</v>
      </c>
      <c r="M604" t="s">
        <v>4813</v>
      </c>
      <c r="N604" t="s">
        <v>214</v>
      </c>
      <c r="O604" t="s">
        <v>120</v>
      </c>
      <c r="P604" s="8">
        <v>96950</v>
      </c>
      <c r="Q604" t="s">
        <v>121</v>
      </c>
      <c r="R604" t="s">
        <v>136</v>
      </c>
      <c r="S604" s="10">
        <v>16702332200</v>
      </c>
      <c r="U604">
        <v>45999</v>
      </c>
      <c r="V604" t="s">
        <v>122</v>
      </c>
      <c r="X604" t="s">
        <v>4814</v>
      </c>
      <c r="Y604" t="s">
        <v>4815</v>
      </c>
      <c r="Z604" t="s">
        <v>4816</v>
      </c>
      <c r="AA604" t="s">
        <v>4817</v>
      </c>
      <c r="AB604" t="s">
        <v>4812</v>
      </c>
      <c r="AC604" t="s">
        <v>4818</v>
      </c>
      <c r="AD604" t="s">
        <v>214</v>
      </c>
      <c r="AE604" t="s">
        <v>120</v>
      </c>
      <c r="AF604" s="8">
        <v>96950</v>
      </c>
      <c r="AG604" t="s">
        <v>121</v>
      </c>
      <c r="AH604" t="s">
        <v>1175</v>
      </c>
      <c r="AI604" s="10">
        <v>16702332200</v>
      </c>
      <c r="AK604" t="s">
        <v>4819</v>
      </c>
      <c r="BC604" t="str">
        <f>"27-1024.00"</f>
        <v>27-1024.00</v>
      </c>
      <c r="BD604" t="s">
        <v>680</v>
      </c>
      <c r="BE604" t="s">
        <v>4820</v>
      </c>
      <c r="BF604" t="s">
        <v>680</v>
      </c>
      <c r="BG604">
        <v>1</v>
      </c>
      <c r="BH604">
        <v>1</v>
      </c>
      <c r="BI604" s="1">
        <v>45245</v>
      </c>
      <c r="BJ604" s="1">
        <v>45610</v>
      </c>
      <c r="BK604" s="1">
        <v>45250</v>
      </c>
      <c r="BL604" s="1">
        <v>45610</v>
      </c>
      <c r="BM604">
        <v>35</v>
      </c>
      <c r="BN604">
        <v>0</v>
      </c>
      <c r="BO604">
        <v>6</v>
      </c>
      <c r="BP604">
        <v>6</v>
      </c>
      <c r="BQ604">
        <v>6</v>
      </c>
      <c r="BR604">
        <v>6</v>
      </c>
      <c r="BS604">
        <v>6</v>
      </c>
      <c r="BT604">
        <v>5</v>
      </c>
      <c r="BU604" t="str">
        <f>"10:00 AM"</f>
        <v>10:00 AM</v>
      </c>
      <c r="BV604" t="str">
        <f>"5:00 PM"</f>
        <v>5:00 PM</v>
      </c>
      <c r="BW604" t="s">
        <v>683</v>
      </c>
      <c r="BX604">
        <v>0</v>
      </c>
      <c r="BY604">
        <v>12</v>
      </c>
      <c r="BZ604" t="s">
        <v>115</v>
      </c>
      <c r="CB604" s="3" t="s">
        <v>4821</v>
      </c>
      <c r="CC604" t="s">
        <v>4812</v>
      </c>
      <c r="CD604" t="s">
        <v>4813</v>
      </c>
      <c r="CE604" t="s">
        <v>214</v>
      </c>
      <c r="CF604" t="s">
        <v>120</v>
      </c>
      <c r="CG604" s="8">
        <v>96950</v>
      </c>
      <c r="CH604" s="2">
        <v>9.7200000000000006</v>
      </c>
      <c r="CI604" s="2">
        <v>9.7200000000000006</v>
      </c>
      <c r="CJ604" s="2">
        <v>14.58</v>
      </c>
      <c r="CK604" s="2">
        <v>14.58</v>
      </c>
      <c r="CL604" t="s">
        <v>134</v>
      </c>
      <c r="CM604" t="s">
        <v>764</v>
      </c>
      <c r="CN604" t="s">
        <v>135</v>
      </c>
      <c r="CP604" t="s">
        <v>115</v>
      </c>
      <c r="CQ604" t="s">
        <v>114</v>
      </c>
      <c r="CR604" t="s">
        <v>115</v>
      </c>
      <c r="CS604" t="s">
        <v>114</v>
      </c>
      <c r="CT604" t="s">
        <v>136</v>
      </c>
      <c r="CU604" t="s">
        <v>114</v>
      </c>
      <c r="CV604" t="s">
        <v>136</v>
      </c>
      <c r="CW604" t="s">
        <v>1523</v>
      </c>
      <c r="CX604" s="10">
        <v>16702332200</v>
      </c>
      <c r="CY604" t="s">
        <v>4819</v>
      </c>
      <c r="CZ604" t="s">
        <v>4822</v>
      </c>
      <c r="DA604" t="s">
        <v>114</v>
      </c>
      <c r="DB604" t="s">
        <v>115</v>
      </c>
    </row>
    <row r="605" spans="1:111" ht="14.45" customHeight="1" x14ac:dyDescent="0.25">
      <c r="A605" t="s">
        <v>4823</v>
      </c>
      <c r="B605" t="s">
        <v>209</v>
      </c>
      <c r="C605" s="1">
        <v>45194.795482060188</v>
      </c>
      <c r="D605" s="1">
        <v>45250</v>
      </c>
      <c r="E605" t="s">
        <v>139</v>
      </c>
      <c r="G605" t="s">
        <v>115</v>
      </c>
      <c r="H605" t="s">
        <v>115</v>
      </c>
      <c r="I605" t="s">
        <v>115</v>
      </c>
      <c r="J605" t="s">
        <v>3579</v>
      </c>
      <c r="L605" t="s">
        <v>3794</v>
      </c>
      <c r="N605" t="s">
        <v>214</v>
      </c>
      <c r="O605" t="s">
        <v>120</v>
      </c>
      <c r="P605" s="8">
        <v>96950</v>
      </c>
      <c r="Q605" t="s">
        <v>121</v>
      </c>
      <c r="R605" t="s">
        <v>120</v>
      </c>
      <c r="S605" s="10">
        <v>16702341795</v>
      </c>
      <c r="U605">
        <v>56179</v>
      </c>
      <c r="V605" t="s">
        <v>122</v>
      </c>
      <c r="X605" t="s">
        <v>3582</v>
      </c>
      <c r="Y605" t="s">
        <v>3311</v>
      </c>
      <c r="Z605" t="s">
        <v>3584</v>
      </c>
      <c r="AA605" t="s">
        <v>3585</v>
      </c>
      <c r="AB605" t="s">
        <v>3794</v>
      </c>
      <c r="AD605" t="s">
        <v>214</v>
      </c>
      <c r="AE605" t="s">
        <v>120</v>
      </c>
      <c r="AF605" s="8">
        <v>96950</v>
      </c>
      <c r="AG605" t="s">
        <v>121</v>
      </c>
      <c r="AI605" s="10">
        <v>16702341795</v>
      </c>
      <c r="AK605" t="s">
        <v>3586</v>
      </c>
      <c r="BC605" t="str">
        <f>"49-9071.00"</f>
        <v>49-9071.00</v>
      </c>
      <c r="BD605" t="s">
        <v>200</v>
      </c>
      <c r="BE605" t="s">
        <v>3795</v>
      </c>
      <c r="BF605" t="s">
        <v>3796</v>
      </c>
      <c r="BG605">
        <v>2</v>
      </c>
      <c r="BH605">
        <v>2</v>
      </c>
      <c r="BI605" s="1">
        <v>45235</v>
      </c>
      <c r="BJ605" s="1">
        <v>45600</v>
      </c>
      <c r="BK605" s="1">
        <v>45250</v>
      </c>
      <c r="BL605" s="1">
        <v>45600</v>
      </c>
      <c r="BM605">
        <v>40</v>
      </c>
      <c r="BN605">
        <v>0</v>
      </c>
      <c r="BO605">
        <v>8</v>
      </c>
      <c r="BP605">
        <v>8</v>
      </c>
      <c r="BQ605">
        <v>8</v>
      </c>
      <c r="BR605">
        <v>8</v>
      </c>
      <c r="BS605">
        <v>8</v>
      </c>
      <c r="BT605">
        <v>0</v>
      </c>
      <c r="BU605" t="str">
        <f>"8:00 AM"</f>
        <v>8:00 AM</v>
      </c>
      <c r="BV605" t="str">
        <f>"5:00 PM"</f>
        <v>5:00 PM</v>
      </c>
      <c r="BW605" t="s">
        <v>131</v>
      </c>
      <c r="BX605">
        <v>0</v>
      </c>
      <c r="BY605">
        <v>12</v>
      </c>
      <c r="BZ605" t="s">
        <v>115</v>
      </c>
      <c r="CB605" t="s">
        <v>3797</v>
      </c>
      <c r="CC605" t="s">
        <v>3580</v>
      </c>
      <c r="CD605" t="s">
        <v>3581</v>
      </c>
      <c r="CE605" t="s">
        <v>214</v>
      </c>
      <c r="CF605" t="s">
        <v>120</v>
      </c>
      <c r="CG605" s="8">
        <v>96950</v>
      </c>
      <c r="CH605" s="2">
        <v>9.5399999999999991</v>
      </c>
      <c r="CI605" s="2">
        <v>12</v>
      </c>
      <c r="CJ605" s="2">
        <v>14.31</v>
      </c>
      <c r="CK605" s="2">
        <v>18</v>
      </c>
      <c r="CL605" t="s">
        <v>134</v>
      </c>
      <c r="CM605" t="s">
        <v>184</v>
      </c>
      <c r="CN605" t="s">
        <v>135</v>
      </c>
      <c r="CP605" t="s">
        <v>114</v>
      </c>
      <c r="CQ605" t="s">
        <v>114</v>
      </c>
      <c r="CR605" t="s">
        <v>114</v>
      </c>
      <c r="CS605" t="s">
        <v>114</v>
      </c>
      <c r="CT605" t="s">
        <v>136</v>
      </c>
      <c r="CU605" t="s">
        <v>114</v>
      </c>
      <c r="CV605" t="s">
        <v>114</v>
      </c>
      <c r="CW605" t="s">
        <v>3591</v>
      </c>
      <c r="CX605" s="10">
        <v>16702341795</v>
      </c>
      <c r="CY605" t="s">
        <v>3586</v>
      </c>
      <c r="CZ605" t="s">
        <v>3592</v>
      </c>
      <c r="DA605" t="s">
        <v>114</v>
      </c>
      <c r="DB605" t="s">
        <v>115</v>
      </c>
    </row>
    <row r="606" spans="1:111" ht="14.45" customHeight="1" x14ac:dyDescent="0.25">
      <c r="A606" t="s">
        <v>4824</v>
      </c>
      <c r="B606" t="s">
        <v>209</v>
      </c>
      <c r="C606" s="1">
        <v>45154.076318749998</v>
      </c>
      <c r="D606" s="1">
        <v>45250</v>
      </c>
      <c r="E606" t="s">
        <v>139</v>
      </c>
      <c r="G606" t="s">
        <v>115</v>
      </c>
      <c r="H606" t="s">
        <v>115</v>
      </c>
      <c r="I606" t="s">
        <v>115</v>
      </c>
      <c r="J606" t="s">
        <v>3019</v>
      </c>
      <c r="K606" t="s">
        <v>2728</v>
      </c>
      <c r="L606" t="s">
        <v>3021</v>
      </c>
      <c r="N606" t="s">
        <v>119</v>
      </c>
      <c r="O606" t="s">
        <v>120</v>
      </c>
      <c r="P606" s="8">
        <v>96950</v>
      </c>
      <c r="Q606" t="s">
        <v>121</v>
      </c>
      <c r="S606" s="10">
        <v>16702356129</v>
      </c>
      <c r="U606">
        <v>56132</v>
      </c>
      <c r="V606" t="s">
        <v>122</v>
      </c>
      <c r="X606" t="s">
        <v>1634</v>
      </c>
      <c r="Y606" t="s">
        <v>3022</v>
      </c>
      <c r="Z606" t="s">
        <v>3023</v>
      </c>
      <c r="AA606" t="s">
        <v>1225</v>
      </c>
      <c r="AB606" t="s">
        <v>3021</v>
      </c>
      <c r="AD606" t="s">
        <v>119</v>
      </c>
      <c r="AE606" t="s">
        <v>120</v>
      </c>
      <c r="AF606" s="8">
        <v>96950</v>
      </c>
      <c r="AG606" t="s">
        <v>121</v>
      </c>
      <c r="AI606" s="10">
        <v>16702356129</v>
      </c>
      <c r="AK606" t="s">
        <v>3024</v>
      </c>
      <c r="BC606" t="str">
        <f>"37-2012.00"</f>
        <v>37-2012.00</v>
      </c>
      <c r="BD606" t="s">
        <v>263</v>
      </c>
      <c r="BE606" t="s">
        <v>4773</v>
      </c>
      <c r="BF606" t="s">
        <v>551</v>
      </c>
      <c r="BG606">
        <v>2</v>
      </c>
      <c r="BH606">
        <v>2</v>
      </c>
      <c r="BI606" s="1">
        <v>45231</v>
      </c>
      <c r="BJ606" s="1">
        <v>45565</v>
      </c>
      <c r="BK606" s="1">
        <v>45250</v>
      </c>
      <c r="BL606" s="1">
        <v>45565</v>
      </c>
      <c r="BM606">
        <v>35</v>
      </c>
      <c r="BN606">
        <v>0</v>
      </c>
      <c r="BO606">
        <v>7</v>
      </c>
      <c r="BP606">
        <v>7</v>
      </c>
      <c r="BQ606">
        <v>7</v>
      </c>
      <c r="BR606">
        <v>7</v>
      </c>
      <c r="BS606">
        <v>7</v>
      </c>
      <c r="BT606">
        <v>0</v>
      </c>
      <c r="BU606" t="str">
        <f>"8:00 AM"</f>
        <v>8:00 AM</v>
      </c>
      <c r="BV606" t="str">
        <f>"4:00 PM"</f>
        <v>4:00 PM</v>
      </c>
      <c r="BW606" t="s">
        <v>131</v>
      </c>
      <c r="BX606">
        <v>0</v>
      </c>
      <c r="BY606">
        <v>3</v>
      </c>
      <c r="BZ606" t="s">
        <v>115</v>
      </c>
      <c r="CB606" t="s">
        <v>4774</v>
      </c>
      <c r="CC606" t="s">
        <v>3021</v>
      </c>
      <c r="CE606" t="s">
        <v>119</v>
      </c>
      <c r="CF606" t="s">
        <v>120</v>
      </c>
      <c r="CG606" s="8">
        <v>96950</v>
      </c>
      <c r="CH606" s="2">
        <v>7.64</v>
      </c>
      <c r="CI606" s="2">
        <v>7.64</v>
      </c>
      <c r="CJ606" s="2">
        <v>11.46</v>
      </c>
      <c r="CK606" s="2">
        <v>11.46</v>
      </c>
      <c r="CL606" t="s">
        <v>134</v>
      </c>
      <c r="CN606" t="s">
        <v>135</v>
      </c>
      <c r="CP606" t="s">
        <v>115</v>
      </c>
      <c r="CQ606" t="s">
        <v>114</v>
      </c>
      <c r="CR606" t="s">
        <v>115</v>
      </c>
      <c r="CS606" t="s">
        <v>114</v>
      </c>
      <c r="CT606" t="s">
        <v>136</v>
      </c>
      <c r="CU606" t="s">
        <v>114</v>
      </c>
      <c r="CV606" t="s">
        <v>136</v>
      </c>
      <c r="CW606" t="s">
        <v>4775</v>
      </c>
      <c r="CX606" s="10">
        <v>16702356129</v>
      </c>
      <c r="CY606" t="s">
        <v>3024</v>
      </c>
      <c r="CZ606" t="s">
        <v>473</v>
      </c>
      <c r="DA606" t="s">
        <v>114</v>
      </c>
      <c r="DB606" t="s">
        <v>115</v>
      </c>
    </row>
    <row r="607" spans="1:111" ht="14.45" customHeight="1" x14ac:dyDescent="0.25">
      <c r="A607" t="s">
        <v>4760</v>
      </c>
      <c r="B607" t="s">
        <v>285</v>
      </c>
      <c r="C607" s="1">
        <v>45190.023562037037</v>
      </c>
      <c r="D607" s="1">
        <v>45250</v>
      </c>
      <c r="E607" t="s">
        <v>139</v>
      </c>
      <c r="G607" t="s">
        <v>115</v>
      </c>
      <c r="H607" t="s">
        <v>115</v>
      </c>
      <c r="I607" t="s">
        <v>115</v>
      </c>
      <c r="J607" t="s">
        <v>3680</v>
      </c>
      <c r="L607" t="s">
        <v>3681</v>
      </c>
      <c r="N607" t="s">
        <v>119</v>
      </c>
      <c r="O607" t="s">
        <v>120</v>
      </c>
      <c r="P607" s="8">
        <v>96950</v>
      </c>
      <c r="Q607" t="s">
        <v>121</v>
      </c>
      <c r="S607" s="10">
        <v>16704831673</v>
      </c>
      <c r="U607">
        <v>8121</v>
      </c>
      <c r="V607" t="s">
        <v>122</v>
      </c>
      <c r="X607" t="s">
        <v>3682</v>
      </c>
      <c r="Y607" t="s">
        <v>3683</v>
      </c>
      <c r="AA607" t="s">
        <v>1653</v>
      </c>
      <c r="AB607" t="s">
        <v>3681</v>
      </c>
      <c r="AD607" t="s">
        <v>119</v>
      </c>
      <c r="AE607" t="s">
        <v>120</v>
      </c>
      <c r="AF607" s="8">
        <v>96950</v>
      </c>
      <c r="AG607" t="s">
        <v>121</v>
      </c>
      <c r="AI607" s="10">
        <v>16704831673</v>
      </c>
      <c r="AK607" t="s">
        <v>3751</v>
      </c>
      <c r="BC607" t="str">
        <f>"31-9011.00"</f>
        <v>31-9011.00</v>
      </c>
      <c r="BD607" t="s">
        <v>1789</v>
      </c>
      <c r="BE607" t="s">
        <v>3752</v>
      </c>
      <c r="BF607" t="s">
        <v>1905</v>
      </c>
      <c r="BG607">
        <v>15</v>
      </c>
      <c r="BI607" s="1">
        <v>45261</v>
      </c>
      <c r="BJ607" s="1">
        <v>45626</v>
      </c>
      <c r="BM607">
        <v>36</v>
      </c>
      <c r="BN607">
        <v>0</v>
      </c>
      <c r="BO607">
        <v>6</v>
      </c>
      <c r="BP607">
        <v>6</v>
      </c>
      <c r="BQ607">
        <v>6</v>
      </c>
      <c r="BR607">
        <v>6</v>
      </c>
      <c r="BS607">
        <v>6</v>
      </c>
      <c r="BT607">
        <v>6</v>
      </c>
      <c r="BU607" t="str">
        <f>"1:00 PM"</f>
        <v>1:00 PM</v>
      </c>
      <c r="BV607" t="str">
        <f>"8:00 PM"</f>
        <v>8:00 PM</v>
      </c>
      <c r="BW607" t="s">
        <v>184</v>
      </c>
      <c r="BX607">
        <v>0</v>
      </c>
      <c r="BY607">
        <v>12</v>
      </c>
      <c r="BZ607" t="s">
        <v>115</v>
      </c>
      <c r="CB607" t="e">
        <f>- MUST HAVE CERTIFICATION FROM PREVIOUS EMPLOYER AS MASSAGE THERAPIST OR CERTIFICATION FROM TRAINING FACILITY AS A MASSAGE THERAPIST FOR BOTH US AND NON-US APPLICANTS.</f>
        <v>#NAME?</v>
      </c>
      <c r="CC607" t="s">
        <v>3753</v>
      </c>
      <c r="CD607" t="s">
        <v>3754</v>
      </c>
      <c r="CE607" t="s">
        <v>119</v>
      </c>
      <c r="CF607" t="s">
        <v>120</v>
      </c>
      <c r="CG607" s="8">
        <v>96950</v>
      </c>
      <c r="CH607" s="2">
        <v>12.26</v>
      </c>
      <c r="CI607" s="2">
        <v>12.26</v>
      </c>
      <c r="CJ607" s="2">
        <v>18.39</v>
      </c>
      <c r="CK607" s="2">
        <v>18.39</v>
      </c>
      <c r="CL607" t="s">
        <v>134</v>
      </c>
      <c r="CM607" t="s">
        <v>423</v>
      </c>
      <c r="CN607" t="s">
        <v>135</v>
      </c>
      <c r="CP607" t="s">
        <v>115</v>
      </c>
      <c r="CQ607" t="s">
        <v>114</v>
      </c>
      <c r="CR607" t="s">
        <v>115</v>
      </c>
      <c r="CS607" t="s">
        <v>114</v>
      </c>
      <c r="CT607" t="s">
        <v>136</v>
      </c>
      <c r="CU607" t="s">
        <v>114</v>
      </c>
      <c r="CV607" t="s">
        <v>136</v>
      </c>
      <c r="CW607" t="s">
        <v>1659</v>
      </c>
      <c r="CX607" s="10">
        <v>16704831673</v>
      </c>
      <c r="CY607" t="s">
        <v>3684</v>
      </c>
      <c r="CZ607" t="s">
        <v>136</v>
      </c>
      <c r="DA607" t="s">
        <v>114</v>
      </c>
      <c r="DB607" t="s">
        <v>115</v>
      </c>
    </row>
    <row r="608" spans="1:111" ht="14.45" customHeight="1" x14ac:dyDescent="0.25">
      <c r="A608" t="s">
        <v>4770</v>
      </c>
      <c r="B608" t="s">
        <v>285</v>
      </c>
      <c r="C608" s="1">
        <v>45174.105441435182</v>
      </c>
      <c r="D608" s="1">
        <v>45250</v>
      </c>
      <c r="E608" t="s">
        <v>113</v>
      </c>
      <c r="F608" s="1">
        <v>45198.833333333336</v>
      </c>
      <c r="G608" t="s">
        <v>115</v>
      </c>
      <c r="H608" t="s">
        <v>115</v>
      </c>
      <c r="I608" t="s">
        <v>115</v>
      </c>
      <c r="J608" t="s">
        <v>2573</v>
      </c>
      <c r="K608" t="s">
        <v>2574</v>
      </c>
      <c r="L608" t="s">
        <v>2579</v>
      </c>
      <c r="N608" t="s">
        <v>119</v>
      </c>
      <c r="O608" t="s">
        <v>120</v>
      </c>
      <c r="P608" s="8">
        <v>96950</v>
      </c>
      <c r="Q608" t="s">
        <v>121</v>
      </c>
      <c r="S608" s="10">
        <v>16702870701</v>
      </c>
      <c r="U608">
        <v>62441</v>
      </c>
      <c r="V608" t="s">
        <v>122</v>
      </c>
      <c r="X608" t="s">
        <v>2341</v>
      </c>
      <c r="Y608" t="s">
        <v>2576</v>
      </c>
      <c r="Z608" t="s">
        <v>2577</v>
      </c>
      <c r="AA608" t="s">
        <v>2578</v>
      </c>
      <c r="AB608" t="s">
        <v>2579</v>
      </c>
      <c r="AD608" t="s">
        <v>214</v>
      </c>
      <c r="AE608" t="s">
        <v>120</v>
      </c>
      <c r="AF608" s="8">
        <v>96950</v>
      </c>
      <c r="AG608" t="s">
        <v>121</v>
      </c>
      <c r="AI608" s="10">
        <v>16702870701</v>
      </c>
      <c r="AK608" t="s">
        <v>2580</v>
      </c>
      <c r="BC608" t="str">
        <f>"39-9011.00"</f>
        <v>39-9011.00</v>
      </c>
      <c r="BD608" t="s">
        <v>2581</v>
      </c>
      <c r="BE608" t="s">
        <v>2582</v>
      </c>
      <c r="BF608" t="s">
        <v>2583</v>
      </c>
      <c r="BG608">
        <v>7</v>
      </c>
      <c r="BI608" s="1">
        <v>45200</v>
      </c>
      <c r="BJ608" s="1">
        <v>45565</v>
      </c>
      <c r="BM608">
        <v>35</v>
      </c>
      <c r="BN608">
        <v>0</v>
      </c>
      <c r="BO608">
        <v>7</v>
      </c>
      <c r="BP608">
        <v>7</v>
      </c>
      <c r="BQ608">
        <v>7</v>
      </c>
      <c r="BR608">
        <v>7</v>
      </c>
      <c r="BS608">
        <v>7</v>
      </c>
      <c r="BT608">
        <v>0</v>
      </c>
      <c r="BU608" t="str">
        <f>"8:00 AM"</f>
        <v>8:00 AM</v>
      </c>
      <c r="BV608" t="str">
        <f>"3:00 PM"</f>
        <v>3:00 PM</v>
      </c>
      <c r="BW608" t="s">
        <v>131</v>
      </c>
      <c r="BX608">
        <v>0</v>
      </c>
      <c r="BY608">
        <v>12</v>
      </c>
      <c r="BZ608" t="s">
        <v>115</v>
      </c>
      <c r="CB608" s="3" t="s">
        <v>4771</v>
      </c>
      <c r="CC608" t="s">
        <v>2579</v>
      </c>
      <c r="CE608" t="s">
        <v>214</v>
      </c>
      <c r="CF608" t="s">
        <v>120</v>
      </c>
      <c r="CG608" s="8">
        <v>96950</v>
      </c>
      <c r="CH608" s="2">
        <v>7.58</v>
      </c>
      <c r="CI608" s="2">
        <v>7.58</v>
      </c>
      <c r="CJ608" s="2">
        <v>11.37</v>
      </c>
      <c r="CK608" s="2">
        <v>11.37</v>
      </c>
      <c r="CL608" t="s">
        <v>134</v>
      </c>
      <c r="CM608" t="s">
        <v>136</v>
      </c>
      <c r="CN608" t="s">
        <v>135</v>
      </c>
      <c r="CP608" t="s">
        <v>115</v>
      </c>
      <c r="CQ608" t="s">
        <v>114</v>
      </c>
      <c r="CR608" t="s">
        <v>115</v>
      </c>
      <c r="CS608" t="s">
        <v>114</v>
      </c>
      <c r="CT608" t="s">
        <v>136</v>
      </c>
      <c r="CU608" t="s">
        <v>114</v>
      </c>
      <c r="CV608" t="s">
        <v>136</v>
      </c>
      <c r="CW608" t="s">
        <v>2585</v>
      </c>
      <c r="CX608" s="10">
        <v>16702870701</v>
      </c>
      <c r="CY608" t="s">
        <v>2580</v>
      </c>
      <c r="CZ608" t="s">
        <v>136</v>
      </c>
      <c r="DA608" t="s">
        <v>114</v>
      </c>
      <c r="DB608" t="s">
        <v>115</v>
      </c>
    </row>
    <row r="609" spans="1:111" ht="14.45" customHeight="1" x14ac:dyDescent="0.25">
      <c r="A609" t="s">
        <v>4767</v>
      </c>
      <c r="B609" t="s">
        <v>112</v>
      </c>
      <c r="C609" s="1">
        <v>45188.900719791665</v>
      </c>
      <c r="D609" s="1">
        <v>45250</v>
      </c>
      <c r="E609" t="s">
        <v>139</v>
      </c>
      <c r="G609" t="s">
        <v>115</v>
      </c>
      <c r="H609" t="s">
        <v>115</v>
      </c>
      <c r="I609" t="s">
        <v>115</v>
      </c>
      <c r="J609" t="s">
        <v>633</v>
      </c>
      <c r="K609" t="s">
        <v>634</v>
      </c>
      <c r="L609" t="s">
        <v>635</v>
      </c>
      <c r="N609" t="s">
        <v>214</v>
      </c>
      <c r="O609" t="s">
        <v>120</v>
      </c>
      <c r="P609" s="8">
        <v>96950</v>
      </c>
      <c r="Q609" t="s">
        <v>121</v>
      </c>
      <c r="S609" s="10">
        <v>16702340228</v>
      </c>
      <c r="U609">
        <v>72251</v>
      </c>
      <c r="V609" t="s">
        <v>122</v>
      </c>
      <c r="X609" t="s">
        <v>636</v>
      </c>
      <c r="Y609" t="s">
        <v>637</v>
      </c>
      <c r="AA609" t="s">
        <v>219</v>
      </c>
      <c r="AB609" t="s">
        <v>635</v>
      </c>
      <c r="AD609" t="s">
        <v>540</v>
      </c>
      <c r="AE609" t="s">
        <v>120</v>
      </c>
      <c r="AF609" s="8">
        <v>96950</v>
      </c>
      <c r="AG609" t="s">
        <v>121</v>
      </c>
      <c r="AI609" s="10">
        <v>16702340228</v>
      </c>
      <c r="AK609" t="s">
        <v>638</v>
      </c>
      <c r="BC609" t="str">
        <f>"35-3023.00"</f>
        <v>35-3023.00</v>
      </c>
      <c r="BD609" t="s">
        <v>454</v>
      </c>
      <c r="BE609" t="s">
        <v>639</v>
      </c>
      <c r="BF609" t="s">
        <v>640</v>
      </c>
      <c r="BG609">
        <v>2</v>
      </c>
      <c r="BI609" s="1">
        <v>45308</v>
      </c>
      <c r="BJ609" s="1">
        <v>45673</v>
      </c>
      <c r="BM609">
        <v>35</v>
      </c>
      <c r="BN609">
        <v>6</v>
      </c>
      <c r="BO609">
        <v>6</v>
      </c>
      <c r="BP609">
        <v>5</v>
      </c>
      <c r="BQ609">
        <v>6</v>
      </c>
      <c r="BR609">
        <v>6</v>
      </c>
      <c r="BS609">
        <v>6</v>
      </c>
      <c r="BT609">
        <v>0</v>
      </c>
      <c r="BU609" t="str">
        <f>"4:00 PM"</f>
        <v>4:00 PM</v>
      </c>
      <c r="BV609" t="str">
        <f>"10:00 PM"</f>
        <v>10:00 PM</v>
      </c>
      <c r="BW609" t="s">
        <v>131</v>
      </c>
      <c r="BX609">
        <v>0</v>
      </c>
      <c r="BY609">
        <v>3</v>
      </c>
      <c r="BZ609" t="s">
        <v>115</v>
      </c>
      <c r="CB609" t="s">
        <v>4768</v>
      </c>
      <c r="CC609" t="s">
        <v>642</v>
      </c>
      <c r="CE609" t="s">
        <v>214</v>
      </c>
      <c r="CF609" t="s">
        <v>120</v>
      </c>
      <c r="CG609" s="8">
        <v>96950</v>
      </c>
      <c r="CH609" s="2">
        <v>7.97</v>
      </c>
      <c r="CI609" s="2">
        <v>7.97</v>
      </c>
      <c r="CJ609" s="2">
        <v>11.95</v>
      </c>
      <c r="CK609" s="2">
        <v>11.95</v>
      </c>
      <c r="CL609" t="s">
        <v>134</v>
      </c>
      <c r="CN609" t="s">
        <v>135</v>
      </c>
      <c r="CP609" t="s">
        <v>115</v>
      </c>
      <c r="CQ609" t="s">
        <v>114</v>
      </c>
      <c r="CR609" t="s">
        <v>115</v>
      </c>
      <c r="CS609" t="s">
        <v>115</v>
      </c>
      <c r="CT609" t="s">
        <v>136</v>
      </c>
      <c r="CU609" t="s">
        <v>114</v>
      </c>
      <c r="CV609" t="s">
        <v>136</v>
      </c>
      <c r="CW609" t="s">
        <v>136</v>
      </c>
      <c r="CX609" s="10">
        <v>16702340228</v>
      </c>
      <c r="CY609" t="s">
        <v>638</v>
      </c>
      <c r="CZ609" t="s">
        <v>136</v>
      </c>
      <c r="DA609" t="s">
        <v>114</v>
      </c>
      <c r="DB609" t="s">
        <v>115</v>
      </c>
    </row>
    <row r="610" spans="1:111" ht="14.45" customHeight="1" x14ac:dyDescent="0.25">
      <c r="A610" t="s">
        <v>4772</v>
      </c>
      <c r="B610" t="s">
        <v>112</v>
      </c>
      <c r="C610" s="1">
        <v>45250.873349305555</v>
      </c>
      <c r="D610" s="1">
        <v>45250</v>
      </c>
      <c r="E610" t="s">
        <v>139</v>
      </c>
      <c r="G610" t="s">
        <v>115</v>
      </c>
      <c r="H610" t="s">
        <v>115</v>
      </c>
      <c r="I610" t="s">
        <v>115</v>
      </c>
      <c r="J610" t="s">
        <v>3019</v>
      </c>
      <c r="K610" t="s">
        <v>4665</v>
      </c>
      <c r="L610" t="s">
        <v>3021</v>
      </c>
      <c r="N610" t="s">
        <v>119</v>
      </c>
      <c r="O610" t="s">
        <v>120</v>
      </c>
      <c r="P610" s="8">
        <v>96950</v>
      </c>
      <c r="Q610" t="s">
        <v>121</v>
      </c>
      <c r="S610" s="10">
        <v>16702356129</v>
      </c>
      <c r="U610">
        <v>56132</v>
      </c>
      <c r="V610" t="s">
        <v>122</v>
      </c>
      <c r="X610" t="s">
        <v>1634</v>
      </c>
      <c r="Y610" t="s">
        <v>3022</v>
      </c>
      <c r="AA610" t="s">
        <v>321</v>
      </c>
      <c r="AB610" t="s">
        <v>3021</v>
      </c>
      <c r="AD610" t="s">
        <v>119</v>
      </c>
      <c r="AE610" t="s">
        <v>120</v>
      </c>
      <c r="AF610" s="8">
        <v>96950</v>
      </c>
      <c r="AG610" t="s">
        <v>121</v>
      </c>
      <c r="AI610" s="10">
        <v>16702356129</v>
      </c>
      <c r="AK610" t="s">
        <v>3024</v>
      </c>
      <c r="BC610" t="str">
        <f>"37-2012.00"</f>
        <v>37-2012.00</v>
      </c>
      <c r="BD610" t="s">
        <v>263</v>
      </c>
      <c r="BE610" t="s">
        <v>4773</v>
      </c>
      <c r="BF610" t="s">
        <v>551</v>
      </c>
      <c r="BG610">
        <v>10</v>
      </c>
      <c r="BI610" s="1">
        <v>45337</v>
      </c>
      <c r="BJ610" s="1">
        <v>45702</v>
      </c>
      <c r="BM610">
        <v>35</v>
      </c>
      <c r="BN610">
        <v>0</v>
      </c>
      <c r="BO610">
        <v>7</v>
      </c>
      <c r="BP610">
        <v>7</v>
      </c>
      <c r="BQ610">
        <v>7</v>
      </c>
      <c r="BR610">
        <v>7</v>
      </c>
      <c r="BS610">
        <v>7</v>
      </c>
      <c r="BT610">
        <v>0</v>
      </c>
      <c r="BU610" t="str">
        <f>"8:00 AM"</f>
        <v>8:00 AM</v>
      </c>
      <c r="BV610" t="str">
        <f>"4:00 PM"</f>
        <v>4:00 PM</v>
      </c>
      <c r="BW610" t="s">
        <v>131</v>
      </c>
      <c r="BX610">
        <v>0</v>
      </c>
      <c r="BY610">
        <v>3</v>
      </c>
      <c r="BZ610" t="s">
        <v>115</v>
      </c>
      <c r="CB610" t="s">
        <v>4774</v>
      </c>
      <c r="CC610" t="s">
        <v>3021</v>
      </c>
      <c r="CE610" t="s">
        <v>119</v>
      </c>
      <c r="CF610" t="s">
        <v>120</v>
      </c>
      <c r="CG610" s="8">
        <v>96950</v>
      </c>
      <c r="CH610" s="2">
        <v>7.64</v>
      </c>
      <c r="CI610" s="2">
        <v>7.64</v>
      </c>
      <c r="CJ610" s="2">
        <v>11.46</v>
      </c>
      <c r="CK610" s="2">
        <v>11.46</v>
      </c>
      <c r="CL610" t="s">
        <v>134</v>
      </c>
      <c r="CN610" t="s">
        <v>135</v>
      </c>
      <c r="CP610" t="s">
        <v>115</v>
      </c>
      <c r="CQ610" t="s">
        <v>114</v>
      </c>
      <c r="CR610" t="s">
        <v>115</v>
      </c>
      <c r="CS610" t="s">
        <v>114</v>
      </c>
      <c r="CT610" t="s">
        <v>136</v>
      </c>
      <c r="CU610" t="s">
        <v>114</v>
      </c>
      <c r="CV610" t="s">
        <v>136</v>
      </c>
      <c r="CW610" t="s">
        <v>4775</v>
      </c>
      <c r="CX610" s="10">
        <v>16702356129</v>
      </c>
      <c r="CY610" t="s">
        <v>3024</v>
      </c>
      <c r="CZ610" t="s">
        <v>136</v>
      </c>
      <c r="DA610" t="s">
        <v>114</v>
      </c>
      <c r="DB610" t="s">
        <v>115</v>
      </c>
    </row>
    <row r="611" spans="1:111" ht="14.45" customHeight="1" x14ac:dyDescent="0.25">
      <c r="A611" t="s">
        <v>4796</v>
      </c>
      <c r="B611" t="s">
        <v>112</v>
      </c>
      <c r="C611" s="1">
        <v>45176.111945138888</v>
      </c>
      <c r="D611" s="1">
        <v>45250</v>
      </c>
      <c r="E611" t="s">
        <v>139</v>
      </c>
      <c r="G611" t="s">
        <v>115</v>
      </c>
      <c r="H611" t="s">
        <v>115</v>
      </c>
      <c r="I611" t="s">
        <v>115</v>
      </c>
      <c r="J611" t="s">
        <v>1770</v>
      </c>
      <c r="L611" t="s">
        <v>192</v>
      </c>
      <c r="N611" t="s">
        <v>119</v>
      </c>
      <c r="O611" t="s">
        <v>120</v>
      </c>
      <c r="P611" s="8">
        <v>96950</v>
      </c>
      <c r="Q611" t="s">
        <v>121</v>
      </c>
      <c r="S611" s="10">
        <v>16702347898</v>
      </c>
      <c r="U611">
        <v>522390</v>
      </c>
      <c r="V611" t="s">
        <v>122</v>
      </c>
      <c r="X611" t="s">
        <v>194</v>
      </c>
      <c r="Y611" t="s">
        <v>195</v>
      </c>
      <c r="Z611" t="s">
        <v>196</v>
      </c>
      <c r="AA611" t="s">
        <v>197</v>
      </c>
      <c r="AB611" t="s">
        <v>1771</v>
      </c>
      <c r="AC611" t="s">
        <v>193</v>
      </c>
      <c r="AD611" t="s">
        <v>119</v>
      </c>
      <c r="AE611" t="s">
        <v>120</v>
      </c>
      <c r="AF611" s="8">
        <v>96950</v>
      </c>
      <c r="AG611" t="s">
        <v>121</v>
      </c>
      <c r="AI611" s="10">
        <v>16702347898</v>
      </c>
      <c r="AK611" t="s">
        <v>1772</v>
      </c>
      <c r="BC611" t="str">
        <f>"13-2011.00"</f>
        <v>13-2011.00</v>
      </c>
      <c r="BD611" t="s">
        <v>1694</v>
      </c>
      <c r="BE611" t="s">
        <v>1773</v>
      </c>
      <c r="BF611" t="s">
        <v>197</v>
      </c>
      <c r="BG611">
        <v>1</v>
      </c>
      <c r="BI611" s="1">
        <v>45261</v>
      </c>
      <c r="BJ611" s="1">
        <v>45626</v>
      </c>
      <c r="BM611">
        <v>35</v>
      </c>
      <c r="BN611">
        <v>0</v>
      </c>
      <c r="BO611">
        <v>7</v>
      </c>
      <c r="BP611">
        <v>7</v>
      </c>
      <c r="BQ611">
        <v>7</v>
      </c>
      <c r="BR611">
        <v>7</v>
      </c>
      <c r="BS611">
        <v>7</v>
      </c>
      <c r="BT611">
        <v>0</v>
      </c>
      <c r="BU611" t="str">
        <f>"8:00 AM"</f>
        <v>8:00 AM</v>
      </c>
      <c r="BV611" t="str">
        <f>"4:00 PM"</f>
        <v>4:00 PM</v>
      </c>
      <c r="BW611" t="s">
        <v>683</v>
      </c>
      <c r="BX611">
        <v>0</v>
      </c>
      <c r="BY611">
        <v>24</v>
      </c>
      <c r="BZ611" t="s">
        <v>115</v>
      </c>
      <c r="CB611" s="3" t="s">
        <v>4797</v>
      </c>
      <c r="CC611" t="s">
        <v>1775</v>
      </c>
      <c r="CD611" t="s">
        <v>1776</v>
      </c>
      <c r="CE611" t="s">
        <v>119</v>
      </c>
      <c r="CF611" t="s">
        <v>120</v>
      </c>
      <c r="CG611" s="8">
        <v>96950</v>
      </c>
      <c r="CH611" s="2">
        <v>16.98</v>
      </c>
      <c r="CI611" s="2">
        <v>16.98</v>
      </c>
      <c r="CJ611" s="2">
        <v>25.47</v>
      </c>
      <c r="CK611" s="2">
        <v>25.47</v>
      </c>
      <c r="CL611" t="s">
        <v>134</v>
      </c>
      <c r="CM611" t="s">
        <v>4798</v>
      </c>
      <c r="CN611" t="s">
        <v>135</v>
      </c>
      <c r="CP611" t="s">
        <v>115</v>
      </c>
      <c r="CQ611" t="s">
        <v>114</v>
      </c>
      <c r="CR611" t="s">
        <v>115</v>
      </c>
      <c r="CS611" t="s">
        <v>114</v>
      </c>
      <c r="CT611" t="s">
        <v>136</v>
      </c>
      <c r="CU611" t="s">
        <v>114</v>
      </c>
      <c r="CV611" t="s">
        <v>136</v>
      </c>
      <c r="CW611" t="s">
        <v>4799</v>
      </c>
      <c r="CX611" s="10" t="s">
        <v>4800</v>
      </c>
      <c r="CY611" t="s">
        <v>1772</v>
      </c>
      <c r="CZ611" t="s">
        <v>206</v>
      </c>
      <c r="DA611" t="s">
        <v>114</v>
      </c>
      <c r="DB611" t="s">
        <v>115</v>
      </c>
    </row>
    <row r="612" spans="1:111" ht="14.45" customHeight="1" x14ac:dyDescent="0.25">
      <c r="A612" t="s">
        <v>4825</v>
      </c>
      <c r="B612" t="s">
        <v>209</v>
      </c>
      <c r="C612" s="1">
        <v>45198.412165162037</v>
      </c>
      <c r="D612" s="1">
        <v>45251</v>
      </c>
      <c r="E612" t="s">
        <v>139</v>
      </c>
      <c r="G612" t="s">
        <v>115</v>
      </c>
      <c r="H612" t="s">
        <v>115</v>
      </c>
      <c r="I612" t="s">
        <v>115</v>
      </c>
      <c r="J612" t="s">
        <v>1276</v>
      </c>
      <c r="L612" t="s">
        <v>1277</v>
      </c>
      <c r="M612" t="s">
        <v>1278</v>
      </c>
      <c r="N612" t="s">
        <v>214</v>
      </c>
      <c r="O612" t="s">
        <v>120</v>
      </c>
      <c r="P612" s="8">
        <v>96950</v>
      </c>
      <c r="Q612" t="s">
        <v>121</v>
      </c>
      <c r="S612" s="10">
        <v>16707885235</v>
      </c>
      <c r="U612">
        <v>236116</v>
      </c>
      <c r="V612" t="s">
        <v>122</v>
      </c>
      <c r="X612" t="s">
        <v>1279</v>
      </c>
      <c r="Y612" t="s">
        <v>1280</v>
      </c>
      <c r="Z612" t="s">
        <v>1281</v>
      </c>
      <c r="AA612" t="s">
        <v>356</v>
      </c>
      <c r="AB612" t="s">
        <v>1282</v>
      </c>
      <c r="AC612" t="s">
        <v>1283</v>
      </c>
      <c r="AD612" t="s">
        <v>214</v>
      </c>
      <c r="AE612" t="s">
        <v>120</v>
      </c>
      <c r="AF612" s="8">
        <v>96950</v>
      </c>
      <c r="AG612" t="s">
        <v>121</v>
      </c>
      <c r="AI612" s="10">
        <v>16707885235</v>
      </c>
      <c r="AK612" t="s">
        <v>1284</v>
      </c>
      <c r="BC612" t="str">
        <f>"49-9071.00"</f>
        <v>49-9071.00</v>
      </c>
      <c r="BD612" t="s">
        <v>200</v>
      </c>
      <c r="BE612" t="s">
        <v>1285</v>
      </c>
      <c r="BF612" t="s">
        <v>1286</v>
      </c>
      <c r="BG612">
        <v>6</v>
      </c>
      <c r="BH612">
        <v>6</v>
      </c>
      <c r="BI612" s="1">
        <v>45261</v>
      </c>
      <c r="BJ612" s="1">
        <v>45565</v>
      </c>
      <c r="BK612" s="1">
        <v>45261</v>
      </c>
      <c r="BL612" s="1">
        <v>45565</v>
      </c>
      <c r="BM612">
        <v>35</v>
      </c>
      <c r="BN612">
        <v>0</v>
      </c>
      <c r="BO612">
        <v>7</v>
      </c>
      <c r="BP612">
        <v>7</v>
      </c>
      <c r="BQ612">
        <v>7</v>
      </c>
      <c r="BR612">
        <v>7</v>
      </c>
      <c r="BS612">
        <v>7</v>
      </c>
      <c r="BT612">
        <v>0</v>
      </c>
      <c r="BU612" t="str">
        <f>"8:00 AM"</f>
        <v>8:00 AM</v>
      </c>
      <c r="BV612" t="str">
        <f>"4:00 PM"</f>
        <v>4:00 PM</v>
      </c>
      <c r="BW612" t="s">
        <v>131</v>
      </c>
      <c r="BX612">
        <v>0</v>
      </c>
      <c r="BY612">
        <v>24</v>
      </c>
      <c r="BZ612" t="s">
        <v>115</v>
      </c>
      <c r="CB612" t="s">
        <v>1287</v>
      </c>
      <c r="CC612" t="s">
        <v>1282</v>
      </c>
      <c r="CD612" t="s">
        <v>1283</v>
      </c>
      <c r="CE612" t="s">
        <v>214</v>
      </c>
      <c r="CF612" t="s">
        <v>120</v>
      </c>
      <c r="CG612" s="8">
        <v>96950</v>
      </c>
      <c r="CH612" s="2">
        <v>9.5399999999999991</v>
      </c>
      <c r="CI612" s="2">
        <v>9.5399999999999991</v>
      </c>
      <c r="CJ612" s="2">
        <v>14.31</v>
      </c>
      <c r="CK612" s="2">
        <v>14.31</v>
      </c>
      <c r="CL612" t="s">
        <v>134</v>
      </c>
      <c r="CM612" t="s">
        <v>1190</v>
      </c>
      <c r="CN612" t="s">
        <v>135</v>
      </c>
      <c r="CP612" t="s">
        <v>115</v>
      </c>
      <c r="CQ612" t="s">
        <v>114</v>
      </c>
      <c r="CR612" t="s">
        <v>114</v>
      </c>
      <c r="CS612" t="s">
        <v>114</v>
      </c>
      <c r="CT612" t="s">
        <v>136</v>
      </c>
      <c r="CU612" t="s">
        <v>114</v>
      </c>
      <c r="CV612" t="s">
        <v>114</v>
      </c>
      <c r="CW612" t="s">
        <v>1289</v>
      </c>
      <c r="CX612" s="10">
        <v>16707885235</v>
      </c>
      <c r="CY612" t="s">
        <v>1284</v>
      </c>
      <c r="CZ612" t="s">
        <v>136</v>
      </c>
      <c r="DA612" t="s">
        <v>114</v>
      </c>
      <c r="DB612" t="s">
        <v>115</v>
      </c>
    </row>
    <row r="613" spans="1:111" ht="14.45" customHeight="1" x14ac:dyDescent="0.25">
      <c r="A613" t="s">
        <v>4826</v>
      </c>
      <c r="B613" t="s">
        <v>209</v>
      </c>
      <c r="C613" s="1">
        <v>45183.874736921294</v>
      </c>
      <c r="D613" s="1">
        <v>45251</v>
      </c>
      <c r="E613" t="s">
        <v>139</v>
      </c>
      <c r="G613" t="s">
        <v>115</v>
      </c>
      <c r="H613" t="s">
        <v>115</v>
      </c>
      <c r="I613" t="s">
        <v>115</v>
      </c>
      <c r="J613" t="s">
        <v>2325</v>
      </c>
      <c r="K613" t="s">
        <v>4827</v>
      </c>
      <c r="L613" t="s">
        <v>2327</v>
      </c>
      <c r="N613" t="s">
        <v>119</v>
      </c>
      <c r="O613" t="s">
        <v>120</v>
      </c>
      <c r="P613" s="8">
        <v>96950</v>
      </c>
      <c r="Q613" t="s">
        <v>121</v>
      </c>
      <c r="S613" s="10">
        <v>16702347873</v>
      </c>
      <c r="U613">
        <v>56132</v>
      </c>
      <c r="V613" t="s">
        <v>122</v>
      </c>
      <c r="X613" t="s">
        <v>4828</v>
      </c>
      <c r="Y613" t="s">
        <v>1685</v>
      </c>
      <c r="Z613" t="s">
        <v>4829</v>
      </c>
      <c r="AA613" t="s">
        <v>219</v>
      </c>
      <c r="AB613" t="s">
        <v>2327</v>
      </c>
      <c r="AD613" t="s">
        <v>119</v>
      </c>
      <c r="AE613" t="s">
        <v>120</v>
      </c>
      <c r="AF613" s="8">
        <v>96950</v>
      </c>
      <c r="AG613" t="s">
        <v>121</v>
      </c>
      <c r="AI613" s="10">
        <v>16707836342</v>
      </c>
      <c r="AK613" t="s">
        <v>2331</v>
      </c>
      <c r="BC613" t="str">
        <f>"49-9071.00"</f>
        <v>49-9071.00</v>
      </c>
      <c r="BD613" t="s">
        <v>200</v>
      </c>
      <c r="BE613" t="s">
        <v>4830</v>
      </c>
      <c r="BF613" t="s">
        <v>4831</v>
      </c>
      <c r="BG613">
        <v>8</v>
      </c>
      <c r="BH613">
        <v>8</v>
      </c>
      <c r="BI613" s="1">
        <v>45200</v>
      </c>
      <c r="BJ613" s="1">
        <v>45565</v>
      </c>
      <c r="BK613" s="1">
        <v>45251</v>
      </c>
      <c r="BL613" s="1">
        <v>45565</v>
      </c>
      <c r="BM613">
        <v>35</v>
      </c>
      <c r="BN613">
        <v>0</v>
      </c>
      <c r="BO613">
        <v>7</v>
      </c>
      <c r="BP613">
        <v>7</v>
      </c>
      <c r="BQ613">
        <v>7</v>
      </c>
      <c r="BR613">
        <v>7</v>
      </c>
      <c r="BS613">
        <v>7</v>
      </c>
      <c r="BT613">
        <v>0</v>
      </c>
      <c r="BU613" t="str">
        <f>"7:30 AM"</f>
        <v>7:30 AM</v>
      </c>
      <c r="BV613" t="str">
        <f>"3:30 PM"</f>
        <v>3:30 PM</v>
      </c>
      <c r="BW613" t="s">
        <v>131</v>
      </c>
      <c r="BX613">
        <v>0</v>
      </c>
      <c r="BY613">
        <v>12</v>
      </c>
      <c r="BZ613" t="s">
        <v>115</v>
      </c>
      <c r="CB613" t="s">
        <v>4832</v>
      </c>
      <c r="CC613" t="s">
        <v>4833</v>
      </c>
      <c r="CE613" t="s">
        <v>119</v>
      </c>
      <c r="CF613" t="s">
        <v>120</v>
      </c>
      <c r="CG613" s="8">
        <v>96950</v>
      </c>
      <c r="CH613" s="2">
        <v>9.5399999999999991</v>
      </c>
      <c r="CI613" s="2">
        <v>9.5399999999999991</v>
      </c>
      <c r="CJ613" s="2">
        <v>14.31</v>
      </c>
      <c r="CK613" s="2">
        <v>14.31</v>
      </c>
      <c r="CL613" t="s">
        <v>134</v>
      </c>
      <c r="CN613" t="s">
        <v>135</v>
      </c>
      <c r="CP613" t="s">
        <v>115</v>
      </c>
      <c r="CQ613" t="s">
        <v>114</v>
      </c>
      <c r="CR613" t="s">
        <v>115</v>
      </c>
      <c r="CS613" t="s">
        <v>114</v>
      </c>
      <c r="CT613" t="s">
        <v>136</v>
      </c>
      <c r="CU613" t="s">
        <v>114</v>
      </c>
      <c r="CV613" t="s">
        <v>136</v>
      </c>
      <c r="CW613" t="s">
        <v>4834</v>
      </c>
      <c r="CX613" s="10">
        <v>16707836342</v>
      </c>
      <c r="CY613" t="s">
        <v>2331</v>
      </c>
      <c r="CZ613" t="s">
        <v>473</v>
      </c>
      <c r="DA613" t="s">
        <v>114</v>
      </c>
      <c r="DB613" t="s">
        <v>115</v>
      </c>
    </row>
    <row r="614" spans="1:111" ht="14.45" customHeight="1" x14ac:dyDescent="0.25">
      <c r="A614" t="s">
        <v>4835</v>
      </c>
      <c r="B614" t="s">
        <v>209</v>
      </c>
      <c r="C614" s="1">
        <v>45101.064022106482</v>
      </c>
      <c r="D614" s="1">
        <v>45251</v>
      </c>
      <c r="E614" t="s">
        <v>139</v>
      </c>
      <c r="G614" t="s">
        <v>115</v>
      </c>
      <c r="H614" t="s">
        <v>115</v>
      </c>
      <c r="I614" t="s">
        <v>115</v>
      </c>
      <c r="J614" t="s">
        <v>664</v>
      </c>
      <c r="K614" t="s">
        <v>665</v>
      </c>
      <c r="L614" t="s">
        <v>4836</v>
      </c>
      <c r="N614" t="s">
        <v>214</v>
      </c>
      <c r="O614" t="s">
        <v>120</v>
      </c>
      <c r="P614" s="8">
        <v>96950</v>
      </c>
      <c r="Q614" t="s">
        <v>121</v>
      </c>
      <c r="S614" s="10">
        <v>16702346412</v>
      </c>
      <c r="U614">
        <v>721110</v>
      </c>
      <c r="V614" t="s">
        <v>122</v>
      </c>
      <c r="X614" t="s">
        <v>4837</v>
      </c>
      <c r="Y614" t="s">
        <v>217</v>
      </c>
      <c r="AA614" t="s">
        <v>4838</v>
      </c>
      <c r="AB614" t="s">
        <v>666</v>
      </c>
      <c r="AD614" t="s">
        <v>214</v>
      </c>
      <c r="AE614" t="s">
        <v>120</v>
      </c>
      <c r="AF614" s="8">
        <v>96950</v>
      </c>
      <c r="AG614" t="s">
        <v>121</v>
      </c>
      <c r="AI614" s="10">
        <v>16702346412</v>
      </c>
      <c r="AJ614">
        <v>1510</v>
      </c>
      <c r="AK614" t="s">
        <v>4839</v>
      </c>
      <c r="BC614" t="str">
        <f>"35-1012.00"</f>
        <v>35-1012.00</v>
      </c>
      <c r="BD614" t="s">
        <v>1490</v>
      </c>
      <c r="BE614" t="s">
        <v>4840</v>
      </c>
      <c r="BF614" t="s">
        <v>4841</v>
      </c>
      <c r="BG614">
        <v>2</v>
      </c>
      <c r="BH614">
        <v>2</v>
      </c>
      <c r="BI614" s="1">
        <v>45200</v>
      </c>
      <c r="BJ614" s="1">
        <v>45565</v>
      </c>
      <c r="BK614" s="1">
        <v>45251</v>
      </c>
      <c r="BL614" s="1">
        <v>45565</v>
      </c>
      <c r="BM614">
        <v>35</v>
      </c>
      <c r="BN614">
        <v>0</v>
      </c>
      <c r="BO614">
        <v>7</v>
      </c>
      <c r="BP614">
        <v>7</v>
      </c>
      <c r="BQ614">
        <v>7</v>
      </c>
      <c r="BR614">
        <v>7</v>
      </c>
      <c r="BS614">
        <v>7</v>
      </c>
      <c r="BT614">
        <v>0</v>
      </c>
      <c r="BU614" t="str">
        <f t="shared" ref="BU614:BU621" si="24">"8:00 AM"</f>
        <v>8:00 AM</v>
      </c>
      <c r="BV614" t="str">
        <f t="shared" ref="BV614:BV620" si="25">"4:00 PM"</f>
        <v>4:00 PM</v>
      </c>
      <c r="BW614" t="s">
        <v>131</v>
      </c>
      <c r="BX614">
        <v>0</v>
      </c>
      <c r="BY614">
        <v>12</v>
      </c>
      <c r="BZ614" t="s">
        <v>114</v>
      </c>
      <c r="CA614">
        <v>6</v>
      </c>
      <c r="CB614" t="s">
        <v>4842</v>
      </c>
      <c r="CC614" t="s">
        <v>4836</v>
      </c>
      <c r="CE614" t="s">
        <v>214</v>
      </c>
      <c r="CF614" t="s">
        <v>120</v>
      </c>
      <c r="CG614" s="8">
        <v>96950</v>
      </c>
      <c r="CH614" s="2">
        <v>9.75</v>
      </c>
      <c r="CI614" s="2">
        <v>11.75</v>
      </c>
      <c r="CJ614" s="2">
        <v>14.63</v>
      </c>
      <c r="CK614" s="2">
        <v>17.63</v>
      </c>
      <c r="CL614" t="s">
        <v>134</v>
      </c>
      <c r="CM614" t="s">
        <v>4843</v>
      </c>
      <c r="CN614" t="s">
        <v>135</v>
      </c>
      <c r="CP614" t="s">
        <v>115</v>
      </c>
      <c r="CQ614" t="s">
        <v>114</v>
      </c>
      <c r="CR614" t="s">
        <v>115</v>
      </c>
      <c r="CS614" t="s">
        <v>114</v>
      </c>
      <c r="CT614" t="s">
        <v>114</v>
      </c>
      <c r="CU614" t="s">
        <v>114</v>
      </c>
      <c r="CV614" t="s">
        <v>136</v>
      </c>
      <c r="CW614" t="s">
        <v>4844</v>
      </c>
      <c r="CX614" s="10">
        <v>16702346412</v>
      </c>
      <c r="CY614" t="s">
        <v>670</v>
      </c>
      <c r="CZ614" t="s">
        <v>596</v>
      </c>
      <c r="DA614" t="s">
        <v>114</v>
      </c>
      <c r="DB614" t="s">
        <v>115</v>
      </c>
    </row>
    <row r="615" spans="1:111" ht="14.45" customHeight="1" x14ac:dyDescent="0.25">
      <c r="A615" t="s">
        <v>4847</v>
      </c>
      <c r="B615" t="s">
        <v>209</v>
      </c>
      <c r="C615" s="1">
        <v>45183.869915856485</v>
      </c>
      <c r="D615" s="1">
        <v>45251</v>
      </c>
      <c r="E615" t="s">
        <v>139</v>
      </c>
      <c r="G615" t="s">
        <v>115</v>
      </c>
      <c r="H615" t="s">
        <v>115</v>
      </c>
      <c r="I615" t="s">
        <v>115</v>
      </c>
      <c r="J615" t="s">
        <v>2325</v>
      </c>
      <c r="K615" t="s">
        <v>4848</v>
      </c>
      <c r="L615" t="s">
        <v>2327</v>
      </c>
      <c r="N615" t="s">
        <v>119</v>
      </c>
      <c r="O615" t="s">
        <v>120</v>
      </c>
      <c r="P615" s="8">
        <v>96950</v>
      </c>
      <c r="Q615" t="s">
        <v>121</v>
      </c>
      <c r="S615" s="10">
        <v>16702347873</v>
      </c>
      <c r="U615">
        <v>56132</v>
      </c>
      <c r="V615" t="s">
        <v>122</v>
      </c>
      <c r="X615" t="s">
        <v>2328</v>
      </c>
      <c r="Y615" t="s">
        <v>2329</v>
      </c>
      <c r="Z615" t="s">
        <v>2330</v>
      </c>
      <c r="AA615" t="s">
        <v>126</v>
      </c>
      <c r="AB615" t="s">
        <v>2327</v>
      </c>
      <c r="AD615" t="s">
        <v>119</v>
      </c>
      <c r="AE615" t="s">
        <v>120</v>
      </c>
      <c r="AF615" s="8">
        <v>96950</v>
      </c>
      <c r="AG615" t="s">
        <v>121</v>
      </c>
      <c r="AI615" s="10">
        <v>16707836342</v>
      </c>
      <c r="AK615" t="s">
        <v>2331</v>
      </c>
      <c r="BC615" t="str">
        <f>"35-2014.00"</f>
        <v>35-2014.00</v>
      </c>
      <c r="BD615" t="s">
        <v>222</v>
      </c>
      <c r="BE615" t="s">
        <v>4849</v>
      </c>
      <c r="BF615" t="s">
        <v>630</v>
      </c>
      <c r="BG615">
        <v>5</v>
      </c>
      <c r="BH615">
        <v>5</v>
      </c>
      <c r="BI615" s="1">
        <v>45200</v>
      </c>
      <c r="BJ615" s="1">
        <v>45565</v>
      </c>
      <c r="BK615" s="1">
        <v>45251</v>
      </c>
      <c r="BL615" s="1">
        <v>45565</v>
      </c>
      <c r="BM615">
        <v>35</v>
      </c>
      <c r="BN615">
        <v>0</v>
      </c>
      <c r="BO615">
        <v>7</v>
      </c>
      <c r="BP615">
        <v>7</v>
      </c>
      <c r="BQ615">
        <v>7</v>
      </c>
      <c r="BR615">
        <v>7</v>
      </c>
      <c r="BS615">
        <v>7</v>
      </c>
      <c r="BT615">
        <v>0</v>
      </c>
      <c r="BU615" t="str">
        <f t="shared" si="24"/>
        <v>8:00 AM</v>
      </c>
      <c r="BV615" t="str">
        <f t="shared" si="25"/>
        <v>4:00 PM</v>
      </c>
      <c r="BW615" t="s">
        <v>131</v>
      </c>
      <c r="BX615">
        <v>0</v>
      </c>
      <c r="BY615">
        <v>6</v>
      </c>
      <c r="BZ615" t="s">
        <v>115</v>
      </c>
      <c r="CB615" t="s">
        <v>4850</v>
      </c>
      <c r="CC615" t="s">
        <v>4833</v>
      </c>
      <c r="CE615" t="s">
        <v>119</v>
      </c>
      <c r="CF615" t="s">
        <v>120</v>
      </c>
      <c r="CG615" s="8">
        <v>96950</v>
      </c>
      <c r="CH615" s="2">
        <v>8.69</v>
      </c>
      <c r="CI615" s="2">
        <v>8.69</v>
      </c>
      <c r="CJ615" s="2">
        <v>13.04</v>
      </c>
      <c r="CK615" s="2">
        <v>13.04</v>
      </c>
      <c r="CL615" t="s">
        <v>134</v>
      </c>
      <c r="CN615" t="s">
        <v>135</v>
      </c>
      <c r="CP615" t="s">
        <v>115</v>
      </c>
      <c r="CQ615" t="s">
        <v>114</v>
      </c>
      <c r="CR615" t="s">
        <v>115</v>
      </c>
      <c r="CS615" t="s">
        <v>114</v>
      </c>
      <c r="CT615" t="s">
        <v>136</v>
      </c>
      <c r="CU615" t="s">
        <v>114</v>
      </c>
      <c r="CV615" t="s">
        <v>136</v>
      </c>
      <c r="CW615" t="s">
        <v>4851</v>
      </c>
      <c r="CX615" s="10">
        <v>16707836342</v>
      </c>
      <c r="CY615" t="s">
        <v>2331</v>
      </c>
      <c r="CZ615" t="s">
        <v>473</v>
      </c>
      <c r="DA615" t="s">
        <v>114</v>
      </c>
      <c r="DB615" t="s">
        <v>115</v>
      </c>
    </row>
    <row r="616" spans="1:111" ht="14.45" customHeight="1" x14ac:dyDescent="0.25">
      <c r="A616" t="s">
        <v>4852</v>
      </c>
      <c r="B616" t="s">
        <v>209</v>
      </c>
      <c r="C616" s="1">
        <v>45088.959024074073</v>
      </c>
      <c r="D616" s="1">
        <v>45251</v>
      </c>
      <c r="E616" t="s">
        <v>139</v>
      </c>
      <c r="G616" t="s">
        <v>115</v>
      </c>
      <c r="H616" t="s">
        <v>115</v>
      </c>
      <c r="I616" t="s">
        <v>115</v>
      </c>
      <c r="J616" t="s">
        <v>4853</v>
      </c>
      <c r="K616" t="s">
        <v>3851</v>
      </c>
      <c r="L616" t="s">
        <v>4836</v>
      </c>
      <c r="M616" t="s">
        <v>602</v>
      </c>
      <c r="N616" t="s">
        <v>540</v>
      </c>
      <c r="O616" t="s">
        <v>120</v>
      </c>
      <c r="P616" s="8">
        <v>96950</v>
      </c>
      <c r="Q616" t="s">
        <v>121</v>
      </c>
      <c r="S616" s="10">
        <v>16702346412</v>
      </c>
      <c r="T616">
        <v>1510</v>
      </c>
      <c r="U616">
        <v>72111</v>
      </c>
      <c r="V616" t="s">
        <v>122</v>
      </c>
      <c r="X616" t="s">
        <v>667</v>
      </c>
      <c r="Y616" t="s">
        <v>766</v>
      </c>
      <c r="Z616" t="s">
        <v>4854</v>
      </c>
      <c r="AA616" t="s">
        <v>669</v>
      </c>
      <c r="AB616" t="s">
        <v>4836</v>
      </c>
      <c r="AC616" t="s">
        <v>602</v>
      </c>
      <c r="AD616" t="s">
        <v>540</v>
      </c>
      <c r="AE616" t="s">
        <v>120</v>
      </c>
      <c r="AF616" s="8">
        <v>96950</v>
      </c>
      <c r="AG616" t="s">
        <v>121</v>
      </c>
      <c r="AI616" s="10">
        <v>16702346412</v>
      </c>
      <c r="AJ616">
        <v>1510</v>
      </c>
      <c r="AK616" t="s">
        <v>4855</v>
      </c>
      <c r="BC616" t="str">
        <f>"51-3011.00"</f>
        <v>51-3011.00</v>
      </c>
      <c r="BD616" t="s">
        <v>574</v>
      </c>
      <c r="BE616" t="s">
        <v>4856</v>
      </c>
      <c r="BF616" t="s">
        <v>4857</v>
      </c>
      <c r="BG616">
        <v>2</v>
      </c>
      <c r="BH616">
        <v>2</v>
      </c>
      <c r="BI616" s="1">
        <v>45200</v>
      </c>
      <c r="BJ616" s="1">
        <v>45565</v>
      </c>
      <c r="BK616" s="1">
        <v>45251</v>
      </c>
      <c r="BL616" s="1">
        <v>45565</v>
      </c>
      <c r="BM616">
        <v>35</v>
      </c>
      <c r="BN616">
        <v>0</v>
      </c>
      <c r="BO616">
        <v>7</v>
      </c>
      <c r="BP616">
        <v>7</v>
      </c>
      <c r="BQ616">
        <v>7</v>
      </c>
      <c r="BR616">
        <v>7</v>
      </c>
      <c r="BS616">
        <v>7</v>
      </c>
      <c r="BT616">
        <v>0</v>
      </c>
      <c r="BU616" t="str">
        <f t="shared" si="24"/>
        <v>8:00 AM</v>
      </c>
      <c r="BV616" t="str">
        <f t="shared" si="25"/>
        <v>4:00 PM</v>
      </c>
      <c r="BW616" t="s">
        <v>131</v>
      </c>
      <c r="BX616">
        <v>0</v>
      </c>
      <c r="BY616">
        <v>6</v>
      </c>
      <c r="BZ616" t="s">
        <v>115</v>
      </c>
      <c r="CB616" t="s">
        <v>4858</v>
      </c>
      <c r="CC616" t="s">
        <v>4836</v>
      </c>
      <c r="CD616" t="s">
        <v>612</v>
      </c>
      <c r="CE616" t="s">
        <v>214</v>
      </c>
      <c r="CF616" t="s">
        <v>120</v>
      </c>
      <c r="CG616" s="8">
        <v>96950</v>
      </c>
      <c r="CH616" s="2">
        <v>8.19</v>
      </c>
      <c r="CI616" s="2">
        <v>10.19</v>
      </c>
      <c r="CJ616" s="2">
        <v>12.28</v>
      </c>
      <c r="CK616" s="2">
        <v>15.28</v>
      </c>
      <c r="CL616" t="s">
        <v>134</v>
      </c>
      <c r="CM616" t="s">
        <v>4859</v>
      </c>
      <c r="CN616" t="s">
        <v>135</v>
      </c>
      <c r="CP616" t="s">
        <v>115</v>
      </c>
      <c r="CQ616" t="s">
        <v>114</v>
      </c>
      <c r="CR616" t="s">
        <v>115</v>
      </c>
      <c r="CS616" t="s">
        <v>114</v>
      </c>
      <c r="CT616" t="s">
        <v>136</v>
      </c>
      <c r="CU616" t="s">
        <v>114</v>
      </c>
      <c r="CV616" t="s">
        <v>136</v>
      </c>
      <c r="CW616" t="s">
        <v>4860</v>
      </c>
      <c r="CX616" s="10">
        <v>16702346412</v>
      </c>
      <c r="CY616" t="s">
        <v>670</v>
      </c>
      <c r="CZ616" t="s">
        <v>136</v>
      </c>
      <c r="DA616" t="s">
        <v>114</v>
      </c>
      <c r="DB616" t="s">
        <v>115</v>
      </c>
    </row>
    <row r="617" spans="1:111" ht="14.45" customHeight="1" x14ac:dyDescent="0.25">
      <c r="A617" t="s">
        <v>4865</v>
      </c>
      <c r="B617" t="s">
        <v>209</v>
      </c>
      <c r="C617" s="1">
        <v>45183.873063310188</v>
      </c>
      <c r="D617" s="1">
        <v>45251</v>
      </c>
      <c r="E617" t="s">
        <v>139</v>
      </c>
      <c r="G617" t="s">
        <v>115</v>
      </c>
      <c r="H617" t="s">
        <v>115</v>
      </c>
      <c r="I617" t="s">
        <v>115</v>
      </c>
      <c r="J617" t="s">
        <v>2325</v>
      </c>
      <c r="K617" t="s">
        <v>2326</v>
      </c>
      <c r="L617" t="s">
        <v>2327</v>
      </c>
      <c r="N617" t="s">
        <v>119</v>
      </c>
      <c r="O617" t="s">
        <v>120</v>
      </c>
      <c r="P617" s="8">
        <v>96950</v>
      </c>
      <c r="Q617" t="s">
        <v>121</v>
      </c>
      <c r="S617" s="10">
        <v>16702347873</v>
      </c>
      <c r="U617">
        <v>56132</v>
      </c>
      <c r="V617" t="s">
        <v>122</v>
      </c>
      <c r="X617" t="s">
        <v>2328</v>
      </c>
      <c r="Y617" t="s">
        <v>2329</v>
      </c>
      <c r="Z617" t="s">
        <v>2330</v>
      </c>
      <c r="AA617" t="s">
        <v>126</v>
      </c>
      <c r="AB617" t="s">
        <v>2327</v>
      </c>
      <c r="AD617" t="s">
        <v>119</v>
      </c>
      <c r="AE617" t="s">
        <v>120</v>
      </c>
      <c r="AF617" s="8">
        <v>96950</v>
      </c>
      <c r="AG617" t="s">
        <v>121</v>
      </c>
      <c r="AI617" s="10">
        <v>16707836342</v>
      </c>
      <c r="AK617" t="s">
        <v>2331</v>
      </c>
      <c r="BC617" t="str">
        <f>"37-2011.00"</f>
        <v>37-2011.00</v>
      </c>
      <c r="BD617" t="s">
        <v>144</v>
      </c>
      <c r="BE617" t="s">
        <v>2332</v>
      </c>
      <c r="BF617" t="s">
        <v>2333</v>
      </c>
      <c r="BG617">
        <v>7</v>
      </c>
      <c r="BH617">
        <v>7</v>
      </c>
      <c r="BI617" s="1">
        <v>45200</v>
      </c>
      <c r="BJ617" s="1">
        <v>45565</v>
      </c>
      <c r="BK617" s="1">
        <v>45251</v>
      </c>
      <c r="BL617" s="1">
        <v>45565</v>
      </c>
      <c r="BM617">
        <v>35</v>
      </c>
      <c r="BN617">
        <v>0</v>
      </c>
      <c r="BO617">
        <v>7</v>
      </c>
      <c r="BP617">
        <v>7</v>
      </c>
      <c r="BQ617">
        <v>7</v>
      </c>
      <c r="BR617">
        <v>7</v>
      </c>
      <c r="BS617">
        <v>7</v>
      </c>
      <c r="BT617">
        <v>0</v>
      </c>
      <c r="BU617" t="str">
        <f t="shared" si="24"/>
        <v>8:00 AM</v>
      </c>
      <c r="BV617" t="str">
        <f t="shared" si="25"/>
        <v>4:00 PM</v>
      </c>
      <c r="BW617" t="s">
        <v>131</v>
      </c>
      <c r="BX617">
        <v>0</v>
      </c>
      <c r="BY617">
        <v>6</v>
      </c>
      <c r="BZ617" t="s">
        <v>115</v>
      </c>
      <c r="CB617" t="s">
        <v>2334</v>
      </c>
      <c r="CC617" t="s">
        <v>2335</v>
      </c>
      <c r="CE617" t="s">
        <v>119</v>
      </c>
      <c r="CF617" t="s">
        <v>120</v>
      </c>
      <c r="CG617" s="8">
        <v>96950</v>
      </c>
      <c r="CH617" s="2">
        <v>8.15</v>
      </c>
      <c r="CI617" s="2">
        <v>8.15</v>
      </c>
      <c r="CJ617" s="2">
        <v>12.23</v>
      </c>
      <c r="CK617" s="2">
        <v>12.23</v>
      </c>
      <c r="CL617" t="s">
        <v>134</v>
      </c>
      <c r="CN617" t="s">
        <v>135</v>
      </c>
      <c r="CP617" t="s">
        <v>115</v>
      </c>
      <c r="CQ617" t="s">
        <v>114</v>
      </c>
      <c r="CR617" t="s">
        <v>115</v>
      </c>
      <c r="CS617" t="s">
        <v>114</v>
      </c>
      <c r="CT617" t="s">
        <v>136</v>
      </c>
      <c r="CU617" t="s">
        <v>114</v>
      </c>
      <c r="CV617" t="s">
        <v>136</v>
      </c>
      <c r="CW617" t="s">
        <v>4834</v>
      </c>
      <c r="CX617" s="10">
        <v>16707836342</v>
      </c>
      <c r="CY617" t="s">
        <v>2331</v>
      </c>
      <c r="CZ617" t="s">
        <v>473</v>
      </c>
      <c r="DA617" t="s">
        <v>114</v>
      </c>
      <c r="DB617" t="s">
        <v>115</v>
      </c>
    </row>
    <row r="618" spans="1:111" ht="14.45" customHeight="1" x14ac:dyDescent="0.25">
      <c r="A618" t="s">
        <v>4893</v>
      </c>
      <c r="B618" t="s">
        <v>209</v>
      </c>
      <c r="C618" s="1">
        <v>45183.868581712966</v>
      </c>
      <c r="D618" s="1">
        <v>45251</v>
      </c>
      <c r="E618" t="s">
        <v>139</v>
      </c>
      <c r="G618" t="s">
        <v>115</v>
      </c>
      <c r="H618" t="s">
        <v>115</v>
      </c>
      <c r="I618" t="s">
        <v>115</v>
      </c>
      <c r="J618" t="s">
        <v>2325</v>
      </c>
      <c r="K618" t="s">
        <v>4848</v>
      </c>
      <c r="L618" t="s">
        <v>2327</v>
      </c>
      <c r="N618" t="s">
        <v>119</v>
      </c>
      <c r="O618" t="s">
        <v>120</v>
      </c>
      <c r="P618" s="8">
        <v>96950</v>
      </c>
      <c r="Q618" t="s">
        <v>121</v>
      </c>
      <c r="S618" s="10">
        <v>16702347873</v>
      </c>
      <c r="U618">
        <v>56132</v>
      </c>
      <c r="V618" t="s">
        <v>122</v>
      </c>
      <c r="X618" t="s">
        <v>2328</v>
      </c>
      <c r="Y618" t="s">
        <v>2329</v>
      </c>
      <c r="Z618" t="s">
        <v>2330</v>
      </c>
      <c r="AA618" t="s">
        <v>126</v>
      </c>
      <c r="AB618" t="s">
        <v>4894</v>
      </c>
      <c r="AD618" t="s">
        <v>119</v>
      </c>
      <c r="AE618" t="s">
        <v>120</v>
      </c>
      <c r="AF618" s="8">
        <v>96950</v>
      </c>
      <c r="AG618" t="s">
        <v>121</v>
      </c>
      <c r="AI618" s="10">
        <v>16707836342</v>
      </c>
      <c r="AK618" t="s">
        <v>2331</v>
      </c>
      <c r="BC618" t="str">
        <f>"35-3011.00"</f>
        <v>35-3011.00</v>
      </c>
      <c r="BD618" t="s">
        <v>2375</v>
      </c>
      <c r="BE618" t="s">
        <v>4895</v>
      </c>
      <c r="BF618" t="s">
        <v>2377</v>
      </c>
      <c r="BG618">
        <v>7</v>
      </c>
      <c r="BH618">
        <v>7</v>
      </c>
      <c r="BI618" s="1">
        <v>45200</v>
      </c>
      <c r="BJ618" s="1">
        <v>45565</v>
      </c>
      <c r="BK618" s="1">
        <v>45251</v>
      </c>
      <c r="BL618" s="1">
        <v>45565</v>
      </c>
      <c r="BM618">
        <v>35</v>
      </c>
      <c r="BN618">
        <v>0</v>
      </c>
      <c r="BO618">
        <v>7</v>
      </c>
      <c r="BP618">
        <v>7</v>
      </c>
      <c r="BQ618">
        <v>7</v>
      </c>
      <c r="BR618">
        <v>7</v>
      </c>
      <c r="BS618">
        <v>7</v>
      </c>
      <c r="BT618">
        <v>0</v>
      </c>
      <c r="BU618" t="str">
        <f t="shared" si="24"/>
        <v>8:00 AM</v>
      </c>
      <c r="BV618" t="str">
        <f t="shared" si="25"/>
        <v>4:00 PM</v>
      </c>
      <c r="BW618" t="s">
        <v>131</v>
      </c>
      <c r="BX618">
        <v>0</v>
      </c>
      <c r="BY618">
        <v>6</v>
      </c>
      <c r="BZ618" t="s">
        <v>115</v>
      </c>
      <c r="CB618" t="s">
        <v>4896</v>
      </c>
      <c r="CC618" t="s">
        <v>4833</v>
      </c>
      <c r="CE618" t="s">
        <v>119</v>
      </c>
      <c r="CF618" t="s">
        <v>120</v>
      </c>
      <c r="CG618" s="8">
        <v>96950</v>
      </c>
      <c r="CH618" s="2">
        <v>7.93</v>
      </c>
      <c r="CI618" s="2">
        <v>7.93</v>
      </c>
      <c r="CJ618" s="2">
        <v>11.9</v>
      </c>
      <c r="CK618" s="2">
        <v>11.9</v>
      </c>
      <c r="CL618" t="s">
        <v>134</v>
      </c>
      <c r="CN618" t="s">
        <v>135</v>
      </c>
      <c r="CP618" t="s">
        <v>115</v>
      </c>
      <c r="CQ618" t="s">
        <v>114</v>
      </c>
      <c r="CR618" t="s">
        <v>115</v>
      </c>
      <c r="CS618" t="s">
        <v>114</v>
      </c>
      <c r="CT618" t="s">
        <v>136</v>
      </c>
      <c r="CU618" t="s">
        <v>114</v>
      </c>
      <c r="CV618" t="s">
        <v>136</v>
      </c>
      <c r="CW618" t="s">
        <v>4897</v>
      </c>
      <c r="CX618" s="10">
        <v>16707836342</v>
      </c>
      <c r="CY618" t="s">
        <v>2331</v>
      </c>
      <c r="CZ618" t="s">
        <v>473</v>
      </c>
      <c r="DA618" t="s">
        <v>114</v>
      </c>
      <c r="DB618" t="s">
        <v>115</v>
      </c>
    </row>
    <row r="619" spans="1:111" ht="14.45" customHeight="1" x14ac:dyDescent="0.25">
      <c r="A619" t="s">
        <v>4898</v>
      </c>
      <c r="B619" t="s">
        <v>209</v>
      </c>
      <c r="C619" s="1">
        <v>45101.049520023145</v>
      </c>
      <c r="D619" s="1">
        <v>45251</v>
      </c>
      <c r="E619" t="s">
        <v>139</v>
      </c>
      <c r="G619" t="s">
        <v>114</v>
      </c>
      <c r="H619" t="s">
        <v>115</v>
      </c>
      <c r="I619" t="s">
        <v>115</v>
      </c>
      <c r="J619" t="s">
        <v>4899</v>
      </c>
      <c r="K619" t="s">
        <v>3851</v>
      </c>
      <c r="L619" t="s">
        <v>4836</v>
      </c>
      <c r="M619" t="s">
        <v>612</v>
      </c>
      <c r="N619" t="s">
        <v>540</v>
      </c>
      <c r="O619" t="s">
        <v>120</v>
      </c>
      <c r="P619" s="8">
        <v>96950</v>
      </c>
      <c r="Q619" t="s">
        <v>121</v>
      </c>
      <c r="S619" s="10">
        <v>16702346412</v>
      </c>
      <c r="U619">
        <v>721110</v>
      </c>
      <c r="V619" t="s">
        <v>122</v>
      </c>
      <c r="X619" t="s">
        <v>4837</v>
      </c>
      <c r="Y619" t="s">
        <v>217</v>
      </c>
      <c r="AA619" t="s">
        <v>4838</v>
      </c>
      <c r="AB619" t="s">
        <v>666</v>
      </c>
      <c r="AD619" t="s">
        <v>214</v>
      </c>
      <c r="AE619" t="s">
        <v>120</v>
      </c>
      <c r="AF619" s="8">
        <v>96950</v>
      </c>
      <c r="AG619" t="s">
        <v>121</v>
      </c>
      <c r="AI619" s="10">
        <v>16702346412</v>
      </c>
      <c r="AJ619">
        <v>1510</v>
      </c>
      <c r="AK619" t="s">
        <v>4900</v>
      </c>
      <c r="BC619" t="str">
        <f>"49-9071.00"</f>
        <v>49-9071.00</v>
      </c>
      <c r="BD619" t="s">
        <v>200</v>
      </c>
      <c r="BE619" t="s">
        <v>4901</v>
      </c>
      <c r="BF619" t="s">
        <v>4902</v>
      </c>
      <c r="BG619">
        <v>7</v>
      </c>
      <c r="BH619">
        <v>7</v>
      </c>
      <c r="BI619" s="1">
        <v>45200</v>
      </c>
      <c r="BJ619" s="1">
        <v>45565</v>
      </c>
      <c r="BK619" s="1">
        <v>45251</v>
      </c>
      <c r="BL619" s="1">
        <v>45565</v>
      </c>
      <c r="BM619">
        <v>35</v>
      </c>
      <c r="BN619">
        <v>0</v>
      </c>
      <c r="BO619">
        <v>7</v>
      </c>
      <c r="BP619">
        <v>7</v>
      </c>
      <c r="BQ619">
        <v>7</v>
      </c>
      <c r="BR619">
        <v>7</v>
      </c>
      <c r="BS619">
        <v>7</v>
      </c>
      <c r="BT619">
        <v>0</v>
      </c>
      <c r="BU619" t="str">
        <f t="shared" si="24"/>
        <v>8:00 AM</v>
      </c>
      <c r="BV619" t="str">
        <f t="shared" si="25"/>
        <v>4:00 PM</v>
      </c>
      <c r="BW619" t="s">
        <v>131</v>
      </c>
      <c r="BX619">
        <v>0</v>
      </c>
      <c r="BY619">
        <v>12</v>
      </c>
      <c r="BZ619" t="s">
        <v>115</v>
      </c>
      <c r="CB619" t="s">
        <v>136</v>
      </c>
      <c r="CC619" t="s">
        <v>4836</v>
      </c>
      <c r="CD619" t="s">
        <v>612</v>
      </c>
      <c r="CE619" t="s">
        <v>540</v>
      </c>
      <c r="CF619" t="s">
        <v>120</v>
      </c>
      <c r="CG619" s="8">
        <v>96950</v>
      </c>
      <c r="CH619" s="2">
        <v>9.19</v>
      </c>
      <c r="CI619" s="2">
        <v>10.19</v>
      </c>
      <c r="CJ619" s="2">
        <v>13.79</v>
      </c>
      <c r="CK619" s="2">
        <v>15.29</v>
      </c>
      <c r="CL619" t="s">
        <v>134</v>
      </c>
      <c r="CM619" t="s">
        <v>4903</v>
      </c>
      <c r="CN619" t="s">
        <v>135</v>
      </c>
      <c r="CP619" t="s">
        <v>115</v>
      </c>
      <c r="CQ619" t="s">
        <v>114</v>
      </c>
      <c r="CR619" t="s">
        <v>115</v>
      </c>
      <c r="CS619" t="s">
        <v>114</v>
      </c>
      <c r="CT619" t="s">
        <v>114</v>
      </c>
      <c r="CU619" t="s">
        <v>114</v>
      </c>
      <c r="CV619" t="s">
        <v>136</v>
      </c>
      <c r="CW619" t="s">
        <v>4844</v>
      </c>
      <c r="CX619" s="10">
        <v>16702346412</v>
      </c>
      <c r="CY619" t="s">
        <v>670</v>
      </c>
      <c r="CZ619" t="s">
        <v>596</v>
      </c>
      <c r="DA619" t="s">
        <v>114</v>
      </c>
      <c r="DB619" t="s">
        <v>115</v>
      </c>
    </row>
    <row r="620" spans="1:111" ht="14.45" customHeight="1" x14ac:dyDescent="0.25">
      <c r="A620" t="s">
        <v>4913</v>
      </c>
      <c r="B620" t="s">
        <v>209</v>
      </c>
      <c r="C620" s="1">
        <v>45097.11539097222</v>
      </c>
      <c r="D620" s="1">
        <v>45251</v>
      </c>
      <c r="E620" t="s">
        <v>139</v>
      </c>
      <c r="G620" t="s">
        <v>114</v>
      </c>
      <c r="H620" t="s">
        <v>115</v>
      </c>
      <c r="I620" t="s">
        <v>115</v>
      </c>
      <c r="J620" t="s">
        <v>3850</v>
      </c>
      <c r="K620" t="s">
        <v>665</v>
      </c>
      <c r="L620" t="s">
        <v>4914</v>
      </c>
      <c r="N620" t="s">
        <v>214</v>
      </c>
      <c r="O620" t="s">
        <v>120</v>
      </c>
      <c r="P620" s="8">
        <v>96950</v>
      </c>
      <c r="Q620" t="s">
        <v>121</v>
      </c>
      <c r="S620" s="10">
        <v>16702346412</v>
      </c>
      <c r="T620">
        <v>1510</v>
      </c>
      <c r="U620">
        <v>721110</v>
      </c>
      <c r="V620" t="s">
        <v>122</v>
      </c>
      <c r="X620" t="s">
        <v>667</v>
      </c>
      <c r="Y620" t="s">
        <v>766</v>
      </c>
      <c r="Z620" t="s">
        <v>4854</v>
      </c>
      <c r="AA620" t="s">
        <v>669</v>
      </c>
      <c r="AB620" t="s">
        <v>4914</v>
      </c>
      <c r="AC620" t="s">
        <v>602</v>
      </c>
      <c r="AD620" t="s">
        <v>540</v>
      </c>
      <c r="AE620" t="s">
        <v>120</v>
      </c>
      <c r="AF620" s="8">
        <v>96950</v>
      </c>
      <c r="AG620" t="s">
        <v>121</v>
      </c>
      <c r="AI620" s="10">
        <v>16702346412</v>
      </c>
      <c r="AJ620">
        <v>1510</v>
      </c>
      <c r="AK620" t="s">
        <v>4855</v>
      </c>
      <c r="BC620" t="str">
        <f>"35-1012.00"</f>
        <v>35-1012.00</v>
      </c>
      <c r="BD620" t="s">
        <v>1490</v>
      </c>
      <c r="BE620" t="s">
        <v>4915</v>
      </c>
      <c r="BF620" t="s">
        <v>4916</v>
      </c>
      <c r="BG620">
        <v>1</v>
      </c>
      <c r="BH620">
        <v>1</v>
      </c>
      <c r="BI620" s="1">
        <v>45200</v>
      </c>
      <c r="BJ620" s="1">
        <v>45565</v>
      </c>
      <c r="BK620" s="1">
        <v>45251</v>
      </c>
      <c r="BL620" s="1">
        <v>45565</v>
      </c>
      <c r="BM620">
        <v>35</v>
      </c>
      <c r="BN620">
        <v>0</v>
      </c>
      <c r="BO620">
        <v>7</v>
      </c>
      <c r="BP620">
        <v>7</v>
      </c>
      <c r="BQ620">
        <v>7</v>
      </c>
      <c r="BR620">
        <v>7</v>
      </c>
      <c r="BS620">
        <v>7</v>
      </c>
      <c r="BT620">
        <v>0</v>
      </c>
      <c r="BU620" t="str">
        <f t="shared" si="24"/>
        <v>8:00 AM</v>
      </c>
      <c r="BV620" t="str">
        <f t="shared" si="25"/>
        <v>4:00 PM</v>
      </c>
      <c r="BW620" t="s">
        <v>131</v>
      </c>
      <c r="BX620">
        <v>0</v>
      </c>
      <c r="BY620">
        <v>12</v>
      </c>
      <c r="BZ620" t="s">
        <v>114</v>
      </c>
      <c r="CA620">
        <v>1</v>
      </c>
      <c r="CB620" t="s">
        <v>4917</v>
      </c>
      <c r="CC620" t="s">
        <v>4914</v>
      </c>
      <c r="CD620" t="s">
        <v>612</v>
      </c>
      <c r="CE620" t="s">
        <v>214</v>
      </c>
      <c r="CF620" t="s">
        <v>120</v>
      </c>
      <c r="CG620" s="8">
        <v>96950</v>
      </c>
      <c r="CH620" s="2">
        <v>9.75</v>
      </c>
      <c r="CI620" s="2">
        <v>11.75</v>
      </c>
      <c r="CJ620" s="2">
        <v>14.62</v>
      </c>
      <c r="CK620" s="2">
        <v>17.62</v>
      </c>
      <c r="CL620" t="s">
        <v>134</v>
      </c>
      <c r="CM620" t="s">
        <v>4903</v>
      </c>
      <c r="CN620" t="s">
        <v>135</v>
      </c>
      <c r="CP620" t="s">
        <v>115</v>
      </c>
      <c r="CQ620" t="s">
        <v>114</v>
      </c>
      <c r="CR620" t="s">
        <v>115</v>
      </c>
      <c r="CS620" t="s">
        <v>114</v>
      </c>
      <c r="CT620" t="s">
        <v>136</v>
      </c>
      <c r="CU620" t="s">
        <v>114</v>
      </c>
      <c r="CV620" t="s">
        <v>136</v>
      </c>
      <c r="CW620" t="s">
        <v>4844</v>
      </c>
      <c r="CX620" s="10">
        <v>16702346412</v>
      </c>
      <c r="CY620" t="s">
        <v>670</v>
      </c>
      <c r="CZ620" t="s">
        <v>136</v>
      </c>
      <c r="DA620" t="s">
        <v>114</v>
      </c>
      <c r="DB620" t="s">
        <v>115</v>
      </c>
    </row>
    <row r="621" spans="1:111" ht="14.45" customHeight="1" x14ac:dyDescent="0.25">
      <c r="A621" t="s">
        <v>4940</v>
      </c>
      <c r="B621" t="s">
        <v>209</v>
      </c>
      <c r="C621" s="1">
        <v>45197.903655902781</v>
      </c>
      <c r="D621" s="1">
        <v>45251</v>
      </c>
      <c r="E621" t="s">
        <v>139</v>
      </c>
      <c r="G621" t="s">
        <v>115</v>
      </c>
      <c r="H621" t="s">
        <v>115</v>
      </c>
      <c r="I621" t="s">
        <v>115</v>
      </c>
      <c r="J621" t="s">
        <v>4941</v>
      </c>
      <c r="K621" t="s">
        <v>4942</v>
      </c>
      <c r="L621" t="s">
        <v>4943</v>
      </c>
      <c r="M621" t="s">
        <v>4944</v>
      </c>
      <c r="N621" t="s">
        <v>119</v>
      </c>
      <c r="O621" t="s">
        <v>120</v>
      </c>
      <c r="P621" s="8">
        <v>96950</v>
      </c>
      <c r="Q621" t="s">
        <v>121</v>
      </c>
      <c r="S621" s="10">
        <v>16704830338</v>
      </c>
      <c r="T621">
        <v>0</v>
      </c>
      <c r="U621">
        <v>56152</v>
      </c>
      <c r="V621" t="s">
        <v>122</v>
      </c>
      <c r="X621" t="s">
        <v>1017</v>
      </c>
      <c r="Y621" t="s">
        <v>4945</v>
      </c>
      <c r="AA621" t="s">
        <v>126</v>
      </c>
      <c r="AB621" t="s">
        <v>4943</v>
      </c>
      <c r="AC621" t="s">
        <v>4944</v>
      </c>
      <c r="AD621" t="s">
        <v>119</v>
      </c>
      <c r="AE621" t="s">
        <v>120</v>
      </c>
      <c r="AF621" s="8">
        <v>96950</v>
      </c>
      <c r="AG621" t="s">
        <v>121</v>
      </c>
      <c r="AI621" s="10">
        <v>16704830338</v>
      </c>
      <c r="AJ621">
        <v>0</v>
      </c>
      <c r="AK621" t="s">
        <v>4946</v>
      </c>
      <c r="BC621" t="str">
        <f>"43-3031.00"</f>
        <v>43-3031.00</v>
      </c>
      <c r="BD621" t="s">
        <v>310</v>
      </c>
      <c r="BE621" t="s">
        <v>4947</v>
      </c>
      <c r="BF621" t="s">
        <v>1873</v>
      </c>
      <c r="BG621">
        <v>1</v>
      </c>
      <c r="BH621">
        <v>1</v>
      </c>
      <c r="BI621" s="1">
        <v>45231</v>
      </c>
      <c r="BJ621" s="1">
        <v>45596</v>
      </c>
      <c r="BK621" s="1">
        <v>45251</v>
      </c>
      <c r="BL621" s="1">
        <v>45596</v>
      </c>
      <c r="BM621">
        <v>40</v>
      </c>
      <c r="BN621">
        <v>0</v>
      </c>
      <c r="BO621">
        <v>8</v>
      </c>
      <c r="BP621">
        <v>8</v>
      </c>
      <c r="BQ621">
        <v>8</v>
      </c>
      <c r="BR621">
        <v>8</v>
      </c>
      <c r="BS621">
        <v>8</v>
      </c>
      <c r="BT621">
        <v>0</v>
      </c>
      <c r="BU621" t="str">
        <f t="shared" si="24"/>
        <v>8:00 AM</v>
      </c>
      <c r="BV621" t="str">
        <f>"5:00 PM"</f>
        <v>5:00 PM</v>
      </c>
      <c r="BW621" t="s">
        <v>160</v>
      </c>
      <c r="BX621">
        <v>0</v>
      </c>
      <c r="BY621">
        <v>24</v>
      </c>
      <c r="BZ621" t="s">
        <v>115</v>
      </c>
      <c r="CB621" t="s">
        <v>2862</v>
      </c>
      <c r="CC621" t="s">
        <v>4943</v>
      </c>
      <c r="CD621" t="s">
        <v>4948</v>
      </c>
      <c r="CE621" t="s">
        <v>119</v>
      </c>
      <c r="CF621" t="s">
        <v>120</v>
      </c>
      <c r="CG621" s="8">
        <v>96950</v>
      </c>
      <c r="CH621" s="2">
        <v>11.43</v>
      </c>
      <c r="CI621" s="2">
        <v>11.43</v>
      </c>
      <c r="CJ621" s="2">
        <v>17.149999999999999</v>
      </c>
      <c r="CK621" s="2">
        <v>17.149999999999999</v>
      </c>
      <c r="CL621" t="s">
        <v>134</v>
      </c>
      <c r="CM621" t="s">
        <v>136</v>
      </c>
      <c r="CN621" t="s">
        <v>135</v>
      </c>
      <c r="CP621" t="s">
        <v>115</v>
      </c>
      <c r="CQ621" t="s">
        <v>114</v>
      </c>
      <c r="CR621" t="s">
        <v>115</v>
      </c>
      <c r="CS621" t="s">
        <v>114</v>
      </c>
      <c r="CT621" t="s">
        <v>136</v>
      </c>
      <c r="CU621" t="s">
        <v>114</v>
      </c>
      <c r="CV621" t="s">
        <v>136</v>
      </c>
      <c r="CW621" t="s">
        <v>437</v>
      </c>
      <c r="CX621" s="10">
        <v>16704830338</v>
      </c>
      <c r="CY621" t="s">
        <v>4946</v>
      </c>
      <c r="CZ621" t="s">
        <v>136</v>
      </c>
      <c r="DA621" t="s">
        <v>114</v>
      </c>
      <c r="DB621" t="s">
        <v>115</v>
      </c>
      <c r="DC621" t="s">
        <v>1017</v>
      </c>
      <c r="DD621" t="s">
        <v>4945</v>
      </c>
      <c r="DF621" t="s">
        <v>4941</v>
      </c>
      <c r="DG621" t="s">
        <v>4946</v>
      </c>
    </row>
    <row r="622" spans="1:111" ht="14.45" customHeight="1" x14ac:dyDescent="0.25">
      <c r="A622" t="s">
        <v>4845</v>
      </c>
      <c r="B622" t="s">
        <v>285</v>
      </c>
      <c r="C622" s="1">
        <v>45208.069243171296</v>
      </c>
      <c r="D622" s="1">
        <v>45251</v>
      </c>
      <c r="E622" t="s">
        <v>139</v>
      </c>
      <c r="G622" t="s">
        <v>115</v>
      </c>
      <c r="H622" t="s">
        <v>115</v>
      </c>
      <c r="I622" t="s">
        <v>115</v>
      </c>
      <c r="J622" t="s">
        <v>726</v>
      </c>
      <c r="K622" t="s">
        <v>727</v>
      </c>
      <c r="L622" t="s">
        <v>728</v>
      </c>
      <c r="N622" t="s">
        <v>119</v>
      </c>
      <c r="O622" t="s">
        <v>120</v>
      </c>
      <c r="P622" s="8">
        <v>96950</v>
      </c>
      <c r="Q622" t="s">
        <v>121</v>
      </c>
      <c r="S622" s="10">
        <v>16702881463</v>
      </c>
      <c r="U622">
        <v>561320</v>
      </c>
      <c r="V622" t="s">
        <v>122</v>
      </c>
      <c r="X622" t="s">
        <v>729</v>
      </c>
      <c r="Y622" t="s">
        <v>730</v>
      </c>
      <c r="Z622" t="s">
        <v>731</v>
      </c>
      <c r="AA622" t="s">
        <v>533</v>
      </c>
      <c r="AB622" t="s">
        <v>728</v>
      </c>
      <c r="AD622" t="s">
        <v>119</v>
      </c>
      <c r="AE622" t="s">
        <v>120</v>
      </c>
      <c r="AF622" s="8">
        <v>96950</v>
      </c>
      <c r="AG622" t="s">
        <v>121</v>
      </c>
      <c r="AI622" s="10">
        <v>16702881463</v>
      </c>
      <c r="AK622" t="s">
        <v>732</v>
      </c>
      <c r="BC622" t="str">
        <f>"35-2021.00"</f>
        <v>35-2021.00</v>
      </c>
      <c r="BD622" t="s">
        <v>733</v>
      </c>
      <c r="BE622" t="s">
        <v>734</v>
      </c>
      <c r="BF622" t="s">
        <v>735</v>
      </c>
      <c r="BG622">
        <v>10</v>
      </c>
      <c r="BI622" s="1">
        <v>45231</v>
      </c>
      <c r="BJ622" s="1">
        <v>45596</v>
      </c>
      <c r="BM622">
        <v>35</v>
      </c>
      <c r="BN622">
        <v>0</v>
      </c>
      <c r="BO622">
        <v>7</v>
      </c>
      <c r="BP622">
        <v>7</v>
      </c>
      <c r="BQ622">
        <v>7</v>
      </c>
      <c r="BR622">
        <v>7</v>
      </c>
      <c r="BS622">
        <v>7</v>
      </c>
      <c r="BT622">
        <v>0</v>
      </c>
      <c r="BU622" t="str">
        <f>"9:00 AM"</f>
        <v>9:00 AM</v>
      </c>
      <c r="BV622" t="str">
        <f>"5:00 PM"</f>
        <v>5:00 PM</v>
      </c>
      <c r="BW622" t="s">
        <v>131</v>
      </c>
      <c r="BX622">
        <v>0</v>
      </c>
      <c r="BY622">
        <v>3</v>
      </c>
      <c r="BZ622" t="s">
        <v>115</v>
      </c>
      <c r="CB622" t="s">
        <v>736</v>
      </c>
      <c r="CC622" t="s">
        <v>728</v>
      </c>
      <c r="CE622" t="s">
        <v>119</v>
      </c>
      <c r="CF622" t="s">
        <v>120</v>
      </c>
      <c r="CG622" s="8">
        <v>96950</v>
      </c>
      <c r="CH622" s="2">
        <v>7.95</v>
      </c>
      <c r="CI622" s="2">
        <v>7.95</v>
      </c>
      <c r="CJ622" s="2">
        <v>11.93</v>
      </c>
      <c r="CK622" s="2">
        <v>11.93</v>
      </c>
      <c r="CL622" t="s">
        <v>134</v>
      </c>
      <c r="CM622" t="s">
        <v>423</v>
      </c>
      <c r="CN622" t="s">
        <v>135</v>
      </c>
      <c r="CP622" t="s">
        <v>114</v>
      </c>
      <c r="CQ622" t="s">
        <v>114</v>
      </c>
      <c r="CR622" t="s">
        <v>114</v>
      </c>
      <c r="CS622" t="s">
        <v>114</v>
      </c>
      <c r="CT622" t="s">
        <v>136</v>
      </c>
      <c r="CU622" t="s">
        <v>114</v>
      </c>
      <c r="CV622" t="s">
        <v>114</v>
      </c>
      <c r="CW622" s="3" t="s">
        <v>4846</v>
      </c>
      <c r="CX622" s="10">
        <v>16702881463</v>
      </c>
      <c r="CY622" t="s">
        <v>732</v>
      </c>
      <c r="CZ622" t="s">
        <v>270</v>
      </c>
      <c r="DA622" t="s">
        <v>114</v>
      </c>
      <c r="DB622" t="s">
        <v>115</v>
      </c>
    </row>
    <row r="623" spans="1:111" ht="14.45" customHeight="1" x14ac:dyDescent="0.25">
      <c r="A623" t="s">
        <v>4861</v>
      </c>
      <c r="B623" t="s">
        <v>285</v>
      </c>
      <c r="C623" s="1">
        <v>45207.893426388888</v>
      </c>
      <c r="D623" s="1">
        <v>45251</v>
      </c>
      <c r="E623" t="s">
        <v>139</v>
      </c>
      <c r="G623" t="s">
        <v>115</v>
      </c>
      <c r="H623" t="s">
        <v>115</v>
      </c>
      <c r="I623" t="s">
        <v>115</v>
      </c>
      <c r="J623" t="s">
        <v>190</v>
      </c>
      <c r="K623" t="s">
        <v>191</v>
      </c>
      <c r="L623" t="s">
        <v>192</v>
      </c>
      <c r="M623" t="s">
        <v>193</v>
      </c>
      <c r="N623" t="s">
        <v>119</v>
      </c>
      <c r="O623" t="s">
        <v>120</v>
      </c>
      <c r="P623" s="8">
        <v>96950</v>
      </c>
      <c r="Q623" t="s">
        <v>121</v>
      </c>
      <c r="S623" s="10">
        <v>16702347898</v>
      </c>
      <c r="U623">
        <v>56132</v>
      </c>
      <c r="V623" t="s">
        <v>122</v>
      </c>
      <c r="X623" t="s">
        <v>194</v>
      </c>
      <c r="Y623" t="s">
        <v>195</v>
      </c>
      <c r="Z623" t="s">
        <v>196</v>
      </c>
      <c r="AA623" t="s">
        <v>197</v>
      </c>
      <c r="AB623" t="s">
        <v>198</v>
      </c>
      <c r="AC623" t="s">
        <v>193</v>
      </c>
      <c r="AD623" t="s">
        <v>119</v>
      </c>
      <c r="AE623" t="s">
        <v>120</v>
      </c>
      <c r="AF623" s="8">
        <v>96950</v>
      </c>
      <c r="AG623" t="s">
        <v>121</v>
      </c>
      <c r="AI623" s="10">
        <v>16702347898</v>
      </c>
      <c r="AK623" t="s">
        <v>199</v>
      </c>
      <c r="BC623" t="str">
        <f>"49-9071.00"</f>
        <v>49-9071.00</v>
      </c>
      <c r="BD623" t="s">
        <v>200</v>
      </c>
      <c r="BE623" t="s">
        <v>201</v>
      </c>
      <c r="BF623" t="s">
        <v>202</v>
      </c>
      <c r="BG623">
        <v>1</v>
      </c>
      <c r="BI623" s="1">
        <v>45292</v>
      </c>
      <c r="BJ623" s="1">
        <v>45657</v>
      </c>
      <c r="BM623">
        <v>35</v>
      </c>
      <c r="BN623">
        <v>0</v>
      </c>
      <c r="BO623">
        <v>7</v>
      </c>
      <c r="BP623">
        <v>7</v>
      </c>
      <c r="BQ623">
        <v>7</v>
      </c>
      <c r="BR623">
        <v>7</v>
      </c>
      <c r="BS623">
        <v>7</v>
      </c>
      <c r="BT623">
        <v>0</v>
      </c>
      <c r="BU623" t="str">
        <f>"8:00 AM"</f>
        <v>8:00 AM</v>
      </c>
      <c r="BV623" t="str">
        <f>"4:00 PM"</f>
        <v>4:00 PM</v>
      </c>
      <c r="BW623" t="s">
        <v>4862</v>
      </c>
      <c r="BX623">
        <v>0</v>
      </c>
      <c r="BY623">
        <v>12</v>
      </c>
      <c r="BZ623" t="s">
        <v>115</v>
      </c>
      <c r="CB623" s="3" t="s">
        <v>4863</v>
      </c>
      <c r="CC623" t="s">
        <v>204</v>
      </c>
      <c r="CE623" t="s">
        <v>205</v>
      </c>
      <c r="CF623" t="s">
        <v>120</v>
      </c>
      <c r="CG623" s="8">
        <v>96952</v>
      </c>
      <c r="CH623" s="2">
        <v>9.5399999999999991</v>
      </c>
      <c r="CI623" s="2">
        <v>9.5399999999999991</v>
      </c>
      <c r="CJ623" s="2">
        <v>14.31</v>
      </c>
      <c r="CK623" s="2">
        <v>14.31</v>
      </c>
      <c r="CL623" t="s">
        <v>134</v>
      </c>
      <c r="CM623" t="s">
        <v>4864</v>
      </c>
      <c r="CN623" t="s">
        <v>135</v>
      </c>
      <c r="CP623" t="s">
        <v>115</v>
      </c>
      <c r="CQ623" t="s">
        <v>114</v>
      </c>
      <c r="CR623" t="s">
        <v>115</v>
      </c>
      <c r="CS623" t="s">
        <v>114</v>
      </c>
      <c r="CT623" t="s">
        <v>136</v>
      </c>
      <c r="CU623" t="s">
        <v>114</v>
      </c>
      <c r="CV623" t="s">
        <v>136</v>
      </c>
      <c r="CW623" t="s">
        <v>4799</v>
      </c>
      <c r="CX623" s="10">
        <v>16702347898</v>
      </c>
      <c r="CY623" t="s">
        <v>199</v>
      </c>
      <c r="CZ623" t="s">
        <v>206</v>
      </c>
      <c r="DA623" t="s">
        <v>114</v>
      </c>
      <c r="DB623" t="s">
        <v>115</v>
      </c>
    </row>
    <row r="624" spans="1:111" ht="14.45" customHeight="1" x14ac:dyDescent="0.25">
      <c r="A624" t="s">
        <v>4866</v>
      </c>
      <c r="B624" t="s">
        <v>285</v>
      </c>
      <c r="C624" s="1">
        <v>45215.287289583335</v>
      </c>
      <c r="D624" s="1">
        <v>45251</v>
      </c>
      <c r="E624" t="s">
        <v>139</v>
      </c>
      <c r="G624" t="s">
        <v>115</v>
      </c>
      <c r="H624" t="s">
        <v>115</v>
      </c>
      <c r="I624" t="s">
        <v>115</v>
      </c>
      <c r="J624" t="s">
        <v>4867</v>
      </c>
      <c r="K624" t="s">
        <v>4868</v>
      </c>
      <c r="L624" t="s">
        <v>4869</v>
      </c>
      <c r="M624" t="s">
        <v>4870</v>
      </c>
      <c r="N624" t="s">
        <v>214</v>
      </c>
      <c r="O624" t="s">
        <v>120</v>
      </c>
      <c r="P624" s="8">
        <v>96950</v>
      </c>
      <c r="Q624" t="s">
        <v>121</v>
      </c>
      <c r="R624" t="s">
        <v>136</v>
      </c>
      <c r="S624" s="10">
        <v>16703220007</v>
      </c>
      <c r="U624">
        <v>561320</v>
      </c>
      <c r="V624" t="s">
        <v>122</v>
      </c>
      <c r="X624" t="s">
        <v>4871</v>
      </c>
      <c r="Y624" t="s">
        <v>4872</v>
      </c>
      <c r="Z624" t="s">
        <v>4873</v>
      </c>
      <c r="AA624" t="s">
        <v>4874</v>
      </c>
      <c r="AB624" t="s">
        <v>4875</v>
      </c>
      <c r="AC624" t="s">
        <v>4870</v>
      </c>
      <c r="AD624" t="s">
        <v>214</v>
      </c>
      <c r="AE624" t="s">
        <v>120</v>
      </c>
      <c r="AF624" s="8">
        <v>96950</v>
      </c>
      <c r="AG624" t="s">
        <v>121</v>
      </c>
      <c r="AH624" t="s">
        <v>278</v>
      </c>
      <c r="AI624" s="10">
        <v>16707832577</v>
      </c>
      <c r="AK624" t="s">
        <v>4876</v>
      </c>
      <c r="BC624" t="str">
        <f>"43-3031.00"</f>
        <v>43-3031.00</v>
      </c>
      <c r="BD624" t="s">
        <v>310</v>
      </c>
      <c r="BE624" t="s">
        <v>4877</v>
      </c>
      <c r="BF624" t="s">
        <v>4878</v>
      </c>
      <c r="BG624">
        <v>10</v>
      </c>
      <c r="BI624" s="1">
        <v>45292</v>
      </c>
      <c r="BJ624" s="1">
        <v>45657</v>
      </c>
      <c r="BM624">
        <v>35</v>
      </c>
      <c r="BN624">
        <v>0</v>
      </c>
      <c r="BO624">
        <v>6</v>
      </c>
      <c r="BP624">
        <v>6</v>
      </c>
      <c r="BQ624">
        <v>6</v>
      </c>
      <c r="BR624">
        <v>6</v>
      </c>
      <c r="BS624">
        <v>6</v>
      </c>
      <c r="BT624">
        <v>5</v>
      </c>
      <c r="BU624" t="str">
        <f>"8:00 AM"</f>
        <v>8:00 AM</v>
      </c>
      <c r="BV624" t="str">
        <f>"2:00 PM"</f>
        <v>2:00 PM</v>
      </c>
      <c r="BW624" t="s">
        <v>160</v>
      </c>
      <c r="BX624">
        <v>0</v>
      </c>
      <c r="BY624">
        <v>12</v>
      </c>
      <c r="BZ624" t="s">
        <v>115</v>
      </c>
      <c r="CB624" t="s">
        <v>4879</v>
      </c>
      <c r="CC624" t="s">
        <v>214</v>
      </c>
      <c r="CD624" t="s">
        <v>4870</v>
      </c>
      <c r="CE624" t="s">
        <v>214</v>
      </c>
      <c r="CF624" t="s">
        <v>120</v>
      </c>
      <c r="CG624" s="8">
        <v>96950</v>
      </c>
      <c r="CH624" s="2">
        <v>11.43</v>
      </c>
      <c r="CI624" s="2">
        <v>11.43</v>
      </c>
      <c r="CJ624" s="2">
        <v>17.149999999999999</v>
      </c>
      <c r="CK624" s="2">
        <v>17.149999999999999</v>
      </c>
      <c r="CL624" t="s">
        <v>134</v>
      </c>
      <c r="CM624" t="s">
        <v>136</v>
      </c>
      <c r="CN624" t="s">
        <v>135</v>
      </c>
      <c r="CP624" t="s">
        <v>115</v>
      </c>
      <c r="CQ624" t="s">
        <v>114</v>
      </c>
      <c r="CR624" t="s">
        <v>115</v>
      </c>
      <c r="CS624" t="s">
        <v>114</v>
      </c>
      <c r="CT624" t="s">
        <v>136</v>
      </c>
      <c r="CU624" t="s">
        <v>114</v>
      </c>
      <c r="CV624" t="s">
        <v>136</v>
      </c>
      <c r="CW624" t="s">
        <v>4880</v>
      </c>
      <c r="CX624" s="10">
        <v>16707832557</v>
      </c>
      <c r="CY624" t="s">
        <v>4876</v>
      </c>
      <c r="CZ624" t="s">
        <v>136</v>
      </c>
      <c r="DA624" t="s">
        <v>114</v>
      </c>
      <c r="DB624" t="s">
        <v>115</v>
      </c>
    </row>
    <row r="625" spans="1:111" ht="14.45" customHeight="1" x14ac:dyDescent="0.25">
      <c r="A625" t="s">
        <v>4881</v>
      </c>
      <c r="B625" t="s">
        <v>285</v>
      </c>
      <c r="C625" s="1">
        <v>45208.003684374999</v>
      </c>
      <c r="D625" s="1">
        <v>45251</v>
      </c>
      <c r="E625" t="s">
        <v>139</v>
      </c>
      <c r="G625" t="s">
        <v>114</v>
      </c>
      <c r="H625" t="s">
        <v>115</v>
      </c>
      <c r="I625" t="s">
        <v>115</v>
      </c>
      <c r="J625" t="s">
        <v>664</v>
      </c>
      <c r="K625" t="s">
        <v>4882</v>
      </c>
      <c r="L625" t="s">
        <v>4883</v>
      </c>
      <c r="M625" t="s">
        <v>4884</v>
      </c>
      <c r="N625" t="s">
        <v>214</v>
      </c>
      <c r="O625" t="s">
        <v>120</v>
      </c>
      <c r="P625" s="8">
        <v>96950</v>
      </c>
      <c r="Q625" t="s">
        <v>121</v>
      </c>
      <c r="S625" s="10">
        <v>16702331420</v>
      </c>
      <c r="U625">
        <v>72111</v>
      </c>
      <c r="V625" t="s">
        <v>122</v>
      </c>
      <c r="X625" t="s">
        <v>3854</v>
      </c>
      <c r="Y625" t="s">
        <v>3855</v>
      </c>
      <c r="AA625" t="s">
        <v>3111</v>
      </c>
      <c r="AB625" t="s">
        <v>4885</v>
      </c>
      <c r="AC625" t="s">
        <v>4886</v>
      </c>
      <c r="AD625" t="s">
        <v>214</v>
      </c>
      <c r="AE625" t="s">
        <v>120</v>
      </c>
      <c r="AF625" s="8">
        <v>96950</v>
      </c>
      <c r="AG625" t="s">
        <v>121</v>
      </c>
      <c r="AI625" s="10">
        <v>16702353715</v>
      </c>
      <c r="AK625" t="s">
        <v>3856</v>
      </c>
      <c r="BC625" t="str">
        <f>"43-3031.00"</f>
        <v>43-3031.00</v>
      </c>
      <c r="BD625" t="s">
        <v>310</v>
      </c>
      <c r="BE625" t="s">
        <v>4887</v>
      </c>
      <c r="BF625" t="s">
        <v>4888</v>
      </c>
      <c r="BG625">
        <v>2</v>
      </c>
      <c r="BI625" s="1">
        <v>45232</v>
      </c>
      <c r="BJ625" s="1">
        <v>46327</v>
      </c>
      <c r="BM625">
        <v>35</v>
      </c>
      <c r="BN625">
        <v>0</v>
      </c>
      <c r="BO625">
        <v>7</v>
      </c>
      <c r="BP625">
        <v>7</v>
      </c>
      <c r="BQ625">
        <v>7</v>
      </c>
      <c r="BR625">
        <v>7</v>
      </c>
      <c r="BS625">
        <v>7</v>
      </c>
      <c r="BT625">
        <v>0</v>
      </c>
      <c r="BU625" t="str">
        <f>"9:00 AM"</f>
        <v>9:00 AM</v>
      </c>
      <c r="BV625" t="str">
        <f>"5:00 PM"</f>
        <v>5:00 PM</v>
      </c>
      <c r="BW625" t="s">
        <v>683</v>
      </c>
      <c r="BX625">
        <v>0</v>
      </c>
      <c r="BY625">
        <v>24</v>
      </c>
      <c r="BZ625" t="s">
        <v>115</v>
      </c>
      <c r="CB625" t="s">
        <v>4889</v>
      </c>
      <c r="CC625" t="s">
        <v>4890</v>
      </c>
      <c r="CD625" t="s">
        <v>4884</v>
      </c>
      <c r="CE625" t="s">
        <v>214</v>
      </c>
      <c r="CF625" t="s">
        <v>120</v>
      </c>
      <c r="CG625" s="8">
        <v>96950</v>
      </c>
      <c r="CH625" s="2">
        <v>11.43</v>
      </c>
      <c r="CI625" s="2">
        <v>12.43</v>
      </c>
      <c r="CJ625" s="2">
        <v>17.149999999999999</v>
      </c>
      <c r="CK625" s="2">
        <v>18.649999999999999</v>
      </c>
      <c r="CL625" t="s">
        <v>134</v>
      </c>
      <c r="CM625" t="s">
        <v>3860</v>
      </c>
      <c r="CN625" t="s">
        <v>135</v>
      </c>
      <c r="CP625" t="s">
        <v>115</v>
      </c>
      <c r="CQ625" t="s">
        <v>114</v>
      </c>
      <c r="CR625" t="s">
        <v>115</v>
      </c>
      <c r="CS625" t="s">
        <v>114</v>
      </c>
      <c r="CT625" t="s">
        <v>114</v>
      </c>
      <c r="CU625" t="s">
        <v>114</v>
      </c>
      <c r="CV625" t="s">
        <v>136</v>
      </c>
      <c r="CW625" t="s">
        <v>1182</v>
      </c>
      <c r="CX625" s="10">
        <v>16702353712</v>
      </c>
      <c r="CY625" t="s">
        <v>4891</v>
      </c>
      <c r="CZ625" t="s">
        <v>596</v>
      </c>
      <c r="DA625" t="s">
        <v>114</v>
      </c>
      <c r="DB625" t="s">
        <v>115</v>
      </c>
      <c r="DC625" t="s">
        <v>3854</v>
      </c>
      <c r="DD625" t="s">
        <v>3855</v>
      </c>
      <c r="DF625" t="s">
        <v>4892</v>
      </c>
      <c r="DG625" t="s">
        <v>3856</v>
      </c>
    </row>
    <row r="626" spans="1:111" ht="14.45" customHeight="1" x14ac:dyDescent="0.25">
      <c r="A626" t="s">
        <v>4904</v>
      </c>
      <c r="B626" t="s">
        <v>285</v>
      </c>
      <c r="C626" s="1">
        <v>45198.017552430552</v>
      </c>
      <c r="D626" s="1">
        <v>45251</v>
      </c>
      <c r="E626" t="s">
        <v>139</v>
      </c>
      <c r="G626" t="s">
        <v>115</v>
      </c>
      <c r="H626" t="s">
        <v>115</v>
      </c>
      <c r="I626" t="s">
        <v>115</v>
      </c>
      <c r="J626" t="s">
        <v>4905</v>
      </c>
      <c r="K626" t="s">
        <v>4906</v>
      </c>
      <c r="L626" t="s">
        <v>4907</v>
      </c>
      <c r="M626" t="s">
        <v>2171</v>
      </c>
      <c r="N626" t="s">
        <v>119</v>
      </c>
      <c r="O626" t="s">
        <v>120</v>
      </c>
      <c r="P626" s="8">
        <v>96950</v>
      </c>
      <c r="Q626" t="s">
        <v>121</v>
      </c>
      <c r="S626" s="10">
        <v>16702856134</v>
      </c>
      <c r="U626">
        <v>72251</v>
      </c>
      <c r="V626" t="s">
        <v>122</v>
      </c>
      <c r="X626" t="s">
        <v>3197</v>
      </c>
      <c r="Y626" t="s">
        <v>4908</v>
      </c>
      <c r="AA626" t="s">
        <v>4909</v>
      </c>
      <c r="AB626" t="s">
        <v>4907</v>
      </c>
      <c r="AC626" t="s">
        <v>2171</v>
      </c>
      <c r="AD626" t="s">
        <v>119</v>
      </c>
      <c r="AE626" t="s">
        <v>120</v>
      </c>
      <c r="AF626" s="8">
        <v>96950</v>
      </c>
      <c r="AG626" t="s">
        <v>121</v>
      </c>
      <c r="AI626" s="10">
        <v>16702856134</v>
      </c>
      <c r="AK626" t="s">
        <v>4910</v>
      </c>
      <c r="BC626" t="str">
        <f>"51-3011.00"</f>
        <v>51-3011.00</v>
      </c>
      <c r="BD626" t="s">
        <v>574</v>
      </c>
      <c r="BE626" t="s">
        <v>4911</v>
      </c>
      <c r="BF626" t="s">
        <v>1228</v>
      </c>
      <c r="BG626">
        <v>2</v>
      </c>
      <c r="BI626" s="1">
        <v>45292</v>
      </c>
      <c r="BJ626" s="1">
        <v>45657</v>
      </c>
      <c r="BM626">
        <v>40</v>
      </c>
      <c r="BN626">
        <v>6</v>
      </c>
      <c r="BO626">
        <v>5</v>
      </c>
      <c r="BP626">
        <v>5</v>
      </c>
      <c r="BQ626">
        <v>6</v>
      </c>
      <c r="BR626">
        <v>6</v>
      </c>
      <c r="BS626">
        <v>6</v>
      </c>
      <c r="BT626">
        <v>6</v>
      </c>
      <c r="BU626" t="str">
        <f>"11:00 AM"</f>
        <v>11:00 AM</v>
      </c>
      <c r="BV626" t="str">
        <f>"9:00 PM"</f>
        <v>9:00 PM</v>
      </c>
      <c r="BW626" t="s">
        <v>131</v>
      </c>
      <c r="BX626">
        <v>0</v>
      </c>
      <c r="BY626">
        <v>12</v>
      </c>
      <c r="BZ626" t="s">
        <v>115</v>
      </c>
      <c r="CB626" t="s">
        <v>4912</v>
      </c>
      <c r="CC626" t="s">
        <v>4907</v>
      </c>
      <c r="CD626" t="s">
        <v>2171</v>
      </c>
      <c r="CE626" t="s">
        <v>119</v>
      </c>
      <c r="CF626" t="s">
        <v>120</v>
      </c>
      <c r="CG626" s="8">
        <v>96950</v>
      </c>
      <c r="CH626" s="2">
        <v>8.36</v>
      </c>
      <c r="CI626" s="2">
        <v>8.36</v>
      </c>
      <c r="CJ626" s="2">
        <v>0</v>
      </c>
      <c r="CK626" s="2">
        <v>0</v>
      </c>
      <c r="CL626" t="s">
        <v>134</v>
      </c>
      <c r="CM626" t="s">
        <v>764</v>
      </c>
      <c r="CN626" t="s">
        <v>135</v>
      </c>
      <c r="CP626" t="s">
        <v>115</v>
      </c>
      <c r="CQ626" t="s">
        <v>114</v>
      </c>
      <c r="CR626" t="s">
        <v>114</v>
      </c>
      <c r="CS626" t="s">
        <v>115</v>
      </c>
      <c r="CT626" t="s">
        <v>136</v>
      </c>
      <c r="CU626" t="s">
        <v>114</v>
      </c>
      <c r="CV626" t="s">
        <v>136</v>
      </c>
      <c r="CW626" t="s">
        <v>136</v>
      </c>
      <c r="CX626" s="10">
        <v>16702856134</v>
      </c>
      <c r="CY626" t="s">
        <v>4910</v>
      </c>
      <c r="CZ626" t="s">
        <v>206</v>
      </c>
      <c r="DA626" t="s">
        <v>114</v>
      </c>
      <c r="DB626" t="s">
        <v>115</v>
      </c>
    </row>
    <row r="627" spans="1:111" ht="14.45" customHeight="1" x14ac:dyDescent="0.25">
      <c r="A627" t="s">
        <v>4918</v>
      </c>
      <c r="B627" t="s">
        <v>285</v>
      </c>
      <c r="C627" s="1">
        <v>45215.291883912039</v>
      </c>
      <c r="D627" s="1">
        <v>45251</v>
      </c>
      <c r="E627" t="s">
        <v>139</v>
      </c>
      <c r="G627" t="s">
        <v>115</v>
      </c>
      <c r="H627" t="s">
        <v>115</v>
      </c>
      <c r="I627" t="s">
        <v>115</v>
      </c>
      <c r="J627" t="s">
        <v>4867</v>
      </c>
      <c r="K627" t="s">
        <v>4868</v>
      </c>
      <c r="L627" t="s">
        <v>4919</v>
      </c>
      <c r="M627" t="s">
        <v>4870</v>
      </c>
      <c r="N627" t="s">
        <v>214</v>
      </c>
      <c r="O627" t="s">
        <v>120</v>
      </c>
      <c r="P627" s="8">
        <v>96950</v>
      </c>
      <c r="Q627" t="s">
        <v>121</v>
      </c>
      <c r="R627" t="s">
        <v>136</v>
      </c>
      <c r="S627" s="10">
        <v>16703220007</v>
      </c>
      <c r="U627">
        <v>561320</v>
      </c>
      <c r="V627" t="s">
        <v>122</v>
      </c>
      <c r="X627" t="s">
        <v>4871</v>
      </c>
      <c r="Y627" t="s">
        <v>4920</v>
      </c>
      <c r="Z627" t="s">
        <v>4873</v>
      </c>
      <c r="AA627" t="s">
        <v>4874</v>
      </c>
      <c r="AB627" t="s">
        <v>4921</v>
      </c>
      <c r="AC627" t="s">
        <v>4870</v>
      </c>
      <c r="AD627" t="s">
        <v>214</v>
      </c>
      <c r="AE627" t="s">
        <v>120</v>
      </c>
      <c r="AF627" s="8">
        <v>96950</v>
      </c>
      <c r="AG627" t="s">
        <v>121</v>
      </c>
      <c r="AH627" t="s">
        <v>560</v>
      </c>
      <c r="AI627" s="10">
        <v>16707832577</v>
      </c>
      <c r="AK627" t="s">
        <v>4876</v>
      </c>
      <c r="BC627" t="str">
        <f>"47-2111.00"</f>
        <v>47-2111.00</v>
      </c>
      <c r="BD627" t="s">
        <v>3553</v>
      </c>
      <c r="BE627" t="s">
        <v>4922</v>
      </c>
      <c r="BF627" t="s">
        <v>4923</v>
      </c>
      <c r="BG627">
        <v>10</v>
      </c>
      <c r="BI627" s="1">
        <v>45292</v>
      </c>
      <c r="BJ627" s="1">
        <v>45657</v>
      </c>
      <c r="BM627">
        <v>35</v>
      </c>
      <c r="BN627">
        <v>0</v>
      </c>
      <c r="BO627">
        <v>6</v>
      </c>
      <c r="BP627">
        <v>6</v>
      </c>
      <c r="BQ627">
        <v>6</v>
      </c>
      <c r="BR627">
        <v>6</v>
      </c>
      <c r="BS627">
        <v>6</v>
      </c>
      <c r="BT627">
        <v>5</v>
      </c>
      <c r="BU627" t="str">
        <f>"8:00 AM"</f>
        <v>8:00 AM</v>
      </c>
      <c r="BV627" t="str">
        <f>"2:00 PM"</f>
        <v>2:00 PM</v>
      </c>
      <c r="BW627" t="s">
        <v>131</v>
      </c>
      <c r="BX627">
        <v>0</v>
      </c>
      <c r="BY627">
        <v>12</v>
      </c>
      <c r="BZ627" t="s">
        <v>115</v>
      </c>
      <c r="CB627" t="s">
        <v>4924</v>
      </c>
      <c r="CC627" t="s">
        <v>214</v>
      </c>
      <c r="CD627" t="s">
        <v>4870</v>
      </c>
      <c r="CE627" t="s">
        <v>214</v>
      </c>
      <c r="CF627" t="s">
        <v>120</v>
      </c>
      <c r="CG627" s="8">
        <v>96950</v>
      </c>
      <c r="CH627" s="2">
        <v>12.58</v>
      </c>
      <c r="CI627" s="2">
        <v>12.58</v>
      </c>
      <c r="CJ627" s="2">
        <v>18.87</v>
      </c>
      <c r="CK627" s="2">
        <v>18.87</v>
      </c>
      <c r="CL627" t="s">
        <v>134</v>
      </c>
      <c r="CM627" t="s">
        <v>136</v>
      </c>
      <c r="CN627" t="s">
        <v>135</v>
      </c>
      <c r="CP627" t="s">
        <v>115</v>
      </c>
      <c r="CQ627" t="s">
        <v>114</v>
      </c>
      <c r="CR627" t="s">
        <v>115</v>
      </c>
      <c r="CS627" t="s">
        <v>114</v>
      </c>
      <c r="CT627" t="s">
        <v>136</v>
      </c>
      <c r="CU627" t="s">
        <v>136</v>
      </c>
      <c r="CV627" t="s">
        <v>136</v>
      </c>
      <c r="CW627" t="s">
        <v>4880</v>
      </c>
      <c r="CX627" s="10">
        <v>16707832557</v>
      </c>
      <c r="CY627" t="s">
        <v>4876</v>
      </c>
      <c r="CZ627" t="s">
        <v>136</v>
      </c>
      <c r="DA627" t="s">
        <v>114</v>
      </c>
      <c r="DB627" t="s">
        <v>115</v>
      </c>
    </row>
    <row r="628" spans="1:111" ht="14.45" customHeight="1" x14ac:dyDescent="0.25">
      <c r="A628" t="s">
        <v>4925</v>
      </c>
      <c r="B628" t="s">
        <v>285</v>
      </c>
      <c r="C628" s="1">
        <v>45210.830811111111</v>
      </c>
      <c r="D628" s="1">
        <v>45251</v>
      </c>
      <c r="E628" t="s">
        <v>113</v>
      </c>
      <c r="F628" s="1">
        <v>45410.833333333336</v>
      </c>
      <c r="G628" t="s">
        <v>114</v>
      </c>
      <c r="H628" t="s">
        <v>115</v>
      </c>
      <c r="I628" t="s">
        <v>115</v>
      </c>
      <c r="J628" t="s">
        <v>4926</v>
      </c>
      <c r="L628" t="s">
        <v>4927</v>
      </c>
      <c r="N628" t="s">
        <v>214</v>
      </c>
      <c r="O628" t="s">
        <v>120</v>
      </c>
      <c r="P628" s="8">
        <v>96950</v>
      </c>
      <c r="Q628" t="s">
        <v>121</v>
      </c>
      <c r="S628" s="10">
        <v>16703220970</v>
      </c>
      <c r="U628">
        <v>488510</v>
      </c>
      <c r="V628" t="s">
        <v>122</v>
      </c>
      <c r="X628" t="s">
        <v>4928</v>
      </c>
      <c r="Y628" t="s">
        <v>4929</v>
      </c>
      <c r="Z628" t="s">
        <v>4930</v>
      </c>
      <c r="AA628" t="s">
        <v>4931</v>
      </c>
      <c r="AB628" t="s">
        <v>4927</v>
      </c>
      <c r="AD628" t="s">
        <v>214</v>
      </c>
      <c r="AE628" t="s">
        <v>120</v>
      </c>
      <c r="AF628" s="8">
        <v>96950</v>
      </c>
      <c r="AG628" t="s">
        <v>121</v>
      </c>
      <c r="AI628" s="10">
        <v>16703220970</v>
      </c>
      <c r="AK628" t="s">
        <v>4932</v>
      </c>
      <c r="BC628" t="str">
        <f>"43-3031.00"</f>
        <v>43-3031.00</v>
      </c>
      <c r="BD628" t="s">
        <v>310</v>
      </c>
      <c r="BE628" t="s">
        <v>4933</v>
      </c>
      <c r="BF628" t="s">
        <v>4878</v>
      </c>
      <c r="BG628">
        <v>2</v>
      </c>
      <c r="BI628" s="1">
        <v>45412</v>
      </c>
      <c r="BJ628" s="1">
        <v>46506</v>
      </c>
      <c r="BM628">
        <v>40</v>
      </c>
      <c r="BN628">
        <v>0</v>
      </c>
      <c r="BO628">
        <v>8</v>
      </c>
      <c r="BP628">
        <v>8</v>
      </c>
      <c r="BQ628">
        <v>8</v>
      </c>
      <c r="BR628">
        <v>8</v>
      </c>
      <c r="BS628">
        <v>8</v>
      </c>
      <c r="BT628">
        <v>0</v>
      </c>
      <c r="BU628" t="str">
        <f>"8:00 AM"</f>
        <v>8:00 AM</v>
      </c>
      <c r="BV628" t="str">
        <f>"5:00 PM"</f>
        <v>5:00 PM</v>
      </c>
      <c r="BW628" t="s">
        <v>683</v>
      </c>
      <c r="BX628">
        <v>0</v>
      </c>
      <c r="BY628">
        <v>24</v>
      </c>
      <c r="BZ628" t="s">
        <v>114</v>
      </c>
      <c r="CA628">
        <v>2</v>
      </c>
      <c r="CB628" t="s">
        <v>4934</v>
      </c>
      <c r="CC628" t="s">
        <v>4935</v>
      </c>
      <c r="CD628" t="s">
        <v>4936</v>
      </c>
      <c r="CE628" t="s">
        <v>119</v>
      </c>
      <c r="CF628" t="s">
        <v>120</v>
      </c>
      <c r="CG628" s="8">
        <v>96950</v>
      </c>
      <c r="CH628" s="2">
        <v>1981.2</v>
      </c>
      <c r="CI628" s="2">
        <v>3333.33</v>
      </c>
      <c r="CJ628" s="2">
        <v>0</v>
      </c>
      <c r="CK628" s="2">
        <v>0</v>
      </c>
      <c r="CL628" t="s">
        <v>2222</v>
      </c>
      <c r="CM628" t="s">
        <v>4937</v>
      </c>
      <c r="CN628" t="s">
        <v>135</v>
      </c>
      <c r="CP628" t="s">
        <v>115</v>
      </c>
      <c r="CQ628" t="s">
        <v>114</v>
      </c>
      <c r="CR628" t="s">
        <v>115</v>
      </c>
      <c r="CS628" t="s">
        <v>115</v>
      </c>
      <c r="CT628" t="s">
        <v>136</v>
      </c>
      <c r="CU628" t="s">
        <v>114</v>
      </c>
      <c r="CV628" t="s">
        <v>136</v>
      </c>
      <c r="CW628" t="s">
        <v>4938</v>
      </c>
      <c r="CX628" s="10">
        <v>16703220970</v>
      </c>
      <c r="CY628" t="s">
        <v>4932</v>
      </c>
      <c r="CZ628" t="s">
        <v>4939</v>
      </c>
      <c r="DA628" t="s">
        <v>114</v>
      </c>
      <c r="DB628" t="s">
        <v>115</v>
      </c>
    </row>
    <row r="629" spans="1:111" ht="14.45" customHeight="1" x14ac:dyDescent="0.25">
      <c r="A629" t="s">
        <v>4949</v>
      </c>
      <c r="B629" t="s">
        <v>209</v>
      </c>
      <c r="C629" s="1">
        <v>45201.296798379626</v>
      </c>
      <c r="D629" s="1">
        <v>45252</v>
      </c>
      <c r="E629" t="s">
        <v>139</v>
      </c>
      <c r="G629" t="s">
        <v>115</v>
      </c>
      <c r="H629" t="s">
        <v>115</v>
      </c>
      <c r="I629" t="s">
        <v>115</v>
      </c>
      <c r="J629" t="s">
        <v>4950</v>
      </c>
      <c r="K629" t="s">
        <v>4951</v>
      </c>
      <c r="L629" t="s">
        <v>4144</v>
      </c>
      <c r="M629" t="s">
        <v>4145</v>
      </c>
      <c r="N629" t="s">
        <v>214</v>
      </c>
      <c r="O629" t="s">
        <v>120</v>
      </c>
      <c r="P629" s="8">
        <v>96950</v>
      </c>
      <c r="Q629" t="s">
        <v>121</v>
      </c>
      <c r="R629" t="s">
        <v>136</v>
      </c>
      <c r="S629" s="10">
        <v>16702882288</v>
      </c>
      <c r="T629">
        <v>106</v>
      </c>
      <c r="U629">
        <v>444140</v>
      </c>
      <c r="V629" t="s">
        <v>122</v>
      </c>
      <c r="X629" t="s">
        <v>4952</v>
      </c>
      <c r="Y629" t="s">
        <v>510</v>
      </c>
      <c r="Z629" t="s">
        <v>136</v>
      </c>
      <c r="AA629" t="s">
        <v>4953</v>
      </c>
      <c r="AB629" t="s">
        <v>4144</v>
      </c>
      <c r="AC629" t="s">
        <v>4145</v>
      </c>
      <c r="AD629" t="s">
        <v>214</v>
      </c>
      <c r="AE629" t="s">
        <v>120</v>
      </c>
      <c r="AF629" s="8">
        <v>96950</v>
      </c>
      <c r="AG629" t="s">
        <v>121</v>
      </c>
      <c r="AH629" t="s">
        <v>214</v>
      </c>
      <c r="AI629" s="10">
        <v>16702882288</v>
      </c>
      <c r="AJ629">
        <v>106</v>
      </c>
      <c r="AK629" t="s">
        <v>4148</v>
      </c>
      <c r="BC629" t="str">
        <f>"35-2011.00"</f>
        <v>35-2011.00</v>
      </c>
      <c r="BD629" t="s">
        <v>3356</v>
      </c>
      <c r="BE629" t="s">
        <v>4954</v>
      </c>
      <c r="BF629" t="s">
        <v>4955</v>
      </c>
      <c r="BG629">
        <v>1</v>
      </c>
      <c r="BH629">
        <v>1</v>
      </c>
      <c r="BI629" s="1">
        <v>45231</v>
      </c>
      <c r="BJ629" s="1">
        <v>45596</v>
      </c>
      <c r="BK629" s="1">
        <v>45252</v>
      </c>
      <c r="BL629" s="1">
        <v>45596</v>
      </c>
      <c r="BM629">
        <v>40</v>
      </c>
      <c r="BN629">
        <v>4</v>
      </c>
      <c r="BO629">
        <v>6</v>
      </c>
      <c r="BP629">
        <v>6</v>
      </c>
      <c r="BQ629">
        <v>6</v>
      </c>
      <c r="BR629">
        <v>6</v>
      </c>
      <c r="BS629">
        <v>6</v>
      </c>
      <c r="BT629">
        <v>6</v>
      </c>
      <c r="BU629" t="str">
        <f>"7:00 AM"</f>
        <v>7:00 AM</v>
      </c>
      <c r="BV629" t="str">
        <f>"6:00 PM"</f>
        <v>6:00 PM</v>
      </c>
      <c r="BW629" t="s">
        <v>184</v>
      </c>
      <c r="BX629">
        <v>0</v>
      </c>
      <c r="BY629">
        <v>3</v>
      </c>
      <c r="BZ629" t="s">
        <v>115</v>
      </c>
      <c r="CB629" t="s">
        <v>4956</v>
      </c>
      <c r="CC629" t="s">
        <v>4144</v>
      </c>
      <c r="CD629" t="s">
        <v>4145</v>
      </c>
      <c r="CE629" t="s">
        <v>214</v>
      </c>
      <c r="CF629" t="s">
        <v>120</v>
      </c>
      <c r="CG629" s="8">
        <v>96950</v>
      </c>
      <c r="CH629" s="2">
        <v>8.69</v>
      </c>
      <c r="CI629" s="2">
        <v>8.85</v>
      </c>
      <c r="CJ629" s="2">
        <v>13.04</v>
      </c>
      <c r="CK629" s="2">
        <v>13.28</v>
      </c>
      <c r="CL629" t="s">
        <v>134</v>
      </c>
      <c r="CM629" t="s">
        <v>136</v>
      </c>
      <c r="CN629" t="s">
        <v>135</v>
      </c>
      <c r="CP629" t="s">
        <v>115</v>
      </c>
      <c r="CQ629" t="s">
        <v>114</v>
      </c>
      <c r="CR629" t="s">
        <v>115</v>
      </c>
      <c r="CS629" t="s">
        <v>114</v>
      </c>
      <c r="CT629" t="s">
        <v>136</v>
      </c>
      <c r="CU629" t="s">
        <v>114</v>
      </c>
      <c r="CV629" t="s">
        <v>114</v>
      </c>
      <c r="CW629" t="s">
        <v>4152</v>
      </c>
      <c r="CX629" s="10">
        <v>16702882288</v>
      </c>
      <c r="CY629" t="s">
        <v>4148</v>
      </c>
      <c r="CZ629" t="s">
        <v>136</v>
      </c>
      <c r="DA629" t="s">
        <v>114</v>
      </c>
      <c r="DB629" t="s">
        <v>115</v>
      </c>
    </row>
    <row r="630" spans="1:111" ht="14.45" customHeight="1" x14ac:dyDescent="0.25">
      <c r="A630" t="s">
        <v>4957</v>
      </c>
      <c r="B630" t="s">
        <v>209</v>
      </c>
      <c r="C630" s="1">
        <v>45202.104852430559</v>
      </c>
      <c r="D630" s="1">
        <v>45252</v>
      </c>
      <c r="E630" t="s">
        <v>139</v>
      </c>
      <c r="G630" t="s">
        <v>115</v>
      </c>
      <c r="H630" t="s">
        <v>115</v>
      </c>
      <c r="I630" t="s">
        <v>115</v>
      </c>
      <c r="J630" t="s">
        <v>4958</v>
      </c>
      <c r="K630" t="s">
        <v>4959</v>
      </c>
      <c r="L630" t="s">
        <v>4960</v>
      </c>
      <c r="M630" t="s">
        <v>2073</v>
      </c>
      <c r="N630" t="s">
        <v>119</v>
      </c>
      <c r="O630" t="s">
        <v>120</v>
      </c>
      <c r="P630" s="8">
        <v>96950</v>
      </c>
      <c r="Q630" t="s">
        <v>121</v>
      </c>
      <c r="R630" t="s">
        <v>120</v>
      </c>
      <c r="S630" s="10">
        <v>16702877617</v>
      </c>
      <c r="U630">
        <v>81311</v>
      </c>
      <c r="V630" t="s">
        <v>122</v>
      </c>
      <c r="X630" t="s">
        <v>4961</v>
      </c>
      <c r="Y630" t="s">
        <v>4962</v>
      </c>
      <c r="Z630" t="s">
        <v>136</v>
      </c>
      <c r="AA630" t="s">
        <v>126</v>
      </c>
      <c r="AB630" t="s">
        <v>4963</v>
      </c>
      <c r="AC630" t="s">
        <v>2073</v>
      </c>
      <c r="AD630" t="s">
        <v>119</v>
      </c>
      <c r="AE630" t="s">
        <v>120</v>
      </c>
      <c r="AF630" s="8">
        <v>96950</v>
      </c>
      <c r="AG630" t="s">
        <v>121</v>
      </c>
      <c r="AH630" t="s">
        <v>175</v>
      </c>
      <c r="AI630" s="10">
        <v>16702877617</v>
      </c>
      <c r="AK630" t="s">
        <v>4964</v>
      </c>
      <c r="BC630" t="str">
        <f>"21-2011.00"</f>
        <v>21-2011.00</v>
      </c>
      <c r="BD630" t="s">
        <v>4965</v>
      </c>
      <c r="BE630" t="s">
        <v>4966</v>
      </c>
      <c r="BF630" t="s">
        <v>4967</v>
      </c>
      <c r="BG630">
        <v>1</v>
      </c>
      <c r="BH630">
        <v>1</v>
      </c>
      <c r="BI630" s="1">
        <v>45231</v>
      </c>
      <c r="BJ630" s="1">
        <v>45596</v>
      </c>
      <c r="BK630" s="1">
        <v>45252</v>
      </c>
      <c r="BL630" s="1">
        <v>45596</v>
      </c>
      <c r="BM630">
        <v>35</v>
      </c>
      <c r="BN630">
        <v>5</v>
      </c>
      <c r="BO630">
        <v>5</v>
      </c>
      <c r="BP630">
        <v>5</v>
      </c>
      <c r="BQ630">
        <v>5</v>
      </c>
      <c r="BR630">
        <v>5</v>
      </c>
      <c r="BS630">
        <v>5</v>
      </c>
      <c r="BT630">
        <v>5</v>
      </c>
      <c r="BU630" t="str">
        <f>"4:00 PM"</f>
        <v>4:00 PM</v>
      </c>
      <c r="BV630" t="str">
        <f>"9:00 PM"</f>
        <v>9:00 PM</v>
      </c>
      <c r="BW630" t="s">
        <v>184</v>
      </c>
      <c r="BX630">
        <v>0</v>
      </c>
      <c r="BY630">
        <v>12</v>
      </c>
      <c r="BZ630" t="s">
        <v>115</v>
      </c>
      <c r="CB630" t="s">
        <v>4968</v>
      </c>
      <c r="CC630" t="s">
        <v>4969</v>
      </c>
      <c r="CD630" t="s">
        <v>2073</v>
      </c>
      <c r="CE630" t="s">
        <v>119</v>
      </c>
      <c r="CF630" t="s">
        <v>120</v>
      </c>
      <c r="CG630" s="8">
        <v>96950</v>
      </c>
      <c r="CH630" s="2">
        <v>19.38</v>
      </c>
      <c r="CI630" s="2">
        <v>20</v>
      </c>
      <c r="CJ630" s="2">
        <v>0</v>
      </c>
      <c r="CK630" s="2">
        <v>0</v>
      </c>
      <c r="CL630" t="s">
        <v>134</v>
      </c>
      <c r="CM630" t="s">
        <v>136</v>
      </c>
      <c r="CN630" t="s">
        <v>187</v>
      </c>
      <c r="CP630" t="s">
        <v>115</v>
      </c>
      <c r="CQ630" t="s">
        <v>114</v>
      </c>
      <c r="CR630" t="s">
        <v>114</v>
      </c>
      <c r="CS630" t="s">
        <v>115</v>
      </c>
      <c r="CT630" t="s">
        <v>136</v>
      </c>
      <c r="CU630" t="s">
        <v>114</v>
      </c>
      <c r="CV630" t="s">
        <v>136</v>
      </c>
      <c r="CW630" t="s">
        <v>188</v>
      </c>
      <c r="CX630" s="10">
        <v>16702877617</v>
      </c>
      <c r="CY630" t="s">
        <v>4964</v>
      </c>
      <c r="CZ630" t="s">
        <v>136</v>
      </c>
      <c r="DA630" t="s">
        <v>114</v>
      </c>
      <c r="DB630" t="s">
        <v>115</v>
      </c>
    </row>
    <row r="631" spans="1:111" ht="14.45" customHeight="1" x14ac:dyDescent="0.25">
      <c r="A631" t="s">
        <v>4974</v>
      </c>
      <c r="B631" t="s">
        <v>209</v>
      </c>
      <c r="C631" s="1">
        <v>45177.990210069445</v>
      </c>
      <c r="D631" s="1">
        <v>45252</v>
      </c>
      <c r="E631" t="s">
        <v>139</v>
      </c>
      <c r="G631" t="s">
        <v>115</v>
      </c>
      <c r="H631" t="s">
        <v>115</v>
      </c>
      <c r="I631" t="s">
        <v>115</v>
      </c>
      <c r="J631" t="s">
        <v>543</v>
      </c>
      <c r="L631" t="s">
        <v>1232</v>
      </c>
      <c r="M631" t="s">
        <v>1185</v>
      </c>
      <c r="N631" t="s">
        <v>119</v>
      </c>
      <c r="O631" t="s">
        <v>120</v>
      </c>
      <c r="P631" s="8">
        <v>96950</v>
      </c>
      <c r="Q631" t="s">
        <v>121</v>
      </c>
      <c r="S631" s="10">
        <v>16702355009</v>
      </c>
      <c r="U631">
        <v>561311</v>
      </c>
      <c r="V631" t="s">
        <v>122</v>
      </c>
      <c r="X631" t="s">
        <v>546</v>
      </c>
      <c r="Y631" t="s">
        <v>547</v>
      </c>
      <c r="Z631" t="s">
        <v>548</v>
      </c>
      <c r="AA631" t="s">
        <v>126</v>
      </c>
      <c r="AB631" t="s">
        <v>1232</v>
      </c>
      <c r="AC631" t="s">
        <v>1185</v>
      </c>
      <c r="AD631" t="s">
        <v>119</v>
      </c>
      <c r="AE631" t="s">
        <v>120</v>
      </c>
      <c r="AF631" s="8">
        <v>96950</v>
      </c>
      <c r="AG631" t="s">
        <v>121</v>
      </c>
      <c r="AI631" s="10">
        <v>16702355009</v>
      </c>
      <c r="AK631" t="s">
        <v>549</v>
      </c>
      <c r="BC631" t="str">
        <f>"37-2012.00"</f>
        <v>37-2012.00</v>
      </c>
      <c r="BD631" t="s">
        <v>263</v>
      </c>
      <c r="BE631" t="s">
        <v>550</v>
      </c>
      <c r="BF631" t="s">
        <v>551</v>
      </c>
      <c r="BG631">
        <v>10</v>
      </c>
      <c r="BH631">
        <v>10</v>
      </c>
      <c r="BI631" s="1">
        <v>45292</v>
      </c>
      <c r="BJ631" s="1">
        <v>45657</v>
      </c>
      <c r="BK631" s="1">
        <v>45292</v>
      </c>
      <c r="BL631" s="1">
        <v>45657</v>
      </c>
      <c r="BM631">
        <v>35</v>
      </c>
      <c r="BN631">
        <v>0</v>
      </c>
      <c r="BO631">
        <v>7</v>
      </c>
      <c r="BP631">
        <v>7</v>
      </c>
      <c r="BQ631">
        <v>7</v>
      </c>
      <c r="BR631">
        <v>7</v>
      </c>
      <c r="BS631">
        <v>7</v>
      </c>
      <c r="BT631">
        <v>0</v>
      </c>
      <c r="BU631" t="str">
        <f t="shared" ref="BU631:BU636" si="26">"8:00 AM"</f>
        <v>8:00 AM</v>
      </c>
      <c r="BV631" t="str">
        <f>"4:00 PM"</f>
        <v>4:00 PM</v>
      </c>
      <c r="BW631" t="s">
        <v>131</v>
      </c>
      <c r="BX631">
        <v>0</v>
      </c>
      <c r="BY631">
        <v>3</v>
      </c>
      <c r="BZ631" t="s">
        <v>115</v>
      </c>
      <c r="CB631" t="s">
        <v>4975</v>
      </c>
      <c r="CC631" t="s">
        <v>553</v>
      </c>
      <c r="CD631" t="s">
        <v>545</v>
      </c>
      <c r="CE631" t="s">
        <v>119</v>
      </c>
      <c r="CF631" t="s">
        <v>120</v>
      </c>
      <c r="CG631" s="8">
        <v>96950</v>
      </c>
      <c r="CH631" s="2">
        <v>7.64</v>
      </c>
      <c r="CI631" s="2">
        <v>7.64</v>
      </c>
      <c r="CJ631" s="2">
        <v>11.46</v>
      </c>
      <c r="CK631" s="2">
        <v>11.46</v>
      </c>
      <c r="CL631" t="s">
        <v>134</v>
      </c>
      <c r="CM631" t="s">
        <v>2567</v>
      </c>
      <c r="CN631" t="s">
        <v>135</v>
      </c>
      <c r="CP631" t="s">
        <v>115</v>
      </c>
      <c r="CQ631" t="s">
        <v>114</v>
      </c>
      <c r="CR631" t="s">
        <v>115</v>
      </c>
      <c r="CS631" t="s">
        <v>114</v>
      </c>
      <c r="CT631" t="s">
        <v>136</v>
      </c>
      <c r="CU631" t="s">
        <v>114</v>
      </c>
      <c r="CV631" t="s">
        <v>136</v>
      </c>
      <c r="CW631" t="s">
        <v>4976</v>
      </c>
      <c r="CX631" s="10">
        <v>16702355009</v>
      </c>
      <c r="CY631" t="s">
        <v>549</v>
      </c>
      <c r="CZ631" t="s">
        <v>136</v>
      </c>
      <c r="DA631" t="s">
        <v>114</v>
      </c>
      <c r="DB631" t="s">
        <v>115</v>
      </c>
    </row>
    <row r="632" spans="1:111" ht="14.45" customHeight="1" x14ac:dyDescent="0.25">
      <c r="A632" t="s">
        <v>4977</v>
      </c>
      <c r="B632" t="s">
        <v>209</v>
      </c>
      <c r="C632" s="1">
        <v>45201.826898263891</v>
      </c>
      <c r="D632" s="1">
        <v>45252</v>
      </c>
      <c r="E632" t="s">
        <v>139</v>
      </c>
      <c r="G632" t="s">
        <v>115</v>
      </c>
      <c r="H632" t="s">
        <v>115</v>
      </c>
      <c r="I632" t="s">
        <v>115</v>
      </c>
      <c r="J632" t="s">
        <v>4978</v>
      </c>
      <c r="L632" t="s">
        <v>4979</v>
      </c>
      <c r="M632" t="s">
        <v>4980</v>
      </c>
      <c r="N632" t="s">
        <v>119</v>
      </c>
      <c r="O632" t="s">
        <v>120</v>
      </c>
      <c r="P632" s="8">
        <v>96950</v>
      </c>
      <c r="Q632" t="s">
        <v>121</v>
      </c>
      <c r="S632" s="10">
        <v>16702351662</v>
      </c>
      <c r="U632">
        <v>811412</v>
      </c>
      <c r="V632" t="s">
        <v>122</v>
      </c>
      <c r="X632" t="s">
        <v>729</v>
      </c>
      <c r="Y632" t="s">
        <v>4981</v>
      </c>
      <c r="Z632" t="s">
        <v>2657</v>
      </c>
      <c r="AA632" t="s">
        <v>4909</v>
      </c>
      <c r="AB632" t="s">
        <v>4979</v>
      </c>
      <c r="AC632" t="s">
        <v>4980</v>
      </c>
      <c r="AD632" t="s">
        <v>119</v>
      </c>
      <c r="AE632" t="s">
        <v>120</v>
      </c>
      <c r="AF632" s="8">
        <v>96950</v>
      </c>
      <c r="AG632" t="s">
        <v>121</v>
      </c>
      <c r="AI632" s="10">
        <v>16702351662</v>
      </c>
      <c r="AK632" t="s">
        <v>4982</v>
      </c>
      <c r="BC632" t="str">
        <f>"49-9021.00"</f>
        <v>49-9021.00</v>
      </c>
      <c r="BD632" t="s">
        <v>372</v>
      </c>
      <c r="BE632" t="s">
        <v>4983</v>
      </c>
      <c r="BF632" t="s">
        <v>4984</v>
      </c>
      <c r="BG632">
        <v>1</v>
      </c>
      <c r="BH632">
        <v>1</v>
      </c>
      <c r="BI632" s="1">
        <v>45245</v>
      </c>
      <c r="BJ632" s="1">
        <v>45610</v>
      </c>
      <c r="BK632" s="1">
        <v>45252</v>
      </c>
      <c r="BL632" s="1">
        <v>45610</v>
      </c>
      <c r="BM632">
        <v>40</v>
      </c>
      <c r="BN632">
        <v>0</v>
      </c>
      <c r="BO632">
        <v>8</v>
      </c>
      <c r="BP632">
        <v>8</v>
      </c>
      <c r="BQ632">
        <v>8</v>
      </c>
      <c r="BR632">
        <v>8</v>
      </c>
      <c r="BS632">
        <v>8</v>
      </c>
      <c r="BT632">
        <v>0</v>
      </c>
      <c r="BU632" t="str">
        <f t="shared" si="26"/>
        <v>8:00 AM</v>
      </c>
      <c r="BV632" t="str">
        <f>"5:00 PM"</f>
        <v>5:00 PM</v>
      </c>
      <c r="BW632" t="s">
        <v>131</v>
      </c>
      <c r="BX632">
        <v>0</v>
      </c>
      <c r="BY632">
        <v>12</v>
      </c>
      <c r="BZ632" t="s">
        <v>115</v>
      </c>
      <c r="CB632" s="3" t="s">
        <v>4985</v>
      </c>
      <c r="CC632" t="s">
        <v>4979</v>
      </c>
      <c r="CD632" t="s">
        <v>4980</v>
      </c>
      <c r="CE632" t="s">
        <v>119</v>
      </c>
      <c r="CF632" t="s">
        <v>120</v>
      </c>
      <c r="CG632" s="8">
        <v>96950</v>
      </c>
      <c r="CH632" s="2">
        <v>10.06</v>
      </c>
      <c r="CI632" s="2">
        <v>10.06</v>
      </c>
      <c r="CJ632" s="2">
        <v>15.09</v>
      </c>
      <c r="CK632" s="2">
        <v>15.09</v>
      </c>
      <c r="CL632" t="s">
        <v>134</v>
      </c>
      <c r="CM632" t="s">
        <v>136</v>
      </c>
      <c r="CN632" t="s">
        <v>135</v>
      </c>
      <c r="CP632" t="s">
        <v>115</v>
      </c>
      <c r="CQ632" t="s">
        <v>114</v>
      </c>
      <c r="CR632" t="s">
        <v>115</v>
      </c>
      <c r="CS632" t="s">
        <v>114</v>
      </c>
      <c r="CT632" t="s">
        <v>136</v>
      </c>
      <c r="CU632" t="s">
        <v>114</v>
      </c>
      <c r="CV632" t="s">
        <v>136</v>
      </c>
      <c r="CW632" t="s">
        <v>136</v>
      </c>
      <c r="CX632" s="10">
        <v>16702351662</v>
      </c>
      <c r="CY632" t="s">
        <v>4986</v>
      </c>
      <c r="CZ632" t="s">
        <v>136</v>
      </c>
      <c r="DA632" t="s">
        <v>114</v>
      </c>
      <c r="DB632" t="s">
        <v>115</v>
      </c>
    </row>
    <row r="633" spans="1:111" ht="14.45" customHeight="1" x14ac:dyDescent="0.25">
      <c r="A633" t="s">
        <v>4987</v>
      </c>
      <c r="B633" t="s">
        <v>209</v>
      </c>
      <c r="C633" s="1">
        <v>45201.29660671296</v>
      </c>
      <c r="D633" s="1">
        <v>45252</v>
      </c>
      <c r="E633" t="s">
        <v>139</v>
      </c>
      <c r="G633" t="s">
        <v>115</v>
      </c>
      <c r="H633" t="s">
        <v>115</v>
      </c>
      <c r="I633" t="s">
        <v>115</v>
      </c>
      <c r="J633" t="s">
        <v>4950</v>
      </c>
      <c r="K633" t="s">
        <v>4951</v>
      </c>
      <c r="L633" t="s">
        <v>4144</v>
      </c>
      <c r="M633" t="s">
        <v>4145</v>
      </c>
      <c r="N633" t="s">
        <v>214</v>
      </c>
      <c r="O633" t="s">
        <v>120</v>
      </c>
      <c r="P633" s="8">
        <v>96950</v>
      </c>
      <c r="Q633" t="s">
        <v>121</v>
      </c>
      <c r="R633" t="s">
        <v>136</v>
      </c>
      <c r="S633" s="10">
        <v>16702882288</v>
      </c>
      <c r="T633">
        <v>106</v>
      </c>
      <c r="U633">
        <v>444140</v>
      </c>
      <c r="V633" t="s">
        <v>122</v>
      </c>
      <c r="X633" t="s">
        <v>4952</v>
      </c>
      <c r="Y633" t="s">
        <v>510</v>
      </c>
      <c r="Z633" t="s">
        <v>136</v>
      </c>
      <c r="AA633" t="s">
        <v>4953</v>
      </c>
      <c r="AB633" t="s">
        <v>4144</v>
      </c>
      <c r="AC633" t="s">
        <v>4145</v>
      </c>
      <c r="AD633" t="s">
        <v>214</v>
      </c>
      <c r="AE633" t="s">
        <v>120</v>
      </c>
      <c r="AF633" s="8">
        <v>96950</v>
      </c>
      <c r="AG633" t="s">
        <v>121</v>
      </c>
      <c r="AH633" t="s">
        <v>214</v>
      </c>
      <c r="AI633" s="10">
        <v>16702882288</v>
      </c>
      <c r="AJ633">
        <v>106</v>
      </c>
      <c r="AK633" t="s">
        <v>4148</v>
      </c>
      <c r="BC633" t="str">
        <f>"43-9061.00"</f>
        <v>43-9061.00</v>
      </c>
      <c r="BD633" t="s">
        <v>1021</v>
      </c>
      <c r="BE633" t="s">
        <v>4988</v>
      </c>
      <c r="BF633" t="s">
        <v>4989</v>
      </c>
      <c r="BG633">
        <v>1</v>
      </c>
      <c r="BH633">
        <v>1</v>
      </c>
      <c r="BI633" s="1">
        <v>45292</v>
      </c>
      <c r="BJ633" s="1">
        <v>45657</v>
      </c>
      <c r="BK633" s="1">
        <v>45292</v>
      </c>
      <c r="BL633" s="1">
        <v>45657</v>
      </c>
      <c r="BM633">
        <v>40</v>
      </c>
      <c r="BN633">
        <v>0</v>
      </c>
      <c r="BO633">
        <v>7</v>
      </c>
      <c r="BP633">
        <v>6.5</v>
      </c>
      <c r="BQ633">
        <v>6.5</v>
      </c>
      <c r="BR633">
        <v>6.5</v>
      </c>
      <c r="BS633">
        <v>6.5</v>
      </c>
      <c r="BT633">
        <v>7</v>
      </c>
      <c r="BU633" t="str">
        <f t="shared" si="26"/>
        <v>8:00 AM</v>
      </c>
      <c r="BV633" t="str">
        <f>"5:00 PM"</f>
        <v>5:00 PM</v>
      </c>
      <c r="BW633" t="s">
        <v>131</v>
      </c>
      <c r="BX633">
        <v>0</v>
      </c>
      <c r="BY633">
        <v>12</v>
      </c>
      <c r="BZ633" t="s">
        <v>115</v>
      </c>
      <c r="CB633" t="s">
        <v>4990</v>
      </c>
      <c r="CC633" t="s">
        <v>4144</v>
      </c>
      <c r="CD633" t="s">
        <v>4145</v>
      </c>
      <c r="CE633" t="s">
        <v>214</v>
      </c>
      <c r="CF633" t="s">
        <v>120</v>
      </c>
      <c r="CG633" s="8">
        <v>96950</v>
      </c>
      <c r="CH633" s="2">
        <v>10.11</v>
      </c>
      <c r="CI633" s="2">
        <v>10.119999999999999</v>
      </c>
      <c r="CJ633" s="2">
        <v>15.17</v>
      </c>
      <c r="CK633" s="2">
        <v>15.18</v>
      </c>
      <c r="CL633" t="s">
        <v>134</v>
      </c>
      <c r="CM633" t="s">
        <v>136</v>
      </c>
      <c r="CN633" t="s">
        <v>135</v>
      </c>
      <c r="CP633" t="s">
        <v>115</v>
      </c>
      <c r="CQ633" t="s">
        <v>114</v>
      </c>
      <c r="CR633" t="s">
        <v>115</v>
      </c>
      <c r="CS633" t="s">
        <v>114</v>
      </c>
      <c r="CT633" t="s">
        <v>136</v>
      </c>
      <c r="CU633" t="s">
        <v>114</v>
      </c>
      <c r="CV633" t="s">
        <v>114</v>
      </c>
      <c r="CW633" t="s">
        <v>4152</v>
      </c>
      <c r="CX633" s="10">
        <v>16702882288</v>
      </c>
      <c r="CY633" t="s">
        <v>4148</v>
      </c>
      <c r="CZ633" t="s">
        <v>136</v>
      </c>
      <c r="DA633" t="s">
        <v>114</v>
      </c>
      <c r="DB633" t="s">
        <v>115</v>
      </c>
    </row>
    <row r="634" spans="1:111" ht="14.45" customHeight="1" x14ac:dyDescent="0.25">
      <c r="A634" t="s">
        <v>4991</v>
      </c>
      <c r="B634" t="s">
        <v>209</v>
      </c>
      <c r="C634" s="1">
        <v>45101.083364351849</v>
      </c>
      <c r="D634" s="1">
        <v>45252</v>
      </c>
      <c r="E634" t="s">
        <v>139</v>
      </c>
      <c r="G634" t="s">
        <v>115</v>
      </c>
      <c r="H634" t="s">
        <v>115</v>
      </c>
      <c r="I634" t="s">
        <v>115</v>
      </c>
      <c r="J634" t="s">
        <v>4853</v>
      </c>
      <c r="K634" t="s">
        <v>4971</v>
      </c>
      <c r="L634" t="s">
        <v>4836</v>
      </c>
      <c r="M634" t="s">
        <v>602</v>
      </c>
      <c r="N634" t="s">
        <v>540</v>
      </c>
      <c r="O634" t="s">
        <v>120</v>
      </c>
      <c r="P634" s="8">
        <v>96950</v>
      </c>
      <c r="Q634" t="s">
        <v>121</v>
      </c>
      <c r="S634" s="10">
        <v>16702346412</v>
      </c>
      <c r="T634">
        <v>1510</v>
      </c>
      <c r="U634">
        <v>721110</v>
      </c>
      <c r="V634" t="s">
        <v>122</v>
      </c>
      <c r="X634" t="s">
        <v>4837</v>
      </c>
      <c r="Y634" t="s">
        <v>217</v>
      </c>
      <c r="AA634" t="s">
        <v>4838</v>
      </c>
      <c r="AB634" t="s">
        <v>666</v>
      </c>
      <c r="AD634" t="s">
        <v>214</v>
      </c>
      <c r="AE634" t="s">
        <v>120</v>
      </c>
      <c r="AF634" s="8">
        <v>96950</v>
      </c>
      <c r="AG634" t="s">
        <v>121</v>
      </c>
      <c r="AI634" s="10">
        <v>16702346412</v>
      </c>
      <c r="AJ634">
        <v>1510</v>
      </c>
      <c r="AK634" t="s">
        <v>670</v>
      </c>
      <c r="BC634" t="str">
        <f>"35-2014.00"</f>
        <v>35-2014.00</v>
      </c>
      <c r="BD634" t="s">
        <v>222</v>
      </c>
      <c r="BE634" t="s">
        <v>4972</v>
      </c>
      <c r="BF634" t="s">
        <v>224</v>
      </c>
      <c r="BG634">
        <v>4</v>
      </c>
      <c r="BH634">
        <v>4</v>
      </c>
      <c r="BI634" s="1">
        <v>45200</v>
      </c>
      <c r="BJ634" s="1">
        <v>45565</v>
      </c>
      <c r="BK634" s="1">
        <v>45252</v>
      </c>
      <c r="BL634" s="1">
        <v>45565</v>
      </c>
      <c r="BM634">
        <v>35</v>
      </c>
      <c r="BN634">
        <v>0</v>
      </c>
      <c r="BO634">
        <v>7</v>
      </c>
      <c r="BP634">
        <v>7</v>
      </c>
      <c r="BQ634">
        <v>7</v>
      </c>
      <c r="BR634">
        <v>7</v>
      </c>
      <c r="BS634">
        <v>7</v>
      </c>
      <c r="BT634">
        <v>0</v>
      </c>
      <c r="BU634" t="str">
        <f t="shared" si="26"/>
        <v>8:00 AM</v>
      </c>
      <c r="BV634" t="str">
        <f>"4:00 PM"</f>
        <v>4:00 PM</v>
      </c>
      <c r="BW634" t="s">
        <v>131</v>
      </c>
      <c r="BX634">
        <v>0</v>
      </c>
      <c r="BY634">
        <v>12</v>
      </c>
      <c r="BZ634" t="s">
        <v>115</v>
      </c>
      <c r="CB634" t="s">
        <v>4973</v>
      </c>
      <c r="CC634" t="s">
        <v>4836</v>
      </c>
      <c r="CD634" t="s">
        <v>602</v>
      </c>
      <c r="CE634" t="s">
        <v>540</v>
      </c>
      <c r="CF634" t="s">
        <v>120</v>
      </c>
      <c r="CG634" s="8">
        <v>96950</v>
      </c>
      <c r="CH634" s="2">
        <v>8.5500000000000007</v>
      </c>
      <c r="CI634" s="2">
        <v>9.5500000000000007</v>
      </c>
      <c r="CJ634" s="2">
        <v>12.83</v>
      </c>
      <c r="CK634" s="2">
        <v>14.33</v>
      </c>
      <c r="CL634" t="s">
        <v>134</v>
      </c>
      <c r="CM634" t="s">
        <v>4992</v>
      </c>
      <c r="CN634" t="s">
        <v>135</v>
      </c>
      <c r="CP634" t="s">
        <v>115</v>
      </c>
      <c r="CQ634" t="s">
        <v>114</v>
      </c>
      <c r="CR634" t="s">
        <v>115</v>
      </c>
      <c r="CS634" t="s">
        <v>114</v>
      </c>
      <c r="CT634" t="s">
        <v>114</v>
      </c>
      <c r="CU634" t="s">
        <v>114</v>
      </c>
      <c r="CV634" t="s">
        <v>136</v>
      </c>
      <c r="CW634" t="s">
        <v>4844</v>
      </c>
      <c r="CX634" s="10">
        <v>16702346412</v>
      </c>
      <c r="CY634" t="s">
        <v>670</v>
      </c>
      <c r="CZ634" t="s">
        <v>596</v>
      </c>
      <c r="DA634" t="s">
        <v>114</v>
      </c>
      <c r="DB634" t="s">
        <v>115</v>
      </c>
    </row>
    <row r="635" spans="1:111" ht="14.45" customHeight="1" x14ac:dyDescent="0.25">
      <c r="A635" t="s">
        <v>4993</v>
      </c>
      <c r="B635" t="s">
        <v>209</v>
      </c>
      <c r="C635" s="1">
        <v>45198.997579050927</v>
      </c>
      <c r="D635" s="1">
        <v>45252</v>
      </c>
      <c r="E635" t="s">
        <v>139</v>
      </c>
      <c r="G635" t="s">
        <v>115</v>
      </c>
      <c r="H635" t="s">
        <v>115</v>
      </c>
      <c r="I635" t="s">
        <v>115</v>
      </c>
      <c r="J635" t="s">
        <v>4994</v>
      </c>
      <c r="L635" t="s">
        <v>4995</v>
      </c>
      <c r="M635" t="s">
        <v>4996</v>
      </c>
      <c r="N635" t="s">
        <v>119</v>
      </c>
      <c r="O635" t="s">
        <v>120</v>
      </c>
      <c r="P635" s="8">
        <v>96950</v>
      </c>
      <c r="Q635" t="s">
        <v>121</v>
      </c>
      <c r="S635" s="10">
        <v>16702343810</v>
      </c>
      <c r="U635">
        <v>621210</v>
      </c>
      <c r="V635" t="s">
        <v>122</v>
      </c>
      <c r="X635" t="s">
        <v>4997</v>
      </c>
      <c r="Y635" t="s">
        <v>4998</v>
      </c>
      <c r="AA635" t="s">
        <v>4999</v>
      </c>
      <c r="AB635" t="s">
        <v>5000</v>
      </c>
      <c r="AD635" t="s">
        <v>119</v>
      </c>
      <c r="AE635" t="s">
        <v>120</v>
      </c>
      <c r="AF635" s="8">
        <v>96950</v>
      </c>
      <c r="AG635" t="s">
        <v>121</v>
      </c>
      <c r="AI635" s="10">
        <v>16702343810</v>
      </c>
      <c r="AK635" t="s">
        <v>5001</v>
      </c>
      <c r="BC635" t="str">
        <f>"31-9091.00"</f>
        <v>31-9091.00</v>
      </c>
      <c r="BD635" t="s">
        <v>858</v>
      </c>
      <c r="BE635" t="s">
        <v>5002</v>
      </c>
      <c r="BF635" t="s">
        <v>5003</v>
      </c>
      <c r="BG635">
        <v>1</v>
      </c>
      <c r="BH635">
        <v>1</v>
      </c>
      <c r="BI635" s="1">
        <v>45231</v>
      </c>
      <c r="BJ635" s="1">
        <v>45596</v>
      </c>
      <c r="BK635" s="1">
        <v>45252</v>
      </c>
      <c r="BL635" s="1">
        <v>45596</v>
      </c>
      <c r="BM635">
        <v>35</v>
      </c>
      <c r="BN635">
        <v>0</v>
      </c>
      <c r="BO635">
        <v>0</v>
      </c>
      <c r="BP635">
        <v>7</v>
      </c>
      <c r="BQ635">
        <v>7</v>
      </c>
      <c r="BR635">
        <v>7</v>
      </c>
      <c r="BS635">
        <v>7</v>
      </c>
      <c r="BT635">
        <v>7</v>
      </c>
      <c r="BU635" t="str">
        <f t="shared" si="26"/>
        <v>8:00 AM</v>
      </c>
      <c r="BV635" t="str">
        <f>"5:00 AM"</f>
        <v>5:00 AM</v>
      </c>
      <c r="BW635" t="s">
        <v>160</v>
      </c>
      <c r="BX635">
        <v>0</v>
      </c>
      <c r="BY635">
        <v>12</v>
      </c>
      <c r="BZ635" t="s">
        <v>115</v>
      </c>
      <c r="CB635" s="3" t="s">
        <v>5004</v>
      </c>
      <c r="CC635" t="s">
        <v>4995</v>
      </c>
      <c r="CE635" t="s">
        <v>119</v>
      </c>
      <c r="CF635" t="s">
        <v>120</v>
      </c>
      <c r="CG635" s="8">
        <v>96950</v>
      </c>
      <c r="CH635" s="2">
        <v>12.67</v>
      </c>
      <c r="CI635" s="2">
        <v>12.67</v>
      </c>
      <c r="CJ635" s="2">
        <v>19</v>
      </c>
      <c r="CK635" s="2">
        <v>19</v>
      </c>
      <c r="CL635" t="s">
        <v>134</v>
      </c>
      <c r="CM635" t="s">
        <v>206</v>
      </c>
      <c r="CN635" t="s">
        <v>135</v>
      </c>
      <c r="CP635" t="s">
        <v>115</v>
      </c>
      <c r="CQ635" t="s">
        <v>114</v>
      </c>
      <c r="CR635" t="s">
        <v>114</v>
      </c>
      <c r="CS635" t="s">
        <v>114</v>
      </c>
      <c r="CT635" t="s">
        <v>136</v>
      </c>
      <c r="CU635" t="s">
        <v>114</v>
      </c>
      <c r="CV635" t="s">
        <v>136</v>
      </c>
      <c r="CW635" s="3" t="s">
        <v>2995</v>
      </c>
      <c r="CX635" s="10">
        <v>16702343810</v>
      </c>
      <c r="CY635" t="s">
        <v>5001</v>
      </c>
      <c r="CZ635" t="s">
        <v>206</v>
      </c>
      <c r="DA635" t="s">
        <v>114</v>
      </c>
      <c r="DB635" t="s">
        <v>115</v>
      </c>
    </row>
    <row r="636" spans="1:111" ht="14.45" customHeight="1" x14ac:dyDescent="0.25">
      <c r="A636" t="s">
        <v>4970</v>
      </c>
      <c r="B636" t="s">
        <v>700</v>
      </c>
      <c r="C636" s="1">
        <v>45101.07244664352</v>
      </c>
      <c r="D636" s="1">
        <v>45252</v>
      </c>
      <c r="E636" t="s">
        <v>139</v>
      </c>
      <c r="G636" t="s">
        <v>114</v>
      </c>
      <c r="H636" t="s">
        <v>115</v>
      </c>
      <c r="I636" t="s">
        <v>115</v>
      </c>
      <c r="J636" t="s">
        <v>4853</v>
      </c>
      <c r="K636" t="s">
        <v>4971</v>
      </c>
      <c r="L636" t="s">
        <v>4836</v>
      </c>
      <c r="M636" t="s">
        <v>602</v>
      </c>
      <c r="N636" t="s">
        <v>540</v>
      </c>
      <c r="O636" t="s">
        <v>120</v>
      </c>
      <c r="P636" s="8">
        <v>96950</v>
      </c>
      <c r="Q636" t="s">
        <v>121</v>
      </c>
      <c r="S636" s="10">
        <v>16702346412</v>
      </c>
      <c r="T636">
        <v>1510</v>
      </c>
      <c r="U636">
        <v>721110</v>
      </c>
      <c r="V636" t="s">
        <v>122</v>
      </c>
      <c r="X636" t="s">
        <v>4837</v>
      </c>
      <c r="Y636" t="s">
        <v>217</v>
      </c>
      <c r="AA636" t="s">
        <v>4838</v>
      </c>
      <c r="AB636" t="s">
        <v>666</v>
      </c>
      <c r="AD636" t="s">
        <v>214</v>
      </c>
      <c r="AE636" t="s">
        <v>120</v>
      </c>
      <c r="AF636" s="8">
        <v>96950</v>
      </c>
      <c r="AG636" t="s">
        <v>121</v>
      </c>
      <c r="AI636" s="10">
        <v>16702346412</v>
      </c>
      <c r="AJ636">
        <v>1510</v>
      </c>
      <c r="AK636" t="s">
        <v>670</v>
      </c>
      <c r="BC636" t="str">
        <f>"35-2014.00"</f>
        <v>35-2014.00</v>
      </c>
      <c r="BD636" t="s">
        <v>222</v>
      </c>
      <c r="BE636" t="s">
        <v>4972</v>
      </c>
      <c r="BF636" t="s">
        <v>224</v>
      </c>
      <c r="BG636">
        <v>6</v>
      </c>
      <c r="BH636">
        <v>5</v>
      </c>
      <c r="BI636" s="1">
        <v>45200</v>
      </c>
      <c r="BJ636" s="1">
        <v>45565</v>
      </c>
      <c r="BK636" s="1">
        <v>45252</v>
      </c>
      <c r="BL636" s="1">
        <v>45565</v>
      </c>
      <c r="BM636">
        <v>35</v>
      </c>
      <c r="BN636">
        <v>0</v>
      </c>
      <c r="BO636">
        <v>7</v>
      </c>
      <c r="BP636">
        <v>7</v>
      </c>
      <c r="BQ636">
        <v>7</v>
      </c>
      <c r="BR636">
        <v>7</v>
      </c>
      <c r="BS636">
        <v>7</v>
      </c>
      <c r="BT636">
        <v>0</v>
      </c>
      <c r="BU636" t="str">
        <f t="shared" si="26"/>
        <v>8:00 AM</v>
      </c>
      <c r="BV636" t="str">
        <f>"4:00 PM"</f>
        <v>4:00 PM</v>
      </c>
      <c r="BW636" t="s">
        <v>131</v>
      </c>
      <c r="BX636">
        <v>0</v>
      </c>
      <c r="BY636">
        <v>12</v>
      </c>
      <c r="BZ636" t="s">
        <v>115</v>
      </c>
      <c r="CB636" t="s">
        <v>4973</v>
      </c>
      <c r="CC636" t="s">
        <v>4836</v>
      </c>
      <c r="CD636" t="s">
        <v>602</v>
      </c>
      <c r="CE636" t="s">
        <v>540</v>
      </c>
      <c r="CF636" t="s">
        <v>120</v>
      </c>
      <c r="CG636" s="8">
        <v>96950</v>
      </c>
      <c r="CH636" s="2">
        <v>8.5500000000000007</v>
      </c>
      <c r="CI636" s="2">
        <v>9.5500000000000007</v>
      </c>
      <c r="CJ636" s="2">
        <v>12.83</v>
      </c>
      <c r="CK636" s="2">
        <v>14.33</v>
      </c>
      <c r="CL636" t="s">
        <v>134</v>
      </c>
      <c r="CM636" t="s">
        <v>4903</v>
      </c>
      <c r="CN636" t="s">
        <v>135</v>
      </c>
      <c r="CP636" t="s">
        <v>115</v>
      </c>
      <c r="CQ636" t="s">
        <v>114</v>
      </c>
      <c r="CR636" t="s">
        <v>115</v>
      </c>
      <c r="CS636" t="s">
        <v>114</v>
      </c>
      <c r="CT636" t="s">
        <v>114</v>
      </c>
      <c r="CU636" t="s">
        <v>114</v>
      </c>
      <c r="CV636" t="s">
        <v>136</v>
      </c>
      <c r="CW636" t="s">
        <v>4844</v>
      </c>
      <c r="CX636" s="10">
        <v>16702346412</v>
      </c>
      <c r="CY636" t="s">
        <v>670</v>
      </c>
      <c r="CZ636" t="s">
        <v>596</v>
      </c>
      <c r="DA636" t="s">
        <v>114</v>
      </c>
      <c r="DB636" t="s">
        <v>115</v>
      </c>
    </row>
    <row r="637" spans="1:111" ht="14.45" customHeight="1" x14ac:dyDescent="0.25">
      <c r="A637" t="s">
        <v>5005</v>
      </c>
      <c r="B637" t="s">
        <v>112</v>
      </c>
      <c r="C637" s="1">
        <v>45237.852544444446</v>
      </c>
      <c r="D637" s="1">
        <v>45253</v>
      </c>
      <c r="E637" t="s">
        <v>139</v>
      </c>
      <c r="G637" t="s">
        <v>115</v>
      </c>
      <c r="H637" t="s">
        <v>115</v>
      </c>
      <c r="I637" t="s">
        <v>115</v>
      </c>
      <c r="J637" t="s">
        <v>726</v>
      </c>
      <c r="K637" t="s">
        <v>727</v>
      </c>
      <c r="L637" t="s">
        <v>3522</v>
      </c>
      <c r="N637" t="s">
        <v>119</v>
      </c>
      <c r="O637" t="s">
        <v>120</v>
      </c>
      <c r="P637" s="8">
        <v>96950</v>
      </c>
      <c r="Q637" t="s">
        <v>121</v>
      </c>
      <c r="R637" t="s">
        <v>278</v>
      </c>
      <c r="S637" s="10">
        <v>16702881463</v>
      </c>
      <c r="U637">
        <v>561320</v>
      </c>
      <c r="V637" t="s">
        <v>122</v>
      </c>
      <c r="X637" t="s">
        <v>729</v>
      </c>
      <c r="Y637" t="s">
        <v>730</v>
      </c>
      <c r="Z637" t="s">
        <v>731</v>
      </c>
      <c r="AA637" t="s">
        <v>533</v>
      </c>
      <c r="AB637" t="s">
        <v>3522</v>
      </c>
      <c r="AD637" t="s">
        <v>119</v>
      </c>
      <c r="AE637" t="s">
        <v>120</v>
      </c>
      <c r="AF637" s="8">
        <v>96950</v>
      </c>
      <c r="AG637" t="s">
        <v>121</v>
      </c>
      <c r="AH637" t="s">
        <v>278</v>
      </c>
      <c r="AI637" s="10">
        <v>16702881463</v>
      </c>
      <c r="AK637" t="s">
        <v>732</v>
      </c>
      <c r="BC637" t="str">
        <f>"37-2012.00"</f>
        <v>37-2012.00</v>
      </c>
      <c r="BD637" t="s">
        <v>263</v>
      </c>
      <c r="BE637" t="s">
        <v>3523</v>
      </c>
      <c r="BF637" t="s">
        <v>3524</v>
      </c>
      <c r="BG637">
        <v>8</v>
      </c>
      <c r="BI637" s="1">
        <v>45292</v>
      </c>
      <c r="BJ637" s="1">
        <v>45657</v>
      </c>
      <c r="BM637">
        <v>35</v>
      </c>
      <c r="BN637">
        <v>0</v>
      </c>
      <c r="BO637">
        <v>7</v>
      </c>
      <c r="BP637">
        <v>7</v>
      </c>
      <c r="BQ637">
        <v>7</v>
      </c>
      <c r="BR637">
        <v>7</v>
      </c>
      <c r="BS637">
        <v>7</v>
      </c>
      <c r="BT637">
        <v>0</v>
      </c>
      <c r="BU637" t="str">
        <f>"9:00 AM"</f>
        <v>9:00 AM</v>
      </c>
      <c r="BV637" t="str">
        <f>"5:00 PM"</f>
        <v>5:00 PM</v>
      </c>
      <c r="BW637" t="s">
        <v>131</v>
      </c>
      <c r="BX637">
        <v>0</v>
      </c>
      <c r="BY637">
        <v>1</v>
      </c>
      <c r="BZ637" t="s">
        <v>115</v>
      </c>
      <c r="CB637" t="s">
        <v>3525</v>
      </c>
      <c r="CC637" t="s">
        <v>3522</v>
      </c>
      <c r="CE637" t="s">
        <v>119</v>
      </c>
      <c r="CF637" t="s">
        <v>120</v>
      </c>
      <c r="CG637" s="8">
        <v>96950</v>
      </c>
      <c r="CH637" s="2">
        <v>7.64</v>
      </c>
      <c r="CI637" s="2">
        <v>7.64</v>
      </c>
      <c r="CJ637" s="2">
        <v>11.46</v>
      </c>
      <c r="CK637" s="2">
        <v>11.46</v>
      </c>
      <c r="CL637" t="s">
        <v>134</v>
      </c>
      <c r="CM637" t="s">
        <v>136</v>
      </c>
      <c r="CN637" t="s">
        <v>135</v>
      </c>
      <c r="CP637" t="s">
        <v>115</v>
      </c>
      <c r="CQ637" t="s">
        <v>114</v>
      </c>
      <c r="CR637" t="s">
        <v>115</v>
      </c>
      <c r="CS637" t="s">
        <v>114</v>
      </c>
      <c r="CT637" t="s">
        <v>136</v>
      </c>
      <c r="CU637" t="s">
        <v>114</v>
      </c>
      <c r="CV637" t="s">
        <v>136</v>
      </c>
      <c r="CW637" s="3" t="s">
        <v>5006</v>
      </c>
      <c r="CX637" s="10">
        <v>16702881463</v>
      </c>
      <c r="CY637" t="s">
        <v>732</v>
      </c>
      <c r="CZ637" t="s">
        <v>270</v>
      </c>
      <c r="DA637" t="s">
        <v>114</v>
      </c>
      <c r="DB637" t="s">
        <v>115</v>
      </c>
    </row>
    <row r="638" spans="1:111" ht="14.45" customHeight="1" x14ac:dyDescent="0.25">
      <c r="A638" t="s">
        <v>5007</v>
      </c>
      <c r="B638" t="s">
        <v>209</v>
      </c>
      <c r="C638" s="1">
        <v>45202.156716550926</v>
      </c>
      <c r="D638" s="1">
        <v>45254</v>
      </c>
      <c r="E638" t="s">
        <v>139</v>
      </c>
      <c r="G638" t="s">
        <v>115</v>
      </c>
      <c r="H638" t="s">
        <v>115</v>
      </c>
      <c r="I638" t="s">
        <v>115</v>
      </c>
      <c r="J638" t="s">
        <v>5008</v>
      </c>
      <c r="L638" t="s">
        <v>5009</v>
      </c>
      <c r="M638" t="s">
        <v>5010</v>
      </c>
      <c r="N638" t="s">
        <v>119</v>
      </c>
      <c r="O638" t="s">
        <v>120</v>
      </c>
      <c r="P638" s="8">
        <v>96950</v>
      </c>
      <c r="Q638" t="s">
        <v>121</v>
      </c>
      <c r="R638" t="s">
        <v>136</v>
      </c>
      <c r="S638" s="10">
        <v>16702355009</v>
      </c>
      <c r="U638">
        <v>561311</v>
      </c>
      <c r="V638" t="s">
        <v>122</v>
      </c>
      <c r="X638" t="s">
        <v>1186</v>
      </c>
      <c r="Y638" t="s">
        <v>547</v>
      </c>
      <c r="Z638" t="s">
        <v>548</v>
      </c>
      <c r="AA638" t="s">
        <v>126</v>
      </c>
      <c r="AB638" t="s">
        <v>5009</v>
      </c>
      <c r="AC638" t="s">
        <v>5011</v>
      </c>
      <c r="AD638" t="s">
        <v>119</v>
      </c>
      <c r="AE638" t="s">
        <v>120</v>
      </c>
      <c r="AF638" s="8">
        <v>96950</v>
      </c>
      <c r="AG638" t="s">
        <v>121</v>
      </c>
      <c r="AI638" s="10">
        <v>16702870655</v>
      </c>
      <c r="AK638" t="s">
        <v>549</v>
      </c>
      <c r="BC638" t="str">
        <f>"53-7065.00"</f>
        <v>53-7065.00</v>
      </c>
      <c r="BD638" t="s">
        <v>936</v>
      </c>
      <c r="BE638" t="s">
        <v>5012</v>
      </c>
      <c r="BF638" t="s">
        <v>3009</v>
      </c>
      <c r="BG638">
        <v>6</v>
      </c>
      <c r="BH638">
        <v>6</v>
      </c>
      <c r="BI638" s="1">
        <v>45261</v>
      </c>
      <c r="BJ638" s="1">
        <v>45626</v>
      </c>
      <c r="BK638" s="1">
        <v>45261</v>
      </c>
      <c r="BL638" s="1">
        <v>45626</v>
      </c>
      <c r="BM638">
        <v>35</v>
      </c>
      <c r="BN638">
        <v>0</v>
      </c>
      <c r="BO638">
        <v>7</v>
      </c>
      <c r="BP638">
        <v>7</v>
      </c>
      <c r="BQ638">
        <v>7</v>
      </c>
      <c r="BR638">
        <v>7</v>
      </c>
      <c r="BS638">
        <v>7</v>
      </c>
      <c r="BT638">
        <v>0</v>
      </c>
      <c r="BU638" t="str">
        <f>"8:00 AM"</f>
        <v>8:00 AM</v>
      </c>
      <c r="BV638" t="str">
        <f>"5:00 PM"</f>
        <v>5:00 PM</v>
      </c>
      <c r="BW638" t="s">
        <v>131</v>
      </c>
      <c r="BX638">
        <v>0</v>
      </c>
      <c r="BY638">
        <v>12</v>
      </c>
      <c r="BZ638" t="s">
        <v>115</v>
      </c>
      <c r="CB638" t="s">
        <v>5013</v>
      </c>
      <c r="CC638" t="s">
        <v>5009</v>
      </c>
      <c r="CD638" t="s">
        <v>1185</v>
      </c>
      <c r="CE638" t="s">
        <v>119</v>
      </c>
      <c r="CF638" t="s">
        <v>120</v>
      </c>
      <c r="CG638" s="8">
        <v>96950</v>
      </c>
      <c r="CH638" s="2">
        <v>8.56</v>
      </c>
      <c r="CI638" s="2">
        <v>8.56</v>
      </c>
      <c r="CJ638" s="2">
        <v>12.84</v>
      </c>
      <c r="CK638" s="2">
        <v>12.84</v>
      </c>
      <c r="CL638" t="s">
        <v>134</v>
      </c>
      <c r="CM638" t="s">
        <v>5014</v>
      </c>
      <c r="CN638" t="s">
        <v>135</v>
      </c>
      <c r="CP638" t="s">
        <v>115</v>
      </c>
      <c r="CQ638" t="s">
        <v>114</v>
      </c>
      <c r="CR638" t="s">
        <v>115</v>
      </c>
      <c r="CS638" t="s">
        <v>114</v>
      </c>
      <c r="CT638" t="s">
        <v>136</v>
      </c>
      <c r="CU638" t="s">
        <v>114</v>
      </c>
      <c r="CV638" t="s">
        <v>136</v>
      </c>
      <c r="CW638" t="s">
        <v>137</v>
      </c>
      <c r="CX638" s="10">
        <v>16702355009</v>
      </c>
      <c r="CY638" t="s">
        <v>549</v>
      </c>
      <c r="CZ638" t="s">
        <v>136</v>
      </c>
      <c r="DA638" t="s">
        <v>114</v>
      </c>
      <c r="DB638" t="s">
        <v>115</v>
      </c>
    </row>
    <row r="639" spans="1:111" ht="14.45" customHeight="1" x14ac:dyDescent="0.25">
      <c r="A639" t="s">
        <v>5016</v>
      </c>
      <c r="B639" t="s">
        <v>209</v>
      </c>
      <c r="C639" s="1">
        <v>45146.806935763889</v>
      </c>
      <c r="D639" s="1">
        <v>45254</v>
      </c>
      <c r="E639" t="s">
        <v>139</v>
      </c>
      <c r="G639" t="s">
        <v>115</v>
      </c>
      <c r="H639" t="s">
        <v>115</v>
      </c>
      <c r="I639" t="s">
        <v>115</v>
      </c>
      <c r="J639" t="s">
        <v>3326</v>
      </c>
      <c r="L639" t="s">
        <v>3327</v>
      </c>
      <c r="N639" t="s">
        <v>119</v>
      </c>
      <c r="O639" t="s">
        <v>120</v>
      </c>
      <c r="P639" s="8">
        <v>96950</v>
      </c>
      <c r="Q639" t="s">
        <v>121</v>
      </c>
      <c r="S639" s="10">
        <v>16702335504</v>
      </c>
      <c r="T639">
        <v>0</v>
      </c>
      <c r="U639">
        <v>561320</v>
      </c>
      <c r="V639" t="s">
        <v>122</v>
      </c>
      <c r="X639" t="s">
        <v>729</v>
      </c>
      <c r="Y639" t="s">
        <v>5017</v>
      </c>
      <c r="Z639" t="s">
        <v>3329</v>
      </c>
      <c r="AA639" t="s">
        <v>126</v>
      </c>
      <c r="AB639" t="s">
        <v>3327</v>
      </c>
      <c r="AD639" t="s">
        <v>119</v>
      </c>
      <c r="AE639" t="s">
        <v>120</v>
      </c>
      <c r="AF639" s="8">
        <v>96950</v>
      </c>
      <c r="AG639" t="s">
        <v>121</v>
      </c>
      <c r="AI639" s="10">
        <v>16702335504</v>
      </c>
      <c r="AJ639">
        <v>0</v>
      </c>
      <c r="AK639" t="s">
        <v>3330</v>
      </c>
      <c r="BC639" t="str">
        <f>"37-2012.00"</f>
        <v>37-2012.00</v>
      </c>
      <c r="BD639" t="s">
        <v>263</v>
      </c>
      <c r="BE639" t="s">
        <v>5018</v>
      </c>
      <c r="BF639" t="s">
        <v>5019</v>
      </c>
      <c r="BG639">
        <v>2</v>
      </c>
      <c r="BH639">
        <v>2</v>
      </c>
      <c r="BI639" s="1">
        <v>45261</v>
      </c>
      <c r="BJ639" s="1">
        <v>45626</v>
      </c>
      <c r="BK639" s="1">
        <v>45261</v>
      </c>
      <c r="BL639" s="1">
        <v>45626</v>
      </c>
      <c r="BM639">
        <v>40</v>
      </c>
      <c r="BN639">
        <v>0</v>
      </c>
      <c r="BO639">
        <v>8</v>
      </c>
      <c r="BP639">
        <v>8</v>
      </c>
      <c r="BQ639">
        <v>8</v>
      </c>
      <c r="BR639">
        <v>8</v>
      </c>
      <c r="BS639">
        <v>8</v>
      </c>
      <c r="BT639">
        <v>0</v>
      </c>
      <c r="BU639" t="str">
        <f>"8:00 AM"</f>
        <v>8:00 AM</v>
      </c>
      <c r="BV639" t="str">
        <f>"5:00 PM"</f>
        <v>5:00 PM</v>
      </c>
      <c r="BW639" t="s">
        <v>131</v>
      </c>
      <c r="BX639">
        <v>0</v>
      </c>
      <c r="BY639">
        <v>3</v>
      </c>
      <c r="BZ639" t="s">
        <v>115</v>
      </c>
      <c r="CB639" t="s">
        <v>5020</v>
      </c>
      <c r="CC639" t="s">
        <v>3334</v>
      </c>
      <c r="CE639" t="s">
        <v>119</v>
      </c>
      <c r="CF639" t="s">
        <v>120</v>
      </c>
      <c r="CG639" s="8">
        <v>96950</v>
      </c>
      <c r="CH639" s="2">
        <v>7.64</v>
      </c>
      <c r="CI639" s="2">
        <v>7.64</v>
      </c>
      <c r="CJ639" s="2">
        <v>11.46</v>
      </c>
      <c r="CK639" s="2">
        <v>11.46</v>
      </c>
      <c r="CL639" t="s">
        <v>134</v>
      </c>
      <c r="CM639" t="s">
        <v>184</v>
      </c>
      <c r="CN639" t="s">
        <v>135</v>
      </c>
      <c r="CP639" t="s">
        <v>115</v>
      </c>
      <c r="CQ639" t="s">
        <v>114</v>
      </c>
      <c r="CR639" t="s">
        <v>115</v>
      </c>
      <c r="CS639" t="s">
        <v>114</v>
      </c>
      <c r="CT639" t="s">
        <v>136</v>
      </c>
      <c r="CU639" t="s">
        <v>114</v>
      </c>
      <c r="CV639" t="s">
        <v>136</v>
      </c>
      <c r="CW639" s="3" t="s">
        <v>4399</v>
      </c>
      <c r="CX639" s="10">
        <v>16702335503</v>
      </c>
      <c r="CY639" t="s">
        <v>3330</v>
      </c>
      <c r="CZ639" t="s">
        <v>136</v>
      </c>
      <c r="DA639" t="s">
        <v>114</v>
      </c>
      <c r="DB639" t="s">
        <v>115</v>
      </c>
    </row>
    <row r="640" spans="1:111" ht="14.45" customHeight="1" x14ac:dyDescent="0.25">
      <c r="A640" t="s">
        <v>5021</v>
      </c>
      <c r="B640" t="s">
        <v>209</v>
      </c>
      <c r="C640" s="1">
        <v>45205.033180324077</v>
      </c>
      <c r="D640" s="1">
        <v>45254</v>
      </c>
      <c r="E640" t="s">
        <v>139</v>
      </c>
      <c r="G640" t="s">
        <v>115</v>
      </c>
      <c r="H640" t="s">
        <v>115</v>
      </c>
      <c r="I640" t="s">
        <v>115</v>
      </c>
      <c r="J640" t="s">
        <v>5022</v>
      </c>
      <c r="L640" t="s">
        <v>5023</v>
      </c>
      <c r="M640" t="s">
        <v>5024</v>
      </c>
      <c r="N640" t="s">
        <v>214</v>
      </c>
      <c r="O640" t="s">
        <v>120</v>
      </c>
      <c r="P640" s="8">
        <v>96950</v>
      </c>
      <c r="Q640" t="s">
        <v>121</v>
      </c>
      <c r="S640" s="10">
        <v>16702346552</v>
      </c>
      <c r="U640">
        <v>54137</v>
      </c>
      <c r="V640" t="s">
        <v>122</v>
      </c>
      <c r="X640" t="s">
        <v>256</v>
      </c>
      <c r="Y640" t="s">
        <v>5025</v>
      </c>
      <c r="Z640" t="s">
        <v>5026</v>
      </c>
      <c r="AA640" t="s">
        <v>5027</v>
      </c>
      <c r="AB640" t="s">
        <v>5023</v>
      </c>
      <c r="AC640" t="s">
        <v>5028</v>
      </c>
      <c r="AD640" t="s">
        <v>214</v>
      </c>
      <c r="AE640" t="s">
        <v>120</v>
      </c>
      <c r="AF640" s="8">
        <v>96950</v>
      </c>
      <c r="AG640" t="s">
        <v>121</v>
      </c>
      <c r="AI640" s="10">
        <v>16702346552</v>
      </c>
      <c r="AK640" t="s">
        <v>5029</v>
      </c>
      <c r="BC640" t="str">
        <f>"17-3031.00"</f>
        <v>17-3031.00</v>
      </c>
      <c r="BD640" t="s">
        <v>5030</v>
      </c>
      <c r="BE640" t="s">
        <v>5031</v>
      </c>
      <c r="BF640" t="s">
        <v>5032</v>
      </c>
      <c r="BG640">
        <v>2</v>
      </c>
      <c r="BH640">
        <v>2</v>
      </c>
      <c r="BI640" s="1">
        <v>45292</v>
      </c>
      <c r="BJ640" s="1">
        <v>45657</v>
      </c>
      <c r="BK640" s="1">
        <v>45292</v>
      </c>
      <c r="BL640" s="1">
        <v>45657</v>
      </c>
      <c r="BM640">
        <v>40</v>
      </c>
      <c r="BN640">
        <v>0</v>
      </c>
      <c r="BO640">
        <v>8</v>
      </c>
      <c r="BP640">
        <v>8</v>
      </c>
      <c r="BQ640">
        <v>8</v>
      </c>
      <c r="BR640">
        <v>8</v>
      </c>
      <c r="BS640">
        <v>8</v>
      </c>
      <c r="BT640">
        <v>0</v>
      </c>
      <c r="BU640" t="str">
        <f>"8:00 AM"</f>
        <v>8:00 AM</v>
      </c>
      <c r="BV640" t="str">
        <f>"5:00 PM"</f>
        <v>5:00 PM</v>
      </c>
      <c r="BW640" t="s">
        <v>160</v>
      </c>
      <c r="BX640">
        <v>0</v>
      </c>
      <c r="BY640">
        <v>24</v>
      </c>
      <c r="BZ640" t="s">
        <v>115</v>
      </c>
      <c r="CB640" t="s">
        <v>5033</v>
      </c>
      <c r="CC640" t="s">
        <v>5034</v>
      </c>
      <c r="CE640" t="s">
        <v>214</v>
      </c>
      <c r="CF640" t="s">
        <v>120</v>
      </c>
      <c r="CG640" s="8">
        <v>96950</v>
      </c>
      <c r="CH640" s="2">
        <v>16.93</v>
      </c>
      <c r="CI640" s="2">
        <v>17.149999999999999</v>
      </c>
      <c r="CJ640" s="2">
        <v>0</v>
      </c>
      <c r="CK640" s="2">
        <v>0</v>
      </c>
      <c r="CL640" t="s">
        <v>134</v>
      </c>
      <c r="CM640" t="s">
        <v>5035</v>
      </c>
      <c r="CN640" t="s">
        <v>135</v>
      </c>
      <c r="CP640" t="s">
        <v>115</v>
      </c>
      <c r="CQ640" t="s">
        <v>114</v>
      </c>
      <c r="CR640" t="s">
        <v>115</v>
      </c>
      <c r="CS640" t="s">
        <v>115</v>
      </c>
      <c r="CT640" t="s">
        <v>136</v>
      </c>
      <c r="CU640" t="s">
        <v>114</v>
      </c>
      <c r="CV640" t="s">
        <v>136</v>
      </c>
      <c r="CW640" t="s">
        <v>5036</v>
      </c>
      <c r="CX640" s="10">
        <v>16702346552</v>
      </c>
      <c r="CY640" t="s">
        <v>5029</v>
      </c>
      <c r="CZ640" t="s">
        <v>136</v>
      </c>
      <c r="DA640" t="s">
        <v>114</v>
      </c>
      <c r="DB640" t="s">
        <v>115</v>
      </c>
    </row>
    <row r="641" spans="1:111" ht="14.45" customHeight="1" x14ac:dyDescent="0.25">
      <c r="A641" t="s">
        <v>5047</v>
      </c>
      <c r="B641" t="s">
        <v>209</v>
      </c>
      <c r="C641" s="1">
        <v>45201.231489120371</v>
      </c>
      <c r="D641" s="1">
        <v>45254</v>
      </c>
      <c r="E641" t="s">
        <v>113</v>
      </c>
      <c r="F641" s="1">
        <v>45290.791666666664</v>
      </c>
      <c r="G641" t="s">
        <v>114</v>
      </c>
      <c r="H641" t="s">
        <v>115</v>
      </c>
      <c r="I641" t="s">
        <v>115</v>
      </c>
      <c r="J641" t="s">
        <v>4289</v>
      </c>
      <c r="L641" t="s">
        <v>4290</v>
      </c>
      <c r="M641" t="s">
        <v>4291</v>
      </c>
      <c r="N641" t="s">
        <v>119</v>
      </c>
      <c r="O641" t="s">
        <v>120</v>
      </c>
      <c r="P641" s="8">
        <v>96950</v>
      </c>
      <c r="Q641" t="s">
        <v>121</v>
      </c>
      <c r="S641" s="10">
        <v>16702874639</v>
      </c>
      <c r="T641">
        <v>0</v>
      </c>
      <c r="U641">
        <v>541611</v>
      </c>
      <c r="V641" t="s">
        <v>122</v>
      </c>
      <c r="X641" t="s">
        <v>415</v>
      </c>
      <c r="Y641" t="s">
        <v>416</v>
      </c>
      <c r="Z641" t="s">
        <v>417</v>
      </c>
      <c r="AA641" t="s">
        <v>418</v>
      </c>
      <c r="AB641" t="s">
        <v>4292</v>
      </c>
      <c r="AC641" t="s">
        <v>4291</v>
      </c>
      <c r="AD641" t="s">
        <v>119</v>
      </c>
      <c r="AE641" t="s">
        <v>120</v>
      </c>
      <c r="AF641" s="8">
        <v>96950</v>
      </c>
      <c r="AG641" t="s">
        <v>121</v>
      </c>
      <c r="AI641" s="10">
        <v>16702874639</v>
      </c>
      <c r="AJ641">
        <v>0</v>
      </c>
      <c r="AK641" t="s">
        <v>4293</v>
      </c>
      <c r="BC641" t="str">
        <f>"39-7011.00"</f>
        <v>39-7011.00</v>
      </c>
      <c r="BD641" t="s">
        <v>1655</v>
      </c>
      <c r="BE641" t="s">
        <v>4294</v>
      </c>
      <c r="BF641" t="s">
        <v>4295</v>
      </c>
      <c r="BG641">
        <v>1</v>
      </c>
      <c r="BH641">
        <v>1</v>
      </c>
      <c r="BI641" s="1">
        <v>45292</v>
      </c>
      <c r="BJ641" s="1">
        <v>46387</v>
      </c>
      <c r="BK641" s="1">
        <v>45292</v>
      </c>
      <c r="BL641" s="1">
        <v>46387</v>
      </c>
      <c r="BM641">
        <v>35</v>
      </c>
      <c r="BN641">
        <v>0</v>
      </c>
      <c r="BO641">
        <v>7</v>
      </c>
      <c r="BP641">
        <v>7</v>
      </c>
      <c r="BQ641">
        <v>7</v>
      </c>
      <c r="BR641">
        <v>7</v>
      </c>
      <c r="BS641">
        <v>7</v>
      </c>
      <c r="BT641">
        <v>0</v>
      </c>
      <c r="BU641" t="str">
        <f>"9:00 AM"</f>
        <v>9:00 AM</v>
      </c>
      <c r="BV641" t="str">
        <f>"5:00 PM"</f>
        <v>5:00 PM</v>
      </c>
      <c r="BW641" t="s">
        <v>131</v>
      </c>
      <c r="BX641">
        <v>6</v>
      </c>
      <c r="BY641">
        <v>12</v>
      </c>
      <c r="BZ641" t="s">
        <v>115</v>
      </c>
      <c r="CB641" t="s">
        <v>4296</v>
      </c>
      <c r="CC641" t="s">
        <v>4297</v>
      </c>
      <c r="CD641" t="s">
        <v>4290</v>
      </c>
      <c r="CE641" t="s">
        <v>119</v>
      </c>
      <c r="CF641" t="s">
        <v>120</v>
      </c>
      <c r="CG641" s="8">
        <v>96950</v>
      </c>
      <c r="CH641" s="2">
        <v>10.050000000000001</v>
      </c>
      <c r="CI641" s="2">
        <v>10.050000000000001</v>
      </c>
      <c r="CJ641" s="2">
        <v>15.08</v>
      </c>
      <c r="CK641" s="2">
        <v>15.08</v>
      </c>
      <c r="CL641" t="s">
        <v>134</v>
      </c>
      <c r="CM641" t="s">
        <v>423</v>
      </c>
      <c r="CN641" t="s">
        <v>135</v>
      </c>
      <c r="CP641" t="s">
        <v>115</v>
      </c>
      <c r="CQ641" t="s">
        <v>114</v>
      </c>
      <c r="CR641" t="s">
        <v>115</v>
      </c>
      <c r="CS641" t="s">
        <v>114</v>
      </c>
      <c r="CT641" t="s">
        <v>114</v>
      </c>
      <c r="CU641" t="s">
        <v>114</v>
      </c>
      <c r="CV641" t="s">
        <v>136</v>
      </c>
      <c r="CW641" t="s">
        <v>424</v>
      </c>
      <c r="CX641" s="10">
        <v>16702341610</v>
      </c>
      <c r="CY641" t="s">
        <v>4293</v>
      </c>
      <c r="CZ641" t="s">
        <v>136</v>
      </c>
      <c r="DA641" t="s">
        <v>114</v>
      </c>
      <c r="DB641" t="s">
        <v>115</v>
      </c>
    </row>
    <row r="642" spans="1:111" ht="14.45" customHeight="1" x14ac:dyDescent="0.25">
      <c r="A642" t="s">
        <v>5048</v>
      </c>
      <c r="B642" t="s">
        <v>209</v>
      </c>
      <c r="C642" s="1">
        <v>45203.971891435183</v>
      </c>
      <c r="D642" s="1">
        <v>45254</v>
      </c>
      <c r="E642" t="s">
        <v>113</v>
      </c>
      <c r="F642" s="1">
        <v>45351.791666666664</v>
      </c>
      <c r="G642" t="s">
        <v>115</v>
      </c>
      <c r="H642" t="s">
        <v>115</v>
      </c>
      <c r="I642" t="s">
        <v>115</v>
      </c>
      <c r="J642" t="s">
        <v>1780</v>
      </c>
      <c r="L642" t="s">
        <v>1781</v>
      </c>
      <c r="M642" t="s">
        <v>1782</v>
      </c>
      <c r="N642" t="s">
        <v>119</v>
      </c>
      <c r="O642" t="s">
        <v>120</v>
      </c>
      <c r="P642" s="8">
        <v>96950</v>
      </c>
      <c r="Q642" t="s">
        <v>121</v>
      </c>
      <c r="S642" s="10">
        <v>16702342783</v>
      </c>
      <c r="U642">
        <v>812199</v>
      </c>
      <c r="V642" t="s">
        <v>122</v>
      </c>
      <c r="X642" t="s">
        <v>1783</v>
      </c>
      <c r="Y642" t="s">
        <v>1784</v>
      </c>
      <c r="Z642" t="s">
        <v>1785</v>
      </c>
      <c r="AA642" t="s">
        <v>1786</v>
      </c>
      <c r="AB642" t="s">
        <v>1781</v>
      </c>
      <c r="AC642" t="s">
        <v>1782</v>
      </c>
      <c r="AD642" t="s">
        <v>119</v>
      </c>
      <c r="AE642" t="s">
        <v>120</v>
      </c>
      <c r="AF642" s="8">
        <v>96950</v>
      </c>
      <c r="AG642" t="s">
        <v>121</v>
      </c>
      <c r="AI642" s="10">
        <v>16702342783</v>
      </c>
      <c r="AK642" t="s">
        <v>1787</v>
      </c>
      <c r="AL642" t="s">
        <v>488</v>
      </c>
      <c r="AM642" t="s">
        <v>500</v>
      </c>
      <c r="AN642" t="s">
        <v>490</v>
      </c>
      <c r="AO642" t="s">
        <v>431</v>
      </c>
      <c r="AP642" t="s">
        <v>1580</v>
      </c>
      <c r="AQ642" t="s">
        <v>1788</v>
      </c>
      <c r="AR642" t="s">
        <v>119</v>
      </c>
      <c r="AS642" t="s">
        <v>120</v>
      </c>
      <c r="AT642">
        <v>96950</v>
      </c>
      <c r="AU642" t="s">
        <v>121</v>
      </c>
      <c r="AW642" s="10">
        <v>16702330081</v>
      </c>
      <c r="AY642" t="s">
        <v>1582</v>
      </c>
      <c r="AZ642" t="s">
        <v>494</v>
      </c>
      <c r="BA642" t="s">
        <v>120</v>
      </c>
      <c r="BB642" t="s">
        <v>1583</v>
      </c>
      <c r="BC642" t="str">
        <f>"31-9011.00"</f>
        <v>31-9011.00</v>
      </c>
      <c r="BD642" t="s">
        <v>1789</v>
      </c>
      <c r="BE642" t="s">
        <v>1790</v>
      </c>
      <c r="BF642" t="s">
        <v>1791</v>
      </c>
      <c r="BG642">
        <v>1</v>
      </c>
      <c r="BH642">
        <v>1</v>
      </c>
      <c r="BI642" s="1">
        <v>45353</v>
      </c>
      <c r="BJ642" s="1">
        <v>45717</v>
      </c>
      <c r="BK642" s="1">
        <v>45353</v>
      </c>
      <c r="BL642" s="1">
        <v>45717</v>
      </c>
      <c r="BM642">
        <v>40</v>
      </c>
      <c r="BN642">
        <v>0</v>
      </c>
      <c r="BO642">
        <v>0</v>
      </c>
      <c r="BP642">
        <v>8</v>
      </c>
      <c r="BQ642">
        <v>8</v>
      </c>
      <c r="BR642">
        <v>8</v>
      </c>
      <c r="BS642">
        <v>8</v>
      </c>
      <c r="BT642">
        <v>8</v>
      </c>
      <c r="BU642" t="str">
        <f>"9:00 AM"</f>
        <v>9:00 AM</v>
      </c>
      <c r="BV642" t="str">
        <f>"6:00 PM"</f>
        <v>6:00 PM</v>
      </c>
      <c r="BW642" t="s">
        <v>131</v>
      </c>
      <c r="BX642">
        <v>0</v>
      </c>
      <c r="BY642">
        <v>24</v>
      </c>
      <c r="BZ642" t="s">
        <v>115</v>
      </c>
      <c r="CB642" t="s">
        <v>5049</v>
      </c>
      <c r="CC642" t="s">
        <v>1782</v>
      </c>
      <c r="CD642" t="s">
        <v>1781</v>
      </c>
      <c r="CE642" t="s">
        <v>119</v>
      </c>
      <c r="CF642" t="s">
        <v>120</v>
      </c>
      <c r="CG642" s="8">
        <v>96950</v>
      </c>
      <c r="CH642" s="2">
        <v>12.26</v>
      </c>
      <c r="CI642" s="2">
        <v>12.35</v>
      </c>
      <c r="CL642" t="s">
        <v>134</v>
      </c>
      <c r="CN642" t="s">
        <v>135</v>
      </c>
      <c r="CP642" t="s">
        <v>115</v>
      </c>
      <c r="CQ642" t="s">
        <v>114</v>
      </c>
      <c r="CR642" t="s">
        <v>115</v>
      </c>
      <c r="CS642" t="s">
        <v>115</v>
      </c>
      <c r="CT642" t="s">
        <v>136</v>
      </c>
      <c r="CU642" t="s">
        <v>114</v>
      </c>
      <c r="CV642" t="s">
        <v>136</v>
      </c>
      <c r="CW642" t="s">
        <v>5050</v>
      </c>
      <c r="CX642" s="10">
        <v>16702342783</v>
      </c>
      <c r="CY642" t="s">
        <v>1787</v>
      </c>
      <c r="CZ642" t="s">
        <v>136</v>
      </c>
      <c r="DA642" t="s">
        <v>114</v>
      </c>
      <c r="DB642" t="s">
        <v>115</v>
      </c>
      <c r="DC642" t="s">
        <v>500</v>
      </c>
      <c r="DD642" t="s">
        <v>490</v>
      </c>
      <c r="DE642" t="s">
        <v>1588</v>
      </c>
      <c r="DF642" t="s">
        <v>494</v>
      </c>
      <c r="DG642" t="s">
        <v>1582</v>
      </c>
    </row>
    <row r="643" spans="1:111" ht="14.45" customHeight="1" x14ac:dyDescent="0.25">
      <c r="A643" t="s">
        <v>5055</v>
      </c>
      <c r="B643" t="s">
        <v>209</v>
      </c>
      <c r="C643" s="1">
        <v>45202.123107638887</v>
      </c>
      <c r="D643" s="1">
        <v>45254</v>
      </c>
      <c r="E643" t="s">
        <v>139</v>
      </c>
      <c r="G643" t="s">
        <v>114</v>
      </c>
      <c r="H643" t="s">
        <v>115</v>
      </c>
      <c r="I643" t="s">
        <v>115</v>
      </c>
      <c r="J643" t="s">
        <v>2885</v>
      </c>
      <c r="K643" t="s">
        <v>2886</v>
      </c>
      <c r="L643" t="s">
        <v>4388</v>
      </c>
      <c r="M643" t="s">
        <v>4388</v>
      </c>
      <c r="N643" t="s">
        <v>214</v>
      </c>
      <c r="O643" t="s">
        <v>120</v>
      </c>
      <c r="P643" s="8">
        <v>96950</v>
      </c>
      <c r="Q643" t="s">
        <v>121</v>
      </c>
      <c r="S643" s="10">
        <v>16702346445</v>
      </c>
      <c r="T643">
        <v>2263</v>
      </c>
      <c r="U643">
        <v>23822</v>
      </c>
      <c r="V643" t="s">
        <v>122</v>
      </c>
      <c r="X643" t="s">
        <v>239</v>
      </c>
      <c r="Y643" t="s">
        <v>240</v>
      </c>
      <c r="AA643" t="s">
        <v>241</v>
      </c>
      <c r="AB643" t="s">
        <v>242</v>
      </c>
      <c r="AC643" t="s">
        <v>242</v>
      </c>
      <c r="AD643" t="s">
        <v>214</v>
      </c>
      <c r="AE643" t="s">
        <v>120</v>
      </c>
      <c r="AF643" s="8">
        <v>96950</v>
      </c>
      <c r="AG643" t="s">
        <v>121</v>
      </c>
      <c r="AI643" s="10">
        <v>16702346445</v>
      </c>
      <c r="AJ643">
        <v>2263</v>
      </c>
      <c r="AK643" t="s">
        <v>243</v>
      </c>
      <c r="BC643" t="str">
        <f>"49-9021.00"</f>
        <v>49-9021.00</v>
      </c>
      <c r="BD643" t="s">
        <v>372</v>
      </c>
      <c r="BE643" t="s">
        <v>4389</v>
      </c>
      <c r="BF643" t="s">
        <v>374</v>
      </c>
      <c r="BG643">
        <v>1</v>
      </c>
      <c r="BH643">
        <v>1</v>
      </c>
      <c r="BI643" s="1">
        <v>45261</v>
      </c>
      <c r="BJ643" s="1">
        <v>46356</v>
      </c>
      <c r="BK643" s="1">
        <v>45261</v>
      </c>
      <c r="BL643" s="1">
        <v>46356</v>
      </c>
      <c r="BM643">
        <v>40</v>
      </c>
      <c r="BN643">
        <v>0</v>
      </c>
      <c r="BO643">
        <v>8</v>
      </c>
      <c r="BP643">
        <v>8</v>
      </c>
      <c r="BQ643">
        <v>8</v>
      </c>
      <c r="BR643">
        <v>8</v>
      </c>
      <c r="BS643">
        <v>8</v>
      </c>
      <c r="BT643">
        <v>0</v>
      </c>
      <c r="BU643" t="str">
        <f>"8:00 AM"</f>
        <v>8:00 AM</v>
      </c>
      <c r="BV643" t="str">
        <f>"5:00 PM"</f>
        <v>5:00 PM</v>
      </c>
      <c r="BW643" t="s">
        <v>131</v>
      </c>
      <c r="BX643">
        <v>0</v>
      </c>
      <c r="BY643">
        <v>12</v>
      </c>
      <c r="BZ643" t="s">
        <v>115</v>
      </c>
      <c r="CB643" t="s">
        <v>5056</v>
      </c>
      <c r="CC643" t="s">
        <v>4388</v>
      </c>
      <c r="CD643" t="s">
        <v>4388</v>
      </c>
      <c r="CE643" t="s">
        <v>214</v>
      </c>
      <c r="CF643" t="s">
        <v>120</v>
      </c>
      <c r="CG643" s="8">
        <v>96950</v>
      </c>
      <c r="CH643" s="2">
        <v>10.06</v>
      </c>
      <c r="CI643" s="2">
        <v>11</v>
      </c>
      <c r="CJ643" s="2">
        <v>15.09</v>
      </c>
      <c r="CK643" s="2">
        <v>16.5</v>
      </c>
      <c r="CL643" t="s">
        <v>134</v>
      </c>
      <c r="CM643" t="s">
        <v>248</v>
      </c>
      <c r="CN643" t="s">
        <v>135</v>
      </c>
      <c r="CP643" t="s">
        <v>115</v>
      </c>
      <c r="CQ643" t="s">
        <v>114</v>
      </c>
      <c r="CR643" t="s">
        <v>115</v>
      </c>
      <c r="CS643" t="s">
        <v>114</v>
      </c>
      <c r="CT643" t="s">
        <v>136</v>
      </c>
      <c r="CU643" t="s">
        <v>114</v>
      </c>
      <c r="CV643" t="s">
        <v>136</v>
      </c>
      <c r="CW643" t="s">
        <v>136</v>
      </c>
      <c r="CX643" s="10">
        <v>16702346445</v>
      </c>
      <c r="CY643" t="s">
        <v>243</v>
      </c>
      <c r="CZ643" t="s">
        <v>136</v>
      </c>
      <c r="DA643" t="s">
        <v>114</v>
      </c>
      <c r="DB643" t="s">
        <v>115</v>
      </c>
      <c r="DC643" t="s">
        <v>239</v>
      </c>
      <c r="DD643" t="s">
        <v>240</v>
      </c>
      <c r="DF643" t="s">
        <v>2885</v>
      </c>
      <c r="DG643" t="s">
        <v>243</v>
      </c>
    </row>
    <row r="644" spans="1:111" ht="14.45" customHeight="1" x14ac:dyDescent="0.25">
      <c r="A644" t="s">
        <v>5057</v>
      </c>
      <c r="B644" t="s">
        <v>209</v>
      </c>
      <c r="C644" s="1">
        <v>45202.995049537036</v>
      </c>
      <c r="D644" s="1">
        <v>45254</v>
      </c>
      <c r="E644" t="s">
        <v>139</v>
      </c>
      <c r="G644" t="s">
        <v>115</v>
      </c>
      <c r="H644" t="s">
        <v>115</v>
      </c>
      <c r="I644" t="s">
        <v>115</v>
      </c>
      <c r="J644" t="s">
        <v>4567</v>
      </c>
      <c r="K644" t="s">
        <v>4568</v>
      </c>
      <c r="L644" t="s">
        <v>4569</v>
      </c>
      <c r="N644" t="s">
        <v>119</v>
      </c>
      <c r="O644" t="s">
        <v>120</v>
      </c>
      <c r="P644" s="8">
        <v>96950</v>
      </c>
      <c r="Q644" t="s">
        <v>121</v>
      </c>
      <c r="S644" s="10">
        <v>16702350064</v>
      </c>
      <c r="U644">
        <v>236220</v>
      </c>
      <c r="V644" t="s">
        <v>122</v>
      </c>
      <c r="X644" t="s">
        <v>4570</v>
      </c>
      <c r="Y644" t="s">
        <v>4571</v>
      </c>
      <c r="Z644" t="s">
        <v>891</v>
      </c>
      <c r="AA644" t="s">
        <v>321</v>
      </c>
      <c r="AB644" t="s">
        <v>4569</v>
      </c>
      <c r="AD644" t="s">
        <v>119</v>
      </c>
      <c r="AE644" t="s">
        <v>120</v>
      </c>
      <c r="AF644" s="8">
        <v>96950</v>
      </c>
      <c r="AG644" t="s">
        <v>121</v>
      </c>
      <c r="AI644" s="10">
        <v>16702350064</v>
      </c>
      <c r="AK644" t="s">
        <v>4572</v>
      </c>
      <c r="BC644" t="str">
        <f>"17-3022.00"</f>
        <v>17-3022.00</v>
      </c>
      <c r="BD644" t="s">
        <v>1261</v>
      </c>
      <c r="BE644" t="s">
        <v>5058</v>
      </c>
      <c r="BF644" t="s">
        <v>3872</v>
      </c>
      <c r="BG644">
        <v>2</v>
      </c>
      <c r="BH644">
        <v>2</v>
      </c>
      <c r="BI644" s="1">
        <v>45303</v>
      </c>
      <c r="BJ644" s="1">
        <v>45668</v>
      </c>
      <c r="BK644" s="1">
        <v>45303</v>
      </c>
      <c r="BL644" s="1">
        <v>45668</v>
      </c>
      <c r="BM644">
        <v>35</v>
      </c>
      <c r="BN644">
        <v>0</v>
      </c>
      <c r="BO644">
        <v>7</v>
      </c>
      <c r="BP644">
        <v>7</v>
      </c>
      <c r="BQ644">
        <v>7</v>
      </c>
      <c r="BR644">
        <v>7</v>
      </c>
      <c r="BS644">
        <v>7</v>
      </c>
      <c r="BT644">
        <v>0</v>
      </c>
      <c r="BU644" t="str">
        <f>"9:00 AM"</f>
        <v>9:00 AM</v>
      </c>
      <c r="BV644" t="str">
        <f>"5:00 PM"</f>
        <v>5:00 PM</v>
      </c>
      <c r="BW644" t="s">
        <v>160</v>
      </c>
      <c r="BX644">
        <v>0</v>
      </c>
      <c r="BY644">
        <v>24</v>
      </c>
      <c r="BZ644" t="s">
        <v>115</v>
      </c>
      <c r="CB644" t="s">
        <v>5059</v>
      </c>
      <c r="CC644" t="s">
        <v>4569</v>
      </c>
      <c r="CE644" t="s">
        <v>119</v>
      </c>
      <c r="CF644" t="s">
        <v>120</v>
      </c>
      <c r="CG644" s="8">
        <v>96950</v>
      </c>
      <c r="CH644" s="2">
        <v>17.760000000000002</v>
      </c>
      <c r="CI644" s="2">
        <v>17.760000000000002</v>
      </c>
      <c r="CJ644" s="2">
        <v>26.64</v>
      </c>
      <c r="CK644" s="2">
        <v>26.64</v>
      </c>
      <c r="CL644" t="s">
        <v>134</v>
      </c>
      <c r="CM644" t="s">
        <v>206</v>
      </c>
      <c r="CN644" t="s">
        <v>187</v>
      </c>
      <c r="CP644" t="s">
        <v>115</v>
      </c>
      <c r="CQ644" t="s">
        <v>114</v>
      </c>
      <c r="CR644" t="s">
        <v>115</v>
      </c>
      <c r="CS644" t="s">
        <v>114</v>
      </c>
      <c r="CT644" t="s">
        <v>136</v>
      </c>
      <c r="CU644" t="s">
        <v>114</v>
      </c>
      <c r="CV644" t="s">
        <v>136</v>
      </c>
      <c r="CW644" t="s">
        <v>4576</v>
      </c>
      <c r="CX644" s="10">
        <v>16702350064</v>
      </c>
      <c r="CY644" t="s">
        <v>4572</v>
      </c>
      <c r="CZ644" t="s">
        <v>136</v>
      </c>
      <c r="DA644" t="s">
        <v>114</v>
      </c>
      <c r="DB644" t="s">
        <v>115</v>
      </c>
    </row>
    <row r="645" spans="1:111" ht="14.45" customHeight="1" x14ac:dyDescent="0.25">
      <c r="A645" t="s">
        <v>5079</v>
      </c>
      <c r="B645" t="s">
        <v>209</v>
      </c>
      <c r="C645" s="1">
        <v>45203.82259502315</v>
      </c>
      <c r="D645" s="1">
        <v>45254</v>
      </c>
      <c r="E645" t="s">
        <v>139</v>
      </c>
      <c r="G645" t="s">
        <v>115</v>
      </c>
      <c r="H645" t="s">
        <v>115</v>
      </c>
      <c r="I645" t="s">
        <v>115</v>
      </c>
      <c r="J645" t="s">
        <v>1812</v>
      </c>
      <c r="K645" t="s">
        <v>136</v>
      </c>
      <c r="L645" t="s">
        <v>1813</v>
      </c>
      <c r="M645" t="s">
        <v>1814</v>
      </c>
      <c r="N645" t="s">
        <v>1719</v>
      </c>
      <c r="O645" t="s">
        <v>120</v>
      </c>
      <c r="P645" s="8">
        <v>96952</v>
      </c>
      <c r="Q645" t="s">
        <v>121</v>
      </c>
      <c r="R645" t="s">
        <v>136</v>
      </c>
      <c r="S645" s="10">
        <v>16704339989</v>
      </c>
      <c r="U645">
        <v>481111</v>
      </c>
      <c r="V645" t="s">
        <v>122</v>
      </c>
      <c r="X645" t="s">
        <v>1815</v>
      </c>
      <c r="Y645" t="s">
        <v>1816</v>
      </c>
      <c r="Z645" t="s">
        <v>1817</v>
      </c>
      <c r="AA645" t="s">
        <v>219</v>
      </c>
      <c r="AB645" t="s">
        <v>1813</v>
      </c>
      <c r="AC645" t="s">
        <v>1814</v>
      </c>
      <c r="AD645" t="s">
        <v>1719</v>
      </c>
      <c r="AE645" t="s">
        <v>120</v>
      </c>
      <c r="AF645" s="8">
        <v>96952</v>
      </c>
      <c r="AG645" t="s">
        <v>121</v>
      </c>
      <c r="AI645" s="10">
        <v>16704339989</v>
      </c>
      <c r="AK645" t="s">
        <v>1818</v>
      </c>
      <c r="BC645" t="str">
        <f>"49-9098.00"</f>
        <v>49-9098.00</v>
      </c>
      <c r="BD645" t="s">
        <v>4540</v>
      </c>
      <c r="BE645" t="s">
        <v>5080</v>
      </c>
      <c r="BF645" t="s">
        <v>5081</v>
      </c>
      <c r="BG645">
        <v>1</v>
      </c>
      <c r="BH645">
        <v>1</v>
      </c>
      <c r="BI645" s="1">
        <v>45323</v>
      </c>
      <c r="BJ645" s="1">
        <v>45688</v>
      </c>
      <c r="BK645" s="1">
        <v>45323</v>
      </c>
      <c r="BL645" s="1">
        <v>45688</v>
      </c>
      <c r="BM645">
        <v>40</v>
      </c>
      <c r="BN645">
        <v>0</v>
      </c>
      <c r="BO645">
        <v>8</v>
      </c>
      <c r="BP645">
        <v>8</v>
      </c>
      <c r="BQ645">
        <v>8</v>
      </c>
      <c r="BR645">
        <v>8</v>
      </c>
      <c r="BS645">
        <v>8</v>
      </c>
      <c r="BT645">
        <v>0</v>
      </c>
      <c r="BU645" t="str">
        <f>"8:00 AM"</f>
        <v>8:00 AM</v>
      </c>
      <c r="BV645" t="str">
        <f>"5:00 PM"</f>
        <v>5:00 PM</v>
      </c>
      <c r="BW645" t="s">
        <v>131</v>
      </c>
      <c r="BX645">
        <v>0</v>
      </c>
      <c r="BY645">
        <v>12</v>
      </c>
      <c r="BZ645" t="s">
        <v>115</v>
      </c>
      <c r="CB645" s="3" t="s">
        <v>5082</v>
      </c>
      <c r="CC645" t="s">
        <v>1813</v>
      </c>
      <c r="CD645" t="s">
        <v>1814</v>
      </c>
      <c r="CE645" t="s">
        <v>1719</v>
      </c>
      <c r="CF645" t="s">
        <v>120</v>
      </c>
      <c r="CG645" s="8">
        <v>96952</v>
      </c>
      <c r="CH645" s="2">
        <v>9.6300000000000008</v>
      </c>
      <c r="CI645" s="2">
        <v>9.65</v>
      </c>
      <c r="CJ645" s="2">
        <v>0</v>
      </c>
      <c r="CK645" s="2">
        <v>0</v>
      </c>
      <c r="CL645" t="s">
        <v>134</v>
      </c>
      <c r="CM645" t="s">
        <v>136</v>
      </c>
      <c r="CN645" t="s">
        <v>135</v>
      </c>
      <c r="CP645" t="s">
        <v>115</v>
      </c>
      <c r="CQ645" t="s">
        <v>114</v>
      </c>
      <c r="CR645" t="s">
        <v>115</v>
      </c>
      <c r="CS645" t="s">
        <v>115</v>
      </c>
      <c r="CT645" t="s">
        <v>114</v>
      </c>
      <c r="CU645" t="s">
        <v>114</v>
      </c>
      <c r="CV645" t="s">
        <v>136</v>
      </c>
      <c r="CW645" t="s">
        <v>1822</v>
      </c>
      <c r="CX645" s="10">
        <v>16704339989</v>
      </c>
      <c r="CY645" t="s">
        <v>1823</v>
      </c>
      <c r="CZ645" t="s">
        <v>1824</v>
      </c>
      <c r="DA645" t="s">
        <v>114</v>
      </c>
      <c r="DB645" t="s">
        <v>115</v>
      </c>
    </row>
    <row r="646" spans="1:111" ht="14.45" customHeight="1" x14ac:dyDescent="0.25">
      <c r="A646" t="s">
        <v>5083</v>
      </c>
      <c r="B646" t="s">
        <v>209</v>
      </c>
      <c r="C646" s="1">
        <v>45204.070796527776</v>
      </c>
      <c r="D646" s="1">
        <v>45254</v>
      </c>
      <c r="E646" t="s">
        <v>113</v>
      </c>
      <c r="F646" s="1">
        <v>45369.833333333336</v>
      </c>
      <c r="G646" t="s">
        <v>114</v>
      </c>
      <c r="H646" t="s">
        <v>115</v>
      </c>
      <c r="I646" t="s">
        <v>115</v>
      </c>
      <c r="J646" t="s">
        <v>5084</v>
      </c>
      <c r="K646" t="s">
        <v>5085</v>
      </c>
      <c r="L646" t="s">
        <v>5086</v>
      </c>
      <c r="M646" t="s">
        <v>5087</v>
      </c>
      <c r="N646" t="s">
        <v>119</v>
      </c>
      <c r="O646" t="s">
        <v>120</v>
      </c>
      <c r="P646" s="8">
        <v>96950</v>
      </c>
      <c r="Q646" t="s">
        <v>121</v>
      </c>
      <c r="S646" s="10">
        <v>16703112706</v>
      </c>
      <c r="U646">
        <v>424410</v>
      </c>
      <c r="V646" t="s">
        <v>122</v>
      </c>
      <c r="X646" t="s">
        <v>5088</v>
      </c>
      <c r="Y646" t="s">
        <v>5089</v>
      </c>
      <c r="Z646" t="s">
        <v>465</v>
      </c>
      <c r="AA646" t="s">
        <v>4065</v>
      </c>
      <c r="AB646" t="s">
        <v>5086</v>
      </c>
      <c r="AC646" t="s">
        <v>5087</v>
      </c>
      <c r="AD646" t="s">
        <v>119</v>
      </c>
      <c r="AE646" t="s">
        <v>120</v>
      </c>
      <c r="AF646" s="8">
        <v>96950</v>
      </c>
      <c r="AG646" t="s">
        <v>121</v>
      </c>
      <c r="AI646" s="10">
        <v>16703222706</v>
      </c>
      <c r="AK646" t="s">
        <v>5090</v>
      </c>
      <c r="BC646" t="str">
        <f>"13-2011.00"</f>
        <v>13-2011.00</v>
      </c>
      <c r="BD646" t="s">
        <v>1694</v>
      </c>
      <c r="BE646" t="s">
        <v>5091</v>
      </c>
      <c r="BF646" t="s">
        <v>5092</v>
      </c>
      <c r="BG646">
        <v>2</v>
      </c>
      <c r="BH646">
        <v>2</v>
      </c>
      <c r="BI646" s="1">
        <v>45371</v>
      </c>
      <c r="BJ646" s="1">
        <v>46465</v>
      </c>
      <c r="BK646" s="1">
        <v>45371</v>
      </c>
      <c r="BL646" s="1">
        <v>46465</v>
      </c>
      <c r="BM646">
        <v>35</v>
      </c>
      <c r="BN646">
        <v>0</v>
      </c>
      <c r="BO646">
        <v>7</v>
      </c>
      <c r="BP646">
        <v>7</v>
      </c>
      <c r="BQ646">
        <v>7</v>
      </c>
      <c r="BR646">
        <v>7</v>
      </c>
      <c r="BS646">
        <v>7</v>
      </c>
      <c r="BT646">
        <v>0</v>
      </c>
      <c r="BU646" t="str">
        <f>"8:00 AM"</f>
        <v>8:00 AM</v>
      </c>
      <c r="BV646" t="str">
        <f>"5:00 PM"</f>
        <v>5:00 PM</v>
      </c>
      <c r="BW646" t="s">
        <v>683</v>
      </c>
      <c r="BX646">
        <v>0</v>
      </c>
      <c r="BY646">
        <v>24</v>
      </c>
      <c r="BZ646" t="s">
        <v>115</v>
      </c>
      <c r="CB646" s="3" t="s">
        <v>5093</v>
      </c>
      <c r="CC646" t="s">
        <v>5086</v>
      </c>
      <c r="CD646" t="s">
        <v>5087</v>
      </c>
      <c r="CE646" t="s">
        <v>119</v>
      </c>
      <c r="CF646" t="s">
        <v>120</v>
      </c>
      <c r="CG646" s="8">
        <v>96950</v>
      </c>
      <c r="CH646" s="2">
        <v>16.98</v>
      </c>
      <c r="CI646" s="2">
        <v>16.98</v>
      </c>
      <c r="CJ646" s="2">
        <v>25.47</v>
      </c>
      <c r="CK646" s="2">
        <v>25.47</v>
      </c>
      <c r="CL646" t="s">
        <v>134</v>
      </c>
      <c r="CM646" t="s">
        <v>5094</v>
      </c>
      <c r="CN646" t="s">
        <v>135</v>
      </c>
      <c r="CP646" t="s">
        <v>115</v>
      </c>
      <c r="CQ646" t="s">
        <v>114</v>
      </c>
      <c r="CR646" t="s">
        <v>115</v>
      </c>
      <c r="CS646" t="s">
        <v>114</v>
      </c>
      <c r="CT646" t="s">
        <v>114</v>
      </c>
      <c r="CU646" t="s">
        <v>114</v>
      </c>
      <c r="CV646" t="s">
        <v>136</v>
      </c>
      <c r="CW646" t="s">
        <v>5095</v>
      </c>
      <c r="CX646" s="10">
        <v>16703222706</v>
      </c>
      <c r="CY646" t="s">
        <v>5090</v>
      </c>
      <c r="CZ646" t="s">
        <v>596</v>
      </c>
      <c r="DA646" t="s">
        <v>114</v>
      </c>
      <c r="DB646" t="s">
        <v>115</v>
      </c>
    </row>
    <row r="647" spans="1:111" ht="14.45" customHeight="1" x14ac:dyDescent="0.25">
      <c r="A647" t="s">
        <v>5096</v>
      </c>
      <c r="B647" t="s">
        <v>209</v>
      </c>
      <c r="C647" s="1">
        <v>45194.871749652775</v>
      </c>
      <c r="D647" s="1">
        <v>45254</v>
      </c>
      <c r="E647" t="s">
        <v>113</v>
      </c>
      <c r="F647" s="1">
        <v>45321.791666666664</v>
      </c>
      <c r="G647" t="s">
        <v>114</v>
      </c>
      <c r="H647" t="s">
        <v>115</v>
      </c>
      <c r="I647" t="s">
        <v>115</v>
      </c>
      <c r="J647" t="s">
        <v>4978</v>
      </c>
      <c r="L647" t="s">
        <v>4979</v>
      </c>
      <c r="M647" t="s">
        <v>4980</v>
      </c>
      <c r="N647" t="s">
        <v>119</v>
      </c>
      <c r="O647" t="s">
        <v>120</v>
      </c>
      <c r="P647" s="8">
        <v>96950</v>
      </c>
      <c r="Q647" t="s">
        <v>121</v>
      </c>
      <c r="S647" s="10">
        <v>16702351662</v>
      </c>
      <c r="U647">
        <v>811412</v>
      </c>
      <c r="V647" t="s">
        <v>122</v>
      </c>
      <c r="X647" t="s">
        <v>729</v>
      </c>
      <c r="Y647" t="s">
        <v>4981</v>
      </c>
      <c r="Z647" t="s">
        <v>2657</v>
      </c>
      <c r="AA647" t="s">
        <v>4909</v>
      </c>
      <c r="AB647" t="s">
        <v>4979</v>
      </c>
      <c r="AC647" t="s">
        <v>4980</v>
      </c>
      <c r="AD647" t="s">
        <v>119</v>
      </c>
      <c r="AE647" t="s">
        <v>120</v>
      </c>
      <c r="AF647" s="8">
        <v>96950</v>
      </c>
      <c r="AG647" t="s">
        <v>121</v>
      </c>
      <c r="AI647" s="10">
        <v>16702351662</v>
      </c>
      <c r="AK647" t="s">
        <v>4982</v>
      </c>
      <c r="BC647" t="str">
        <f>"49-9021.00"</f>
        <v>49-9021.00</v>
      </c>
      <c r="BD647" t="s">
        <v>372</v>
      </c>
      <c r="BE647" t="s">
        <v>4983</v>
      </c>
      <c r="BF647" t="s">
        <v>4984</v>
      </c>
      <c r="BG647">
        <v>1</v>
      </c>
      <c r="BH647">
        <v>1</v>
      </c>
      <c r="BI647" s="1">
        <v>45323</v>
      </c>
      <c r="BJ647" s="1">
        <v>46418</v>
      </c>
      <c r="BK647" s="1">
        <v>45323</v>
      </c>
      <c r="BL647" s="1">
        <v>46418</v>
      </c>
      <c r="BM647">
        <v>40</v>
      </c>
      <c r="BN647">
        <v>0</v>
      </c>
      <c r="BO647">
        <v>8</v>
      </c>
      <c r="BP647">
        <v>8</v>
      </c>
      <c r="BQ647">
        <v>8</v>
      </c>
      <c r="BR647">
        <v>8</v>
      </c>
      <c r="BS647">
        <v>8</v>
      </c>
      <c r="BT647">
        <v>0</v>
      </c>
      <c r="BU647" t="str">
        <f>"8:00 AM"</f>
        <v>8:00 AM</v>
      </c>
      <c r="BV647" t="str">
        <f>"5:00 PM"</f>
        <v>5:00 PM</v>
      </c>
      <c r="BW647" t="s">
        <v>131</v>
      </c>
      <c r="BX647">
        <v>0</v>
      </c>
      <c r="BY647">
        <v>12</v>
      </c>
      <c r="BZ647" t="s">
        <v>115</v>
      </c>
      <c r="CB647" s="3" t="s">
        <v>5097</v>
      </c>
      <c r="CC647" t="s">
        <v>4979</v>
      </c>
      <c r="CD647" t="s">
        <v>4980</v>
      </c>
      <c r="CE647" t="s">
        <v>119</v>
      </c>
      <c r="CF647" t="s">
        <v>120</v>
      </c>
      <c r="CG647" s="8">
        <v>96950</v>
      </c>
      <c r="CH647" s="2">
        <v>10.06</v>
      </c>
      <c r="CI647" s="2">
        <v>10.06</v>
      </c>
      <c r="CJ647" s="2">
        <v>15.09</v>
      </c>
      <c r="CK647" s="2">
        <v>15.09</v>
      </c>
      <c r="CL647" t="s">
        <v>134</v>
      </c>
      <c r="CM647" t="s">
        <v>206</v>
      </c>
      <c r="CN647" t="s">
        <v>135</v>
      </c>
      <c r="CP647" t="s">
        <v>115</v>
      </c>
      <c r="CQ647" t="s">
        <v>114</v>
      </c>
      <c r="CR647" t="s">
        <v>115</v>
      </c>
      <c r="CS647" t="s">
        <v>114</v>
      </c>
      <c r="CT647" t="s">
        <v>136</v>
      </c>
      <c r="CU647" t="s">
        <v>114</v>
      </c>
      <c r="CV647" t="s">
        <v>136</v>
      </c>
      <c r="CW647" t="s">
        <v>1486</v>
      </c>
      <c r="CX647" s="10">
        <v>16702351662</v>
      </c>
      <c r="CY647" t="s">
        <v>4986</v>
      </c>
      <c r="CZ647" t="s">
        <v>206</v>
      </c>
      <c r="DA647" t="s">
        <v>114</v>
      </c>
      <c r="DB647" t="s">
        <v>115</v>
      </c>
    </row>
    <row r="648" spans="1:111" ht="14.45" customHeight="1" x14ac:dyDescent="0.25">
      <c r="A648" t="s">
        <v>5037</v>
      </c>
      <c r="B648" t="s">
        <v>285</v>
      </c>
      <c r="C648" s="1">
        <v>45150.881457175929</v>
      </c>
      <c r="D648" s="1">
        <v>45254</v>
      </c>
      <c r="E648" t="s">
        <v>139</v>
      </c>
      <c r="G648" t="s">
        <v>115</v>
      </c>
      <c r="H648" t="s">
        <v>115</v>
      </c>
      <c r="I648" t="s">
        <v>115</v>
      </c>
      <c r="J648" t="s">
        <v>3377</v>
      </c>
      <c r="K648" t="s">
        <v>5038</v>
      </c>
      <c r="L648" t="s">
        <v>5039</v>
      </c>
      <c r="M648" t="s">
        <v>3380</v>
      </c>
      <c r="N648" t="s">
        <v>621</v>
      </c>
      <c r="O648" t="s">
        <v>120</v>
      </c>
      <c r="P648" s="8">
        <v>96952</v>
      </c>
      <c r="Q648" t="s">
        <v>121</v>
      </c>
      <c r="S648" s="10">
        <v>16704331577</v>
      </c>
      <c r="U648">
        <v>721120</v>
      </c>
      <c r="V648" t="s">
        <v>122</v>
      </c>
      <c r="X648" t="s">
        <v>3381</v>
      </c>
      <c r="Y648" t="s">
        <v>3382</v>
      </c>
      <c r="Z648" t="s">
        <v>176</v>
      </c>
      <c r="AA648" t="s">
        <v>3383</v>
      </c>
      <c r="AB648" t="s">
        <v>3379</v>
      </c>
      <c r="AC648" t="s">
        <v>5040</v>
      </c>
      <c r="AD648" t="s">
        <v>1719</v>
      </c>
      <c r="AE648" t="s">
        <v>120</v>
      </c>
      <c r="AF648" s="8">
        <v>96952</v>
      </c>
      <c r="AG648" t="s">
        <v>121</v>
      </c>
      <c r="AI648" s="10">
        <v>16704331577</v>
      </c>
      <c r="AK648" t="s">
        <v>3385</v>
      </c>
      <c r="BC648" t="str">
        <f>"11-9071.00"</f>
        <v>11-9071.00</v>
      </c>
      <c r="BD648" t="s">
        <v>5041</v>
      </c>
      <c r="BE648" t="s">
        <v>5042</v>
      </c>
      <c r="BF648" t="s">
        <v>5043</v>
      </c>
      <c r="BG648">
        <v>1</v>
      </c>
      <c r="BI648" s="1">
        <v>45261</v>
      </c>
      <c r="BJ648" s="1">
        <v>45626</v>
      </c>
      <c r="BM648">
        <v>40</v>
      </c>
      <c r="BN648">
        <v>8</v>
      </c>
      <c r="BO648">
        <v>8</v>
      </c>
      <c r="BP648">
        <v>0</v>
      </c>
      <c r="BQ648">
        <v>0</v>
      </c>
      <c r="BR648">
        <v>8</v>
      </c>
      <c r="BS648">
        <v>8</v>
      </c>
      <c r="BT648">
        <v>8</v>
      </c>
      <c r="BU648" t="str">
        <f>"5:00 PM"</f>
        <v>5:00 PM</v>
      </c>
      <c r="BV648" t="str">
        <f>"1:00 AM"</f>
        <v>1:00 AM</v>
      </c>
      <c r="BW648" t="s">
        <v>131</v>
      </c>
      <c r="BX648">
        <v>1</v>
      </c>
      <c r="BY648">
        <v>12</v>
      </c>
      <c r="BZ648" t="s">
        <v>114</v>
      </c>
      <c r="CA648">
        <v>4</v>
      </c>
      <c r="CB648" t="s">
        <v>5044</v>
      </c>
      <c r="CC648" t="s">
        <v>5045</v>
      </c>
      <c r="CD648" t="s">
        <v>3380</v>
      </c>
      <c r="CE648" t="s">
        <v>621</v>
      </c>
      <c r="CF648" t="s">
        <v>120</v>
      </c>
      <c r="CG648" s="8">
        <v>96952</v>
      </c>
      <c r="CH648" s="2">
        <v>23.62</v>
      </c>
      <c r="CI648" s="2">
        <v>23.62</v>
      </c>
      <c r="CL648" t="s">
        <v>134</v>
      </c>
      <c r="CM648" t="s">
        <v>206</v>
      </c>
      <c r="CN648" t="s">
        <v>135</v>
      </c>
      <c r="CP648" t="s">
        <v>115</v>
      </c>
      <c r="CQ648" t="s">
        <v>114</v>
      </c>
      <c r="CR648" t="s">
        <v>115</v>
      </c>
      <c r="CS648" t="s">
        <v>115</v>
      </c>
      <c r="CT648" t="s">
        <v>114</v>
      </c>
      <c r="CU648" t="s">
        <v>114</v>
      </c>
      <c r="CV648" t="s">
        <v>136</v>
      </c>
      <c r="CW648" t="s">
        <v>5046</v>
      </c>
      <c r="CX648" s="10">
        <v>16704331577</v>
      </c>
      <c r="CY648" t="s">
        <v>3385</v>
      </c>
      <c r="CZ648" t="s">
        <v>136</v>
      </c>
      <c r="DA648" t="s">
        <v>114</v>
      </c>
      <c r="DB648" t="s">
        <v>115</v>
      </c>
    </row>
    <row r="649" spans="1:111" ht="14.45" customHeight="1" x14ac:dyDescent="0.25">
      <c r="A649" t="s">
        <v>5051</v>
      </c>
      <c r="B649" t="s">
        <v>285</v>
      </c>
      <c r="C649" s="1">
        <v>45215.289645254627</v>
      </c>
      <c r="D649" s="1">
        <v>45254</v>
      </c>
      <c r="E649" t="s">
        <v>139</v>
      </c>
      <c r="G649" t="s">
        <v>115</v>
      </c>
      <c r="H649" t="s">
        <v>115</v>
      </c>
      <c r="I649" t="s">
        <v>115</v>
      </c>
      <c r="J649" t="s">
        <v>4867</v>
      </c>
      <c r="K649" t="s">
        <v>4868</v>
      </c>
      <c r="L649" t="s">
        <v>4919</v>
      </c>
      <c r="M649" t="s">
        <v>4870</v>
      </c>
      <c r="N649" t="s">
        <v>214</v>
      </c>
      <c r="O649" t="s">
        <v>120</v>
      </c>
      <c r="P649" s="8">
        <v>96950</v>
      </c>
      <c r="Q649" t="s">
        <v>121</v>
      </c>
      <c r="R649" t="s">
        <v>136</v>
      </c>
      <c r="S649" s="10">
        <v>16703220007</v>
      </c>
      <c r="U649">
        <v>561320</v>
      </c>
      <c r="V649" t="s">
        <v>122</v>
      </c>
      <c r="X649" t="s">
        <v>4871</v>
      </c>
      <c r="Y649" t="s">
        <v>4920</v>
      </c>
      <c r="Z649" t="s">
        <v>4873</v>
      </c>
      <c r="AA649" t="s">
        <v>4874</v>
      </c>
      <c r="AB649" t="s">
        <v>4921</v>
      </c>
      <c r="AC649" t="s">
        <v>4870</v>
      </c>
      <c r="AD649" t="s">
        <v>214</v>
      </c>
      <c r="AE649" t="s">
        <v>120</v>
      </c>
      <c r="AF649" s="8">
        <v>96950</v>
      </c>
      <c r="AG649" t="s">
        <v>121</v>
      </c>
      <c r="AH649" t="s">
        <v>560</v>
      </c>
      <c r="AI649" s="10">
        <v>16707832577</v>
      </c>
      <c r="AK649" t="s">
        <v>4876</v>
      </c>
      <c r="BC649" t="str">
        <f>"49-9071.00"</f>
        <v>49-9071.00</v>
      </c>
      <c r="BD649" t="s">
        <v>200</v>
      </c>
      <c r="BE649" t="s">
        <v>5052</v>
      </c>
      <c r="BF649" t="s">
        <v>5053</v>
      </c>
      <c r="BG649">
        <v>10</v>
      </c>
      <c r="BI649" s="1">
        <v>45292</v>
      </c>
      <c r="BJ649" s="1">
        <v>45657</v>
      </c>
      <c r="BM649">
        <v>35</v>
      </c>
      <c r="BN649">
        <v>0</v>
      </c>
      <c r="BO649">
        <v>6</v>
      </c>
      <c r="BP649">
        <v>6</v>
      </c>
      <c r="BQ649">
        <v>6</v>
      </c>
      <c r="BR649">
        <v>6</v>
      </c>
      <c r="BS649">
        <v>6</v>
      </c>
      <c r="BT649">
        <v>5</v>
      </c>
      <c r="BU649" t="str">
        <f>"8:00 PM"</f>
        <v>8:00 PM</v>
      </c>
      <c r="BV649" t="str">
        <f>"2:00 PM"</f>
        <v>2:00 PM</v>
      </c>
      <c r="BW649" t="s">
        <v>131</v>
      </c>
      <c r="BX649">
        <v>0</v>
      </c>
      <c r="BY649">
        <v>12</v>
      </c>
      <c r="BZ649" t="s">
        <v>115</v>
      </c>
      <c r="CB649" t="s">
        <v>5054</v>
      </c>
      <c r="CC649" t="s">
        <v>214</v>
      </c>
      <c r="CD649" t="s">
        <v>4870</v>
      </c>
      <c r="CE649" t="s">
        <v>214</v>
      </c>
      <c r="CF649" t="s">
        <v>120</v>
      </c>
      <c r="CG649" s="8">
        <v>96950</v>
      </c>
      <c r="CH649" s="2">
        <v>9.5399999999999991</v>
      </c>
      <c r="CI649" s="2">
        <v>9.5399999999999991</v>
      </c>
      <c r="CJ649" s="2">
        <v>14.31</v>
      </c>
      <c r="CK649" s="2">
        <v>14.31</v>
      </c>
      <c r="CL649" t="s">
        <v>134</v>
      </c>
      <c r="CM649" t="s">
        <v>136</v>
      </c>
      <c r="CN649" t="s">
        <v>135</v>
      </c>
      <c r="CP649" t="s">
        <v>115</v>
      </c>
      <c r="CQ649" t="s">
        <v>114</v>
      </c>
      <c r="CR649" t="s">
        <v>115</v>
      </c>
      <c r="CS649" t="s">
        <v>114</v>
      </c>
      <c r="CT649" t="s">
        <v>136</v>
      </c>
      <c r="CU649" t="s">
        <v>114</v>
      </c>
      <c r="CV649" t="s">
        <v>136</v>
      </c>
      <c r="CW649" t="s">
        <v>4880</v>
      </c>
      <c r="CX649" s="10">
        <v>16707832557</v>
      </c>
      <c r="CY649" t="s">
        <v>4876</v>
      </c>
      <c r="CZ649" t="s">
        <v>136</v>
      </c>
      <c r="DA649" t="s">
        <v>114</v>
      </c>
      <c r="DB649" t="s">
        <v>115</v>
      </c>
    </row>
    <row r="650" spans="1:111" ht="14.45" customHeight="1" x14ac:dyDescent="0.25">
      <c r="A650" t="s">
        <v>5060</v>
      </c>
      <c r="B650" t="s">
        <v>700</v>
      </c>
      <c r="C650" s="1">
        <v>45202.825296527779</v>
      </c>
      <c r="D650" s="1">
        <v>45254</v>
      </c>
      <c r="E650" t="s">
        <v>139</v>
      </c>
      <c r="G650" t="s">
        <v>115</v>
      </c>
      <c r="H650" t="s">
        <v>115</v>
      </c>
      <c r="I650" t="s">
        <v>115</v>
      </c>
      <c r="J650" t="s">
        <v>3104</v>
      </c>
      <c r="K650" t="s">
        <v>5061</v>
      </c>
      <c r="L650" t="s">
        <v>3106</v>
      </c>
      <c r="M650" t="s">
        <v>3107</v>
      </c>
      <c r="N650" t="s">
        <v>214</v>
      </c>
      <c r="O650" t="s">
        <v>120</v>
      </c>
      <c r="P650" s="8">
        <v>96950</v>
      </c>
      <c r="Q650" t="s">
        <v>121</v>
      </c>
      <c r="S650" s="10">
        <v>16702880360</v>
      </c>
      <c r="T650">
        <v>104</v>
      </c>
      <c r="U650">
        <v>48819</v>
      </c>
      <c r="V650" t="s">
        <v>122</v>
      </c>
      <c r="X650" t="s">
        <v>3108</v>
      </c>
      <c r="Y650" t="s">
        <v>3109</v>
      </c>
      <c r="AA650" t="s">
        <v>3111</v>
      </c>
      <c r="AB650" t="s">
        <v>3106</v>
      </c>
      <c r="AC650" t="s">
        <v>3107</v>
      </c>
      <c r="AD650" t="s">
        <v>214</v>
      </c>
      <c r="AE650" t="s">
        <v>120</v>
      </c>
      <c r="AF650" s="8">
        <v>96950</v>
      </c>
      <c r="AG650" t="s">
        <v>121</v>
      </c>
      <c r="AI650" s="10">
        <v>16702880360</v>
      </c>
      <c r="AJ650">
        <v>104</v>
      </c>
      <c r="AK650" t="s">
        <v>3112</v>
      </c>
      <c r="BC650" t="str">
        <f>"49-3023.00"</f>
        <v>49-3023.00</v>
      </c>
      <c r="BD650" t="s">
        <v>164</v>
      </c>
      <c r="BE650" t="s">
        <v>5062</v>
      </c>
      <c r="BF650" t="s">
        <v>5063</v>
      </c>
      <c r="BG650">
        <v>2</v>
      </c>
      <c r="BH650">
        <v>1</v>
      </c>
      <c r="BI650" s="1">
        <v>45261</v>
      </c>
      <c r="BJ650" s="1">
        <v>45565</v>
      </c>
      <c r="BK650" s="1">
        <v>45261</v>
      </c>
      <c r="BL650" s="1">
        <v>45565</v>
      </c>
      <c r="BM650">
        <v>35</v>
      </c>
      <c r="BN650">
        <v>0</v>
      </c>
      <c r="BO650">
        <v>7</v>
      </c>
      <c r="BP650">
        <v>7</v>
      </c>
      <c r="BQ650">
        <v>7</v>
      </c>
      <c r="BR650">
        <v>7</v>
      </c>
      <c r="BS650">
        <v>7</v>
      </c>
      <c r="BT650">
        <v>0</v>
      </c>
      <c r="BU650" t="str">
        <f>"8:00 AM"</f>
        <v>8:00 AM</v>
      </c>
      <c r="BV650" t="str">
        <f>"4:00 PM"</f>
        <v>4:00 PM</v>
      </c>
      <c r="BW650" t="s">
        <v>131</v>
      </c>
      <c r="BX650">
        <v>0</v>
      </c>
      <c r="BY650">
        <v>12</v>
      </c>
      <c r="BZ650" t="s">
        <v>115</v>
      </c>
      <c r="CB650" t="s">
        <v>5064</v>
      </c>
      <c r="CC650" t="s">
        <v>5065</v>
      </c>
      <c r="CD650" t="s">
        <v>3117</v>
      </c>
      <c r="CE650" t="s">
        <v>214</v>
      </c>
      <c r="CF650" t="s">
        <v>120</v>
      </c>
      <c r="CG650" s="8">
        <v>96950</v>
      </c>
      <c r="CH650" s="2">
        <v>10.07</v>
      </c>
      <c r="CI650" s="2">
        <v>11</v>
      </c>
      <c r="CJ650" s="2">
        <v>15.11</v>
      </c>
      <c r="CK650" s="2">
        <v>16.5</v>
      </c>
      <c r="CL650" t="s">
        <v>134</v>
      </c>
      <c r="CM650" t="s">
        <v>593</v>
      </c>
      <c r="CN650" t="s">
        <v>135</v>
      </c>
      <c r="CP650" t="s">
        <v>115</v>
      </c>
      <c r="CQ650" t="s">
        <v>114</v>
      </c>
      <c r="CR650" t="s">
        <v>115</v>
      </c>
      <c r="CS650" t="s">
        <v>114</v>
      </c>
      <c r="CT650" t="s">
        <v>114</v>
      </c>
      <c r="CU650" t="s">
        <v>114</v>
      </c>
      <c r="CV650" t="s">
        <v>136</v>
      </c>
      <c r="CW650" t="s">
        <v>5066</v>
      </c>
      <c r="CX650" s="10">
        <v>16702880360</v>
      </c>
      <c r="CY650" t="s">
        <v>3120</v>
      </c>
      <c r="CZ650" t="s">
        <v>596</v>
      </c>
      <c r="DA650" t="s">
        <v>114</v>
      </c>
      <c r="DB650" t="s">
        <v>115</v>
      </c>
    </row>
    <row r="651" spans="1:111" ht="14.45" customHeight="1" x14ac:dyDescent="0.25">
      <c r="A651" t="s">
        <v>5015</v>
      </c>
      <c r="B651" t="s">
        <v>112</v>
      </c>
      <c r="C651" s="1">
        <v>45209.855188541667</v>
      </c>
      <c r="D651" s="1">
        <v>45254</v>
      </c>
      <c r="E651" t="s">
        <v>139</v>
      </c>
      <c r="G651" t="s">
        <v>114</v>
      </c>
      <c r="H651" t="s">
        <v>115</v>
      </c>
      <c r="I651" t="s">
        <v>115</v>
      </c>
      <c r="J651" t="s">
        <v>1119</v>
      </c>
      <c r="L651" t="s">
        <v>1120</v>
      </c>
      <c r="M651" t="s">
        <v>1120</v>
      </c>
      <c r="N651" t="s">
        <v>214</v>
      </c>
      <c r="O651" t="s">
        <v>120</v>
      </c>
      <c r="P651" s="8">
        <v>96950</v>
      </c>
      <c r="Q651" t="s">
        <v>121</v>
      </c>
      <c r="S651" s="10">
        <v>16702346445</v>
      </c>
      <c r="T651">
        <v>2263</v>
      </c>
      <c r="U651">
        <v>4411</v>
      </c>
      <c r="V651" t="s">
        <v>122</v>
      </c>
      <c r="X651" t="s">
        <v>239</v>
      </c>
      <c r="Y651" t="s">
        <v>240</v>
      </c>
      <c r="AA651" t="s">
        <v>241</v>
      </c>
      <c r="AB651" t="s">
        <v>242</v>
      </c>
      <c r="AC651" t="s">
        <v>242</v>
      </c>
      <c r="AD651" t="s">
        <v>214</v>
      </c>
      <c r="AE651" t="s">
        <v>120</v>
      </c>
      <c r="AF651" s="8">
        <v>96950</v>
      </c>
      <c r="AG651" t="s">
        <v>121</v>
      </c>
      <c r="AI651" s="10">
        <v>16702346445</v>
      </c>
      <c r="AJ651">
        <v>2263</v>
      </c>
      <c r="AK651" t="s">
        <v>243</v>
      </c>
      <c r="BC651" t="str">
        <f>"37-2011.00"</f>
        <v>37-2011.00</v>
      </c>
      <c r="BD651" t="s">
        <v>144</v>
      </c>
      <c r="BE651" t="s">
        <v>1121</v>
      </c>
      <c r="BF651" t="s">
        <v>609</v>
      </c>
      <c r="BG651">
        <v>1</v>
      </c>
      <c r="BI651" s="1">
        <v>45261</v>
      </c>
      <c r="BJ651" s="1">
        <v>46356</v>
      </c>
      <c r="BM651">
        <v>40</v>
      </c>
      <c r="BN651">
        <v>0</v>
      </c>
      <c r="BO651">
        <v>8</v>
      </c>
      <c r="BP651">
        <v>8</v>
      </c>
      <c r="BQ651">
        <v>8</v>
      </c>
      <c r="BR651">
        <v>8</v>
      </c>
      <c r="BS651">
        <v>8</v>
      </c>
      <c r="BT651">
        <v>0</v>
      </c>
      <c r="BU651" t="str">
        <f>"8:00 AM"</f>
        <v>8:00 AM</v>
      </c>
      <c r="BV651" t="str">
        <f>"5:00 PM"</f>
        <v>5:00 PM</v>
      </c>
      <c r="BW651" t="s">
        <v>184</v>
      </c>
      <c r="BX651">
        <v>0</v>
      </c>
      <c r="BY651">
        <v>12</v>
      </c>
      <c r="BZ651" t="s">
        <v>115</v>
      </c>
      <c r="CB651" t="s">
        <v>4364</v>
      </c>
      <c r="CC651" t="s">
        <v>1120</v>
      </c>
      <c r="CD651" t="s">
        <v>1120</v>
      </c>
      <c r="CE651" t="s">
        <v>214</v>
      </c>
      <c r="CF651" t="s">
        <v>120</v>
      </c>
      <c r="CG651" s="8">
        <v>96950</v>
      </c>
      <c r="CH651" s="2">
        <v>8.15</v>
      </c>
      <c r="CI651" s="2">
        <v>8.15</v>
      </c>
      <c r="CJ651" s="2">
        <v>12.22</v>
      </c>
      <c r="CK651" s="2">
        <v>12.22</v>
      </c>
      <c r="CL651" t="s">
        <v>134</v>
      </c>
      <c r="CM651" t="s">
        <v>248</v>
      </c>
      <c r="CN651" t="s">
        <v>135</v>
      </c>
      <c r="CP651" t="s">
        <v>115</v>
      </c>
      <c r="CQ651" t="s">
        <v>114</v>
      </c>
      <c r="CR651" t="s">
        <v>115</v>
      </c>
      <c r="CS651" t="s">
        <v>114</v>
      </c>
      <c r="CT651" t="s">
        <v>136</v>
      </c>
      <c r="CU651" t="s">
        <v>114</v>
      </c>
      <c r="CV651" t="s">
        <v>136</v>
      </c>
      <c r="CW651" t="s">
        <v>136</v>
      </c>
      <c r="CX651" s="10">
        <v>16702346445</v>
      </c>
      <c r="CY651" t="s">
        <v>243</v>
      </c>
      <c r="CZ651" t="s">
        <v>136</v>
      </c>
      <c r="DA651" t="s">
        <v>114</v>
      </c>
      <c r="DB651" t="s">
        <v>115</v>
      </c>
      <c r="DC651" t="s">
        <v>239</v>
      </c>
      <c r="DD651" t="s">
        <v>240</v>
      </c>
      <c r="DF651" t="s">
        <v>237</v>
      </c>
      <c r="DG651" t="s">
        <v>243</v>
      </c>
    </row>
    <row r="652" spans="1:111" ht="14.45" customHeight="1" x14ac:dyDescent="0.25">
      <c r="A652" t="s">
        <v>5067</v>
      </c>
      <c r="B652" t="s">
        <v>112</v>
      </c>
      <c r="C652" s="1">
        <v>45181.771664004627</v>
      </c>
      <c r="D652" s="1">
        <v>45254</v>
      </c>
      <c r="E652" t="s">
        <v>113</v>
      </c>
      <c r="F652" s="1">
        <v>45198.833333333336</v>
      </c>
      <c r="G652" t="s">
        <v>115</v>
      </c>
      <c r="H652" t="s">
        <v>115</v>
      </c>
      <c r="I652" t="s">
        <v>115</v>
      </c>
      <c r="J652" t="s">
        <v>5068</v>
      </c>
      <c r="K652" t="s">
        <v>5069</v>
      </c>
      <c r="L652" t="s">
        <v>5070</v>
      </c>
      <c r="M652" t="s">
        <v>5071</v>
      </c>
      <c r="N652" t="s">
        <v>119</v>
      </c>
      <c r="O652" t="s">
        <v>120</v>
      </c>
      <c r="P652" s="8">
        <v>96950</v>
      </c>
      <c r="Q652" t="s">
        <v>121</v>
      </c>
      <c r="S652" s="10" t="s">
        <v>5072</v>
      </c>
      <c r="U652">
        <v>236115</v>
      </c>
      <c r="V652" t="s">
        <v>122</v>
      </c>
      <c r="X652" t="s">
        <v>5073</v>
      </c>
      <c r="Y652" t="s">
        <v>5074</v>
      </c>
      <c r="Z652" t="s">
        <v>5075</v>
      </c>
      <c r="AA652" t="s">
        <v>126</v>
      </c>
      <c r="AB652" t="s">
        <v>5071</v>
      </c>
      <c r="AD652" t="s">
        <v>119</v>
      </c>
      <c r="AE652" t="s">
        <v>120</v>
      </c>
      <c r="AF652" s="8">
        <v>96950</v>
      </c>
      <c r="AG652" t="s">
        <v>121</v>
      </c>
      <c r="AI652" s="10" t="s">
        <v>5072</v>
      </c>
      <c r="AK652" t="s">
        <v>5076</v>
      </c>
      <c r="BC652" t="str">
        <f>"49-9071.00"</f>
        <v>49-9071.00</v>
      </c>
      <c r="BD652" t="s">
        <v>200</v>
      </c>
      <c r="BE652" t="s">
        <v>5077</v>
      </c>
      <c r="BF652" t="s">
        <v>5078</v>
      </c>
      <c r="BG652">
        <v>3</v>
      </c>
      <c r="BI652" s="1">
        <v>45200</v>
      </c>
      <c r="BJ652" s="1">
        <v>45565</v>
      </c>
      <c r="BM652">
        <v>35</v>
      </c>
      <c r="BN652">
        <v>0</v>
      </c>
      <c r="BO652">
        <v>7</v>
      </c>
      <c r="BP652">
        <v>7</v>
      </c>
      <c r="BQ652">
        <v>7</v>
      </c>
      <c r="BR652">
        <v>7</v>
      </c>
      <c r="BS652">
        <v>7</v>
      </c>
      <c r="BT652">
        <v>0</v>
      </c>
      <c r="BU652" t="str">
        <f>"7:30 AM"</f>
        <v>7:30 AM</v>
      </c>
      <c r="BV652" t="str">
        <f>"4:30 PM"</f>
        <v>4:30 PM</v>
      </c>
      <c r="BW652" t="s">
        <v>131</v>
      </c>
      <c r="BX652">
        <v>0</v>
      </c>
      <c r="BY652">
        <v>24</v>
      </c>
      <c r="BZ652" t="s">
        <v>115</v>
      </c>
      <c r="CB652" t="s">
        <v>423</v>
      </c>
      <c r="CC652" t="s">
        <v>5070</v>
      </c>
      <c r="CE652" t="s">
        <v>119</v>
      </c>
      <c r="CF652" t="s">
        <v>120</v>
      </c>
      <c r="CG652" s="8">
        <v>96950</v>
      </c>
      <c r="CH652" s="2">
        <v>9.5399999999999991</v>
      </c>
      <c r="CI652" s="2">
        <v>9.5399999999999991</v>
      </c>
      <c r="CJ652" s="2">
        <v>14.31</v>
      </c>
      <c r="CK652" s="2">
        <v>14.31</v>
      </c>
      <c r="CL652" t="s">
        <v>134</v>
      </c>
      <c r="CM652" t="s">
        <v>136</v>
      </c>
      <c r="CN652" t="s">
        <v>135</v>
      </c>
      <c r="CP652" t="s">
        <v>115</v>
      </c>
      <c r="CQ652" t="s">
        <v>114</v>
      </c>
      <c r="CR652" t="s">
        <v>114</v>
      </c>
      <c r="CS652" t="s">
        <v>114</v>
      </c>
      <c r="CT652" t="s">
        <v>136</v>
      </c>
      <c r="CU652" t="s">
        <v>114</v>
      </c>
      <c r="CV652" t="s">
        <v>136</v>
      </c>
      <c r="CW652" t="s">
        <v>423</v>
      </c>
      <c r="CX652" s="10" t="s">
        <v>5072</v>
      </c>
      <c r="CY652" t="s">
        <v>5076</v>
      </c>
      <c r="CZ652" t="s">
        <v>136</v>
      </c>
      <c r="DA652" t="s">
        <v>114</v>
      </c>
      <c r="DB652" t="s">
        <v>136</v>
      </c>
    </row>
    <row r="653" spans="1:111" ht="14.45" customHeight="1" x14ac:dyDescent="0.25">
      <c r="A653" t="s">
        <v>5098</v>
      </c>
      <c r="B653" t="s">
        <v>209</v>
      </c>
      <c r="C653" s="1">
        <v>45203.273393055555</v>
      </c>
      <c r="D653" s="1">
        <v>45257</v>
      </c>
      <c r="E653" t="s">
        <v>139</v>
      </c>
      <c r="G653" t="s">
        <v>115</v>
      </c>
      <c r="H653" t="s">
        <v>115</v>
      </c>
      <c r="I653" t="s">
        <v>115</v>
      </c>
      <c r="J653" t="s">
        <v>286</v>
      </c>
      <c r="K653" t="s">
        <v>5099</v>
      </c>
      <c r="L653" t="s">
        <v>288</v>
      </c>
      <c r="M653" t="s">
        <v>289</v>
      </c>
      <c r="N653" t="s">
        <v>119</v>
      </c>
      <c r="O653" t="s">
        <v>120</v>
      </c>
      <c r="P653" s="8">
        <v>96950</v>
      </c>
      <c r="Q653" t="s">
        <v>121</v>
      </c>
      <c r="R653" t="s">
        <v>119</v>
      </c>
      <c r="S653" s="10">
        <v>16702353481</v>
      </c>
      <c r="U653">
        <v>811111</v>
      </c>
      <c r="V653" t="s">
        <v>122</v>
      </c>
      <c r="X653" t="s">
        <v>290</v>
      </c>
      <c r="Y653" t="s">
        <v>291</v>
      </c>
      <c r="Z653" t="s">
        <v>292</v>
      </c>
      <c r="AA653" t="s">
        <v>293</v>
      </c>
      <c r="AB653" t="s">
        <v>288</v>
      </c>
      <c r="AC653" t="s">
        <v>289</v>
      </c>
      <c r="AD653" t="s">
        <v>119</v>
      </c>
      <c r="AE653" t="s">
        <v>120</v>
      </c>
      <c r="AF653" s="8">
        <v>96950</v>
      </c>
      <c r="AG653" t="s">
        <v>121</v>
      </c>
      <c r="AH653" t="s">
        <v>119</v>
      </c>
      <c r="AI653" s="10">
        <v>16702353481</v>
      </c>
      <c r="AK653" t="s">
        <v>294</v>
      </c>
      <c r="BC653" t="str">
        <f>"51-9124.00"</f>
        <v>51-9124.00</v>
      </c>
      <c r="BD653" t="s">
        <v>295</v>
      </c>
      <c r="BE653" t="s">
        <v>296</v>
      </c>
      <c r="BF653" t="s">
        <v>297</v>
      </c>
      <c r="BG653">
        <v>2</v>
      </c>
      <c r="BH653">
        <v>2</v>
      </c>
      <c r="BI653" s="1">
        <v>45261</v>
      </c>
      <c r="BJ653" s="1">
        <v>45626</v>
      </c>
      <c r="BK653" s="1">
        <v>45261</v>
      </c>
      <c r="BL653" s="1">
        <v>45626</v>
      </c>
      <c r="BM653">
        <v>35</v>
      </c>
      <c r="BN653">
        <v>0</v>
      </c>
      <c r="BO653">
        <v>7</v>
      </c>
      <c r="BP653">
        <v>7</v>
      </c>
      <c r="BQ653">
        <v>7</v>
      </c>
      <c r="BR653">
        <v>7</v>
      </c>
      <c r="BS653">
        <v>7</v>
      </c>
      <c r="BT653">
        <v>0</v>
      </c>
      <c r="BU653" t="str">
        <f>"8:00 AM"</f>
        <v>8:00 AM</v>
      </c>
      <c r="BV653" t="str">
        <f>"4:00 PM"</f>
        <v>4:00 PM</v>
      </c>
      <c r="BW653" t="s">
        <v>184</v>
      </c>
      <c r="BX653">
        <v>0</v>
      </c>
      <c r="BY653">
        <v>12</v>
      </c>
      <c r="BZ653" t="s">
        <v>115</v>
      </c>
      <c r="CB653" t="s">
        <v>298</v>
      </c>
      <c r="CC653" t="s">
        <v>288</v>
      </c>
      <c r="CD653" t="s">
        <v>289</v>
      </c>
      <c r="CE653" t="s">
        <v>119</v>
      </c>
      <c r="CF653" t="s">
        <v>120</v>
      </c>
      <c r="CG653" s="8">
        <v>96950</v>
      </c>
      <c r="CH653" s="2">
        <v>8.9</v>
      </c>
      <c r="CI653" s="2">
        <v>8.9</v>
      </c>
      <c r="CJ653" s="2">
        <v>13.35</v>
      </c>
      <c r="CK653" s="2">
        <v>13.35</v>
      </c>
      <c r="CL653" t="s">
        <v>134</v>
      </c>
      <c r="CM653" t="s">
        <v>136</v>
      </c>
      <c r="CN653" t="s">
        <v>135</v>
      </c>
      <c r="CP653" t="s">
        <v>115</v>
      </c>
      <c r="CQ653" t="s">
        <v>114</v>
      </c>
      <c r="CR653" t="s">
        <v>115</v>
      </c>
      <c r="CS653" t="s">
        <v>114</v>
      </c>
      <c r="CT653" t="s">
        <v>136</v>
      </c>
      <c r="CU653" t="s">
        <v>114</v>
      </c>
      <c r="CV653" t="s">
        <v>114</v>
      </c>
      <c r="CW653" t="s">
        <v>299</v>
      </c>
      <c r="CX653" s="10">
        <v>16702353481</v>
      </c>
      <c r="CY653" t="s">
        <v>294</v>
      </c>
      <c r="CZ653" t="s">
        <v>136</v>
      </c>
      <c r="DA653" t="s">
        <v>114</v>
      </c>
      <c r="DB653" t="s">
        <v>115</v>
      </c>
      <c r="DC653" t="s">
        <v>300</v>
      </c>
      <c r="DD653" t="s">
        <v>301</v>
      </c>
      <c r="DE653" t="s">
        <v>302</v>
      </c>
      <c r="DF653" t="s">
        <v>286</v>
      </c>
      <c r="DG653" t="s">
        <v>294</v>
      </c>
    </row>
    <row r="654" spans="1:111" ht="14.45" customHeight="1" x14ac:dyDescent="0.25">
      <c r="A654" t="s">
        <v>5100</v>
      </c>
      <c r="B654" t="s">
        <v>209</v>
      </c>
      <c r="C654" s="1">
        <v>45202.831482060188</v>
      </c>
      <c r="D654" s="1">
        <v>45257</v>
      </c>
      <c r="E654" t="s">
        <v>139</v>
      </c>
      <c r="G654" t="s">
        <v>115</v>
      </c>
      <c r="H654" t="s">
        <v>115</v>
      </c>
      <c r="I654" t="s">
        <v>115</v>
      </c>
      <c r="J654" t="s">
        <v>5101</v>
      </c>
      <c r="L654" t="s">
        <v>5102</v>
      </c>
      <c r="M654" t="s">
        <v>5103</v>
      </c>
      <c r="N654" t="s">
        <v>119</v>
      </c>
      <c r="O654" t="s">
        <v>120</v>
      </c>
      <c r="P654" s="8">
        <v>96950</v>
      </c>
      <c r="Q654" t="s">
        <v>121</v>
      </c>
      <c r="S654" s="10">
        <v>16702336696</v>
      </c>
      <c r="U654">
        <v>812199</v>
      </c>
      <c r="V654" t="s">
        <v>122</v>
      </c>
      <c r="X654" t="s">
        <v>5104</v>
      </c>
      <c r="Y654" t="s">
        <v>5105</v>
      </c>
      <c r="AA654" t="s">
        <v>533</v>
      </c>
      <c r="AB654" t="s">
        <v>5106</v>
      </c>
      <c r="AC654" t="s">
        <v>5103</v>
      </c>
      <c r="AD654" t="s">
        <v>119</v>
      </c>
      <c r="AE654" t="s">
        <v>120</v>
      </c>
      <c r="AF654" s="8">
        <v>96950</v>
      </c>
      <c r="AG654" t="s">
        <v>121</v>
      </c>
      <c r="AI654" s="10">
        <v>16702336696</v>
      </c>
      <c r="AK654" t="s">
        <v>5107</v>
      </c>
      <c r="BC654" t="str">
        <f>"31-9011.00"</f>
        <v>31-9011.00</v>
      </c>
      <c r="BD654" t="s">
        <v>1789</v>
      </c>
      <c r="BE654" t="s">
        <v>5108</v>
      </c>
      <c r="BF654" t="s">
        <v>1905</v>
      </c>
      <c r="BG654">
        <v>3</v>
      </c>
      <c r="BH654">
        <v>3</v>
      </c>
      <c r="BI654" s="1">
        <v>45292</v>
      </c>
      <c r="BJ654" s="1">
        <v>45657</v>
      </c>
      <c r="BK654" s="1">
        <v>45292</v>
      </c>
      <c r="BL654" s="1">
        <v>45657</v>
      </c>
      <c r="BM654">
        <v>35</v>
      </c>
      <c r="BN654">
        <v>6</v>
      </c>
      <c r="BO654">
        <v>6</v>
      </c>
      <c r="BP654">
        <v>5</v>
      </c>
      <c r="BQ654">
        <v>0</v>
      </c>
      <c r="BR654">
        <v>6</v>
      </c>
      <c r="BS654">
        <v>6</v>
      </c>
      <c r="BT654">
        <v>6</v>
      </c>
      <c r="BU654" t="str">
        <f>"11:00 AM"</f>
        <v>11:00 AM</v>
      </c>
      <c r="BV654" t="str">
        <f>"11:00 PM"</f>
        <v>11:00 PM</v>
      </c>
      <c r="BW654" t="s">
        <v>184</v>
      </c>
      <c r="BX654">
        <v>0</v>
      </c>
      <c r="BY654">
        <v>24</v>
      </c>
      <c r="BZ654" t="s">
        <v>115</v>
      </c>
      <c r="CB654" t="s">
        <v>5109</v>
      </c>
      <c r="CC654" t="s">
        <v>5110</v>
      </c>
      <c r="CD654" t="s">
        <v>2171</v>
      </c>
      <c r="CE654" t="s">
        <v>119</v>
      </c>
      <c r="CF654" t="s">
        <v>120</v>
      </c>
      <c r="CG654" s="8">
        <v>96950</v>
      </c>
      <c r="CH654" s="2">
        <v>12.26</v>
      </c>
      <c r="CI654" s="2">
        <v>12.26</v>
      </c>
      <c r="CJ654" s="2">
        <v>0</v>
      </c>
      <c r="CK654" s="2">
        <v>0</v>
      </c>
      <c r="CL654" t="s">
        <v>134</v>
      </c>
      <c r="CM654" t="s">
        <v>206</v>
      </c>
      <c r="CN654" t="s">
        <v>135</v>
      </c>
      <c r="CP654" t="s">
        <v>115</v>
      </c>
      <c r="CQ654" t="s">
        <v>114</v>
      </c>
      <c r="CR654" t="s">
        <v>115</v>
      </c>
      <c r="CS654" t="s">
        <v>115</v>
      </c>
      <c r="CT654" t="s">
        <v>136</v>
      </c>
      <c r="CU654" t="s">
        <v>114</v>
      </c>
      <c r="CV654" t="s">
        <v>136</v>
      </c>
      <c r="CW654" t="s">
        <v>206</v>
      </c>
      <c r="CX654" s="10">
        <v>16702336696</v>
      </c>
      <c r="CY654" t="s">
        <v>5111</v>
      </c>
      <c r="CZ654" t="s">
        <v>136</v>
      </c>
      <c r="DA654" t="s">
        <v>114</v>
      </c>
      <c r="DB654" t="s">
        <v>115</v>
      </c>
    </row>
    <row r="655" spans="1:111" ht="14.45" customHeight="1" x14ac:dyDescent="0.25">
      <c r="A655" t="s">
        <v>5112</v>
      </c>
      <c r="B655" t="s">
        <v>209</v>
      </c>
      <c r="C655" s="1">
        <v>45205.103992939818</v>
      </c>
      <c r="D655" s="1">
        <v>45257</v>
      </c>
      <c r="E655" t="s">
        <v>139</v>
      </c>
      <c r="G655" t="s">
        <v>115</v>
      </c>
      <c r="H655" t="s">
        <v>115</v>
      </c>
      <c r="I655" t="s">
        <v>115</v>
      </c>
      <c r="J655" t="s">
        <v>526</v>
      </c>
      <c r="K655" t="s">
        <v>5113</v>
      </c>
      <c r="L655" t="s">
        <v>528</v>
      </c>
      <c r="N655" t="s">
        <v>529</v>
      </c>
      <c r="O655" t="s">
        <v>120</v>
      </c>
      <c r="P655" s="8">
        <v>96950</v>
      </c>
      <c r="Q655" t="s">
        <v>121</v>
      </c>
      <c r="S655" s="10">
        <v>16702358778</v>
      </c>
      <c r="U655">
        <v>23622</v>
      </c>
      <c r="V655" t="s">
        <v>122</v>
      </c>
      <c r="X655" t="s">
        <v>810</v>
      </c>
      <c r="Y655" t="s">
        <v>531</v>
      </c>
      <c r="Z655" t="s">
        <v>532</v>
      </c>
      <c r="AA655" t="s">
        <v>811</v>
      </c>
      <c r="AB655" t="s">
        <v>528</v>
      </c>
      <c r="AD655" t="s">
        <v>529</v>
      </c>
      <c r="AE655" t="s">
        <v>120</v>
      </c>
      <c r="AF655" s="8">
        <v>96950</v>
      </c>
      <c r="AG655" t="s">
        <v>121</v>
      </c>
      <c r="AI655" s="10">
        <v>16702358778</v>
      </c>
      <c r="AK655" t="s">
        <v>535</v>
      </c>
      <c r="BC655" t="str">
        <f>"43-4161.00"</f>
        <v>43-4161.00</v>
      </c>
      <c r="BD655" t="s">
        <v>566</v>
      </c>
      <c r="BE655" t="s">
        <v>5114</v>
      </c>
      <c r="BF655" t="s">
        <v>5115</v>
      </c>
      <c r="BG655">
        <v>1</v>
      </c>
      <c r="BH655">
        <v>1</v>
      </c>
      <c r="BI655" s="1">
        <v>45292</v>
      </c>
      <c r="BJ655" s="1">
        <v>45657</v>
      </c>
      <c r="BK655" s="1">
        <v>45292</v>
      </c>
      <c r="BL655" s="1">
        <v>45657</v>
      </c>
      <c r="BM655">
        <v>40</v>
      </c>
      <c r="BN655">
        <v>0</v>
      </c>
      <c r="BO655">
        <v>8</v>
      </c>
      <c r="BP655">
        <v>8</v>
      </c>
      <c r="BQ655">
        <v>8</v>
      </c>
      <c r="BR655">
        <v>8</v>
      </c>
      <c r="BS655">
        <v>8</v>
      </c>
      <c r="BT655">
        <v>0</v>
      </c>
      <c r="BU655" t="str">
        <f>"8:00 AM"</f>
        <v>8:00 AM</v>
      </c>
      <c r="BV655" t="str">
        <f>"5:00 PM"</f>
        <v>5:00 PM</v>
      </c>
      <c r="BW655" t="s">
        <v>160</v>
      </c>
      <c r="BX655">
        <v>0</v>
      </c>
      <c r="BY655">
        <v>6</v>
      </c>
      <c r="BZ655" t="s">
        <v>115</v>
      </c>
      <c r="CB655" s="3" t="s">
        <v>5116</v>
      </c>
      <c r="CC655" t="s">
        <v>815</v>
      </c>
      <c r="CE655" t="s">
        <v>529</v>
      </c>
      <c r="CF655" t="s">
        <v>120</v>
      </c>
      <c r="CG655" s="8">
        <v>96950</v>
      </c>
      <c r="CH655" s="2">
        <v>10.66</v>
      </c>
      <c r="CI655" s="2">
        <v>11</v>
      </c>
      <c r="CJ655" s="2">
        <v>15.99</v>
      </c>
      <c r="CK655" s="2">
        <v>16.5</v>
      </c>
      <c r="CL655" t="s">
        <v>134</v>
      </c>
      <c r="CM655" t="s">
        <v>206</v>
      </c>
      <c r="CN655" t="s">
        <v>187</v>
      </c>
      <c r="CP655" t="s">
        <v>115</v>
      </c>
      <c r="CQ655" t="s">
        <v>114</v>
      </c>
      <c r="CR655" t="s">
        <v>114</v>
      </c>
      <c r="CS655" t="s">
        <v>114</v>
      </c>
      <c r="CT655" t="s">
        <v>136</v>
      </c>
      <c r="CU655" t="s">
        <v>114</v>
      </c>
      <c r="CV655" t="s">
        <v>114</v>
      </c>
      <c r="CW655" t="s">
        <v>816</v>
      </c>
      <c r="CX655" s="10">
        <v>16702358778</v>
      </c>
      <c r="CY655" t="s">
        <v>5117</v>
      </c>
      <c r="CZ655" t="s">
        <v>136</v>
      </c>
      <c r="DA655" t="s">
        <v>114</v>
      </c>
      <c r="DB655" t="s">
        <v>115</v>
      </c>
    </row>
    <row r="656" spans="1:111" ht="14.45" customHeight="1" x14ac:dyDescent="0.25">
      <c r="A656" t="s">
        <v>5123</v>
      </c>
      <c r="B656" t="s">
        <v>209</v>
      </c>
      <c r="C656" s="1">
        <v>45190.179151504628</v>
      </c>
      <c r="D656" s="1">
        <v>45257</v>
      </c>
      <c r="E656" t="s">
        <v>139</v>
      </c>
      <c r="G656" t="s">
        <v>115</v>
      </c>
      <c r="H656" t="s">
        <v>115</v>
      </c>
      <c r="I656" t="s">
        <v>115</v>
      </c>
      <c r="J656" t="s">
        <v>5124</v>
      </c>
      <c r="K656" t="s">
        <v>5125</v>
      </c>
      <c r="L656" t="s">
        <v>5126</v>
      </c>
      <c r="M656" t="s">
        <v>184</v>
      </c>
      <c r="N656" t="s">
        <v>214</v>
      </c>
      <c r="O656" t="s">
        <v>120</v>
      </c>
      <c r="P656" s="8">
        <v>96950</v>
      </c>
      <c r="Q656" t="s">
        <v>121</v>
      </c>
      <c r="S656" s="10">
        <v>16702331180</v>
      </c>
      <c r="U656">
        <v>722511</v>
      </c>
      <c r="V656" t="s">
        <v>122</v>
      </c>
      <c r="X656" t="s">
        <v>5127</v>
      </c>
      <c r="Y656" t="s">
        <v>5128</v>
      </c>
      <c r="Z656" t="s">
        <v>5129</v>
      </c>
      <c r="AA656" t="s">
        <v>197</v>
      </c>
      <c r="AB656" t="s">
        <v>5130</v>
      </c>
      <c r="AC656" t="s">
        <v>184</v>
      </c>
      <c r="AD656" t="s">
        <v>119</v>
      </c>
      <c r="AE656" t="s">
        <v>120</v>
      </c>
      <c r="AF656" s="8">
        <v>96950</v>
      </c>
      <c r="AG656" t="s">
        <v>121</v>
      </c>
      <c r="AI656" s="10">
        <v>16702875435</v>
      </c>
      <c r="AK656" t="s">
        <v>5131</v>
      </c>
      <c r="BC656" t="str">
        <f>"35-3031.00"</f>
        <v>35-3031.00</v>
      </c>
      <c r="BD656" t="s">
        <v>2211</v>
      </c>
      <c r="BE656" t="s">
        <v>5132</v>
      </c>
      <c r="BF656" t="s">
        <v>5133</v>
      </c>
      <c r="BG656">
        <v>3</v>
      </c>
      <c r="BH656">
        <v>3</v>
      </c>
      <c r="BI656" s="1">
        <v>45261</v>
      </c>
      <c r="BJ656" s="1">
        <v>45626</v>
      </c>
      <c r="BK656" s="1">
        <v>45261</v>
      </c>
      <c r="BL656" s="1">
        <v>45626</v>
      </c>
      <c r="BM656">
        <v>36</v>
      </c>
      <c r="BN656">
        <v>6</v>
      </c>
      <c r="BO656">
        <v>0</v>
      </c>
      <c r="BP656">
        <v>6</v>
      </c>
      <c r="BQ656">
        <v>6</v>
      </c>
      <c r="BR656">
        <v>6</v>
      </c>
      <c r="BS656">
        <v>6</v>
      </c>
      <c r="BT656">
        <v>6</v>
      </c>
      <c r="BU656" t="str">
        <f>"11:00 AM"</f>
        <v>11:00 AM</v>
      </c>
      <c r="BV656" t="str">
        <f>"9:00 PM"</f>
        <v>9:00 PM</v>
      </c>
      <c r="BW656" t="s">
        <v>131</v>
      </c>
      <c r="BX656">
        <v>0</v>
      </c>
      <c r="BY656">
        <v>6</v>
      </c>
      <c r="BZ656" t="s">
        <v>115</v>
      </c>
      <c r="CB656" s="3" t="s">
        <v>5134</v>
      </c>
      <c r="CC656" t="s">
        <v>5135</v>
      </c>
      <c r="CE656" t="s">
        <v>214</v>
      </c>
      <c r="CF656" t="s">
        <v>120</v>
      </c>
      <c r="CG656" s="8">
        <v>96950</v>
      </c>
      <c r="CH656" s="2">
        <v>7.89</v>
      </c>
      <c r="CI656" s="2">
        <v>8</v>
      </c>
      <c r="CJ656" s="2">
        <v>11.84</v>
      </c>
      <c r="CK656" s="2">
        <v>12</v>
      </c>
      <c r="CL656" t="s">
        <v>134</v>
      </c>
      <c r="CN656" t="s">
        <v>135</v>
      </c>
      <c r="CP656" t="s">
        <v>115</v>
      </c>
      <c r="CQ656" t="s">
        <v>114</v>
      </c>
      <c r="CR656" t="s">
        <v>115</v>
      </c>
      <c r="CS656" t="s">
        <v>114</v>
      </c>
      <c r="CT656" t="s">
        <v>136</v>
      </c>
      <c r="CU656" t="s">
        <v>136</v>
      </c>
      <c r="CV656" t="s">
        <v>136</v>
      </c>
      <c r="CW656" t="s">
        <v>5136</v>
      </c>
      <c r="CX656" s="10">
        <v>16702331180</v>
      </c>
      <c r="CY656" t="s">
        <v>5131</v>
      </c>
      <c r="CZ656" t="s">
        <v>136</v>
      </c>
      <c r="DA656" t="s">
        <v>114</v>
      </c>
      <c r="DB656" t="s">
        <v>115</v>
      </c>
    </row>
    <row r="657" spans="1:111" ht="14.45" customHeight="1" x14ac:dyDescent="0.25">
      <c r="A657" t="s">
        <v>5137</v>
      </c>
      <c r="B657" t="s">
        <v>209</v>
      </c>
      <c r="C657" s="1">
        <v>45209.066461921298</v>
      </c>
      <c r="D657" s="1">
        <v>45257</v>
      </c>
      <c r="E657" t="s">
        <v>113</v>
      </c>
      <c r="F657" s="1">
        <v>45290.791666666664</v>
      </c>
      <c r="G657" t="s">
        <v>115</v>
      </c>
      <c r="H657" t="s">
        <v>115</v>
      </c>
      <c r="I657" t="s">
        <v>115</v>
      </c>
      <c r="J657" t="s">
        <v>1204</v>
      </c>
      <c r="K657" t="s">
        <v>1205</v>
      </c>
      <c r="L657" t="s">
        <v>1389</v>
      </c>
      <c r="N657" t="s">
        <v>1207</v>
      </c>
      <c r="O657" t="s">
        <v>120</v>
      </c>
      <c r="P657" s="8">
        <v>96951</v>
      </c>
      <c r="Q657" t="s">
        <v>121</v>
      </c>
      <c r="S657" s="10">
        <v>16705324745</v>
      </c>
      <c r="U657">
        <v>7225</v>
      </c>
      <c r="V657" t="s">
        <v>122</v>
      </c>
      <c r="X657" t="s">
        <v>1216</v>
      </c>
      <c r="Y657" t="s">
        <v>1217</v>
      </c>
      <c r="Z657" t="s">
        <v>390</v>
      </c>
      <c r="AA657" t="s">
        <v>1390</v>
      </c>
      <c r="AB657" t="s">
        <v>1389</v>
      </c>
      <c r="AD657" t="s">
        <v>1207</v>
      </c>
      <c r="AE657" t="s">
        <v>120</v>
      </c>
      <c r="AF657" s="8">
        <v>96951</v>
      </c>
      <c r="AG657" t="s">
        <v>121</v>
      </c>
      <c r="AI657" s="10">
        <v>16705324745</v>
      </c>
      <c r="AK657" t="s">
        <v>1211</v>
      </c>
      <c r="BC657" t="str">
        <f>"35-2021.00"</f>
        <v>35-2021.00</v>
      </c>
      <c r="BD657" t="s">
        <v>733</v>
      </c>
      <c r="BE657" t="s">
        <v>1391</v>
      </c>
      <c r="BF657" t="s">
        <v>733</v>
      </c>
      <c r="BG657">
        <v>1</v>
      </c>
      <c r="BH657">
        <v>1</v>
      </c>
      <c r="BI657" s="1">
        <v>45292</v>
      </c>
      <c r="BJ657" s="1">
        <v>45657</v>
      </c>
      <c r="BK657" s="1">
        <v>45292</v>
      </c>
      <c r="BL657" s="1">
        <v>45657</v>
      </c>
      <c r="BM657">
        <v>35</v>
      </c>
      <c r="BN657">
        <v>0</v>
      </c>
      <c r="BO657">
        <v>7</v>
      </c>
      <c r="BP657">
        <v>7</v>
      </c>
      <c r="BQ657">
        <v>7</v>
      </c>
      <c r="BR657">
        <v>7</v>
      </c>
      <c r="BS657">
        <v>7</v>
      </c>
      <c r="BT657">
        <v>0</v>
      </c>
      <c r="BU657" t="str">
        <f t="shared" ref="BU657:BU662" si="27">"8:00 AM"</f>
        <v>8:00 AM</v>
      </c>
      <c r="BV657" t="str">
        <f>"5:00 PM"</f>
        <v>5:00 PM</v>
      </c>
      <c r="BW657" t="s">
        <v>131</v>
      </c>
      <c r="BX657">
        <v>0</v>
      </c>
      <c r="BY657">
        <v>0</v>
      </c>
      <c r="BZ657" t="s">
        <v>115</v>
      </c>
      <c r="CB657" s="3" t="s">
        <v>5138</v>
      </c>
      <c r="CC657" t="s">
        <v>1393</v>
      </c>
      <c r="CE657" t="s">
        <v>1207</v>
      </c>
      <c r="CF657" t="s">
        <v>120</v>
      </c>
      <c r="CG657" s="8">
        <v>96951</v>
      </c>
      <c r="CH657" s="2">
        <v>7.95</v>
      </c>
      <c r="CI657" s="2">
        <v>7.95</v>
      </c>
      <c r="CJ657" s="2">
        <v>11.92</v>
      </c>
      <c r="CK657" s="2">
        <v>11.92</v>
      </c>
      <c r="CL657" t="s">
        <v>134</v>
      </c>
      <c r="CM657" t="s">
        <v>764</v>
      </c>
      <c r="CN657" t="s">
        <v>135</v>
      </c>
      <c r="CP657" t="s">
        <v>115</v>
      </c>
      <c r="CQ657" t="s">
        <v>114</v>
      </c>
      <c r="CR657" t="s">
        <v>115</v>
      </c>
      <c r="CS657" t="s">
        <v>114</v>
      </c>
      <c r="CT657" t="s">
        <v>136</v>
      </c>
      <c r="CU657" t="s">
        <v>114</v>
      </c>
      <c r="CV657" t="s">
        <v>136</v>
      </c>
      <c r="CW657" t="s">
        <v>5139</v>
      </c>
      <c r="CX657" s="10">
        <v>16705324745</v>
      </c>
      <c r="CY657" t="s">
        <v>1211</v>
      </c>
      <c r="CZ657" t="s">
        <v>136</v>
      </c>
      <c r="DA657" t="s">
        <v>114</v>
      </c>
      <c r="DB657" t="s">
        <v>115</v>
      </c>
      <c r="DC657" t="s">
        <v>1208</v>
      </c>
      <c r="DD657" t="s">
        <v>1209</v>
      </c>
      <c r="DF657" t="s">
        <v>1204</v>
      </c>
      <c r="DG657" t="s">
        <v>1211</v>
      </c>
    </row>
    <row r="658" spans="1:111" ht="14.45" customHeight="1" x14ac:dyDescent="0.25">
      <c r="A658" t="s">
        <v>5145</v>
      </c>
      <c r="B658" t="s">
        <v>209</v>
      </c>
      <c r="C658" s="1">
        <v>45203.260041435184</v>
      </c>
      <c r="D658" s="1">
        <v>45257</v>
      </c>
      <c r="E658" t="s">
        <v>139</v>
      </c>
      <c r="G658" t="s">
        <v>115</v>
      </c>
      <c r="H658" t="s">
        <v>115</v>
      </c>
      <c r="I658" t="s">
        <v>115</v>
      </c>
      <c r="J658" t="s">
        <v>286</v>
      </c>
      <c r="K658" t="s">
        <v>439</v>
      </c>
      <c r="L658" t="s">
        <v>288</v>
      </c>
      <c r="M658" t="s">
        <v>289</v>
      </c>
      <c r="N658" t="s">
        <v>119</v>
      </c>
      <c r="O658" t="s">
        <v>120</v>
      </c>
      <c r="P658" s="8">
        <v>96950</v>
      </c>
      <c r="Q658" t="s">
        <v>121</v>
      </c>
      <c r="R658" t="s">
        <v>215</v>
      </c>
      <c r="S658" s="10">
        <v>16702353481</v>
      </c>
      <c r="U658">
        <v>811111</v>
      </c>
      <c r="V658" t="s">
        <v>122</v>
      </c>
      <c r="X658" t="s">
        <v>290</v>
      </c>
      <c r="Y658" t="s">
        <v>291</v>
      </c>
      <c r="Z658" t="s">
        <v>292</v>
      </c>
      <c r="AA658" t="s">
        <v>293</v>
      </c>
      <c r="AB658" t="s">
        <v>288</v>
      </c>
      <c r="AC658" t="s">
        <v>289</v>
      </c>
      <c r="AD658" t="s">
        <v>119</v>
      </c>
      <c r="AE658" t="s">
        <v>120</v>
      </c>
      <c r="AF658" s="8">
        <v>96950</v>
      </c>
      <c r="AG658" t="s">
        <v>121</v>
      </c>
      <c r="AH658" t="s">
        <v>119</v>
      </c>
      <c r="AI658" s="10">
        <v>16702353481</v>
      </c>
      <c r="AK658" t="s">
        <v>294</v>
      </c>
      <c r="BC658" t="str">
        <f>"49-9071.00"</f>
        <v>49-9071.00</v>
      </c>
      <c r="BD658" t="s">
        <v>200</v>
      </c>
      <c r="BE658" t="s">
        <v>440</v>
      </c>
      <c r="BF658" t="s">
        <v>202</v>
      </c>
      <c r="BG658">
        <v>3</v>
      </c>
      <c r="BH658">
        <v>3</v>
      </c>
      <c r="BI658" s="1">
        <v>45261</v>
      </c>
      <c r="BJ658" s="1">
        <v>45626</v>
      </c>
      <c r="BK658" s="1">
        <v>45261</v>
      </c>
      <c r="BL658" s="1">
        <v>45626</v>
      </c>
      <c r="BM658">
        <v>35</v>
      </c>
      <c r="BN658">
        <v>0</v>
      </c>
      <c r="BO658">
        <v>7</v>
      </c>
      <c r="BP658">
        <v>7</v>
      </c>
      <c r="BQ658">
        <v>7</v>
      </c>
      <c r="BR658">
        <v>7</v>
      </c>
      <c r="BS658">
        <v>7</v>
      </c>
      <c r="BT658">
        <v>0</v>
      </c>
      <c r="BU658" t="str">
        <f t="shared" si="27"/>
        <v>8:00 AM</v>
      </c>
      <c r="BV658" t="str">
        <f>"4:00 PM"</f>
        <v>4:00 PM</v>
      </c>
      <c r="BW658" t="s">
        <v>184</v>
      </c>
      <c r="BX658">
        <v>0</v>
      </c>
      <c r="BY658">
        <v>12</v>
      </c>
      <c r="BZ658" t="s">
        <v>115</v>
      </c>
      <c r="CB658" t="s">
        <v>441</v>
      </c>
      <c r="CC658" t="s">
        <v>288</v>
      </c>
      <c r="CD658" t="s">
        <v>289</v>
      </c>
      <c r="CE658" t="s">
        <v>119</v>
      </c>
      <c r="CF658" t="s">
        <v>120</v>
      </c>
      <c r="CG658" s="8">
        <v>96950</v>
      </c>
      <c r="CH658" s="2">
        <v>9.5399999999999991</v>
      </c>
      <c r="CI658" s="2">
        <v>9.5399999999999991</v>
      </c>
      <c r="CJ658" s="2">
        <v>14.31</v>
      </c>
      <c r="CK658" s="2">
        <v>14.31</v>
      </c>
      <c r="CL658" t="s">
        <v>134</v>
      </c>
      <c r="CM658" t="s">
        <v>136</v>
      </c>
      <c r="CN658" t="s">
        <v>135</v>
      </c>
      <c r="CP658" t="s">
        <v>115</v>
      </c>
      <c r="CQ658" t="s">
        <v>114</v>
      </c>
      <c r="CR658" t="s">
        <v>115</v>
      </c>
      <c r="CS658" t="s">
        <v>114</v>
      </c>
      <c r="CT658" t="s">
        <v>136</v>
      </c>
      <c r="CU658" t="s">
        <v>114</v>
      </c>
      <c r="CV658" t="s">
        <v>114</v>
      </c>
      <c r="CW658" t="s">
        <v>299</v>
      </c>
      <c r="CX658" s="10">
        <v>16702353481</v>
      </c>
      <c r="CY658" t="s">
        <v>294</v>
      </c>
      <c r="CZ658" t="s">
        <v>136</v>
      </c>
      <c r="DA658" t="s">
        <v>114</v>
      </c>
      <c r="DB658" t="s">
        <v>115</v>
      </c>
      <c r="DC658" t="s">
        <v>300</v>
      </c>
      <c r="DD658" t="s">
        <v>301</v>
      </c>
      <c r="DE658" t="s">
        <v>302</v>
      </c>
      <c r="DF658" t="s">
        <v>286</v>
      </c>
      <c r="DG658" t="s">
        <v>294</v>
      </c>
    </row>
    <row r="659" spans="1:111" ht="14.45" customHeight="1" x14ac:dyDescent="0.25">
      <c r="A659" t="s">
        <v>5118</v>
      </c>
      <c r="B659" t="s">
        <v>112</v>
      </c>
      <c r="C659" s="1">
        <v>45215.292566666663</v>
      </c>
      <c r="D659" s="1">
        <v>45257</v>
      </c>
      <c r="E659" t="s">
        <v>139</v>
      </c>
      <c r="G659" t="s">
        <v>115</v>
      </c>
      <c r="H659" t="s">
        <v>115</v>
      </c>
      <c r="I659" t="s">
        <v>115</v>
      </c>
      <c r="J659" t="s">
        <v>4867</v>
      </c>
      <c r="K659" t="s">
        <v>4868</v>
      </c>
      <c r="L659" t="s">
        <v>4919</v>
      </c>
      <c r="M659" t="s">
        <v>4870</v>
      </c>
      <c r="N659" t="s">
        <v>214</v>
      </c>
      <c r="O659" t="s">
        <v>120</v>
      </c>
      <c r="P659" s="8">
        <v>96950</v>
      </c>
      <c r="Q659" t="s">
        <v>121</v>
      </c>
      <c r="R659" t="s">
        <v>136</v>
      </c>
      <c r="S659" s="10">
        <v>16703220007</v>
      </c>
      <c r="U659">
        <v>561320</v>
      </c>
      <c r="V659" t="s">
        <v>448</v>
      </c>
      <c r="W659" t="s">
        <v>114</v>
      </c>
      <c r="X659" t="s">
        <v>4871</v>
      </c>
      <c r="Y659" t="s">
        <v>4920</v>
      </c>
      <c r="Z659" t="s">
        <v>4873</v>
      </c>
      <c r="AA659" t="s">
        <v>4874</v>
      </c>
      <c r="AB659" t="s">
        <v>4921</v>
      </c>
      <c r="AC659" t="s">
        <v>4870</v>
      </c>
      <c r="AD659" t="s">
        <v>214</v>
      </c>
      <c r="AE659" t="s">
        <v>120</v>
      </c>
      <c r="AF659" s="8">
        <v>96950</v>
      </c>
      <c r="AG659" t="s">
        <v>121</v>
      </c>
      <c r="AH659" t="s">
        <v>560</v>
      </c>
      <c r="AI659" s="10">
        <v>16707832577</v>
      </c>
      <c r="AK659" t="s">
        <v>4876</v>
      </c>
      <c r="BC659" t="str">
        <f>"47-2152.00"</f>
        <v>47-2152.00</v>
      </c>
      <c r="BD659" t="s">
        <v>2197</v>
      </c>
      <c r="BE659" t="s">
        <v>5119</v>
      </c>
      <c r="BF659" t="s">
        <v>5120</v>
      </c>
      <c r="BG659">
        <v>10</v>
      </c>
      <c r="BI659" s="1">
        <v>45292</v>
      </c>
      <c r="BJ659" s="1">
        <v>45657</v>
      </c>
      <c r="BM659">
        <v>35</v>
      </c>
      <c r="BN659">
        <v>0</v>
      </c>
      <c r="BO659">
        <v>6</v>
      </c>
      <c r="BP659">
        <v>6</v>
      </c>
      <c r="BQ659">
        <v>6</v>
      </c>
      <c r="BR659">
        <v>6</v>
      </c>
      <c r="BS659">
        <v>6</v>
      </c>
      <c r="BT659">
        <v>5</v>
      </c>
      <c r="BU659" t="str">
        <f t="shared" si="27"/>
        <v>8:00 AM</v>
      </c>
      <c r="BV659" t="str">
        <f>"2:00 PM"</f>
        <v>2:00 PM</v>
      </c>
      <c r="BW659" t="s">
        <v>131</v>
      </c>
      <c r="BX659">
        <v>0</v>
      </c>
      <c r="BY659">
        <v>12</v>
      </c>
      <c r="BZ659" t="s">
        <v>115</v>
      </c>
      <c r="CB659" t="s">
        <v>5121</v>
      </c>
      <c r="CC659" t="s">
        <v>5122</v>
      </c>
      <c r="CE659" t="s">
        <v>214</v>
      </c>
      <c r="CF659" t="s">
        <v>120</v>
      </c>
      <c r="CG659" s="8">
        <v>96950</v>
      </c>
      <c r="CH659" s="2">
        <v>10.87</v>
      </c>
      <c r="CI659" s="2">
        <v>10.87</v>
      </c>
      <c r="CJ659" s="2">
        <v>16.309999999999999</v>
      </c>
      <c r="CK659" s="2">
        <v>16.309999999999999</v>
      </c>
      <c r="CL659" t="s">
        <v>134</v>
      </c>
      <c r="CM659" t="s">
        <v>136</v>
      </c>
      <c r="CN659" t="s">
        <v>135</v>
      </c>
      <c r="CP659" t="s">
        <v>115</v>
      </c>
      <c r="CQ659" t="s">
        <v>114</v>
      </c>
      <c r="CR659" t="s">
        <v>115</v>
      </c>
      <c r="CS659" t="s">
        <v>114</v>
      </c>
      <c r="CT659" t="s">
        <v>136</v>
      </c>
      <c r="CU659" t="s">
        <v>114</v>
      </c>
      <c r="CV659" t="s">
        <v>136</v>
      </c>
      <c r="CW659" t="s">
        <v>4880</v>
      </c>
      <c r="CX659" s="10">
        <v>16707832557</v>
      </c>
      <c r="CY659" t="s">
        <v>4876</v>
      </c>
      <c r="CZ659" t="s">
        <v>136</v>
      </c>
      <c r="DA659" t="s">
        <v>114</v>
      </c>
      <c r="DB659" t="s">
        <v>114</v>
      </c>
    </row>
    <row r="660" spans="1:111" ht="14.45" customHeight="1" x14ac:dyDescent="0.25">
      <c r="A660" t="s">
        <v>5140</v>
      </c>
      <c r="B660" t="s">
        <v>112</v>
      </c>
      <c r="C660" s="1">
        <v>45215.291306597224</v>
      </c>
      <c r="D660" s="1">
        <v>45257</v>
      </c>
      <c r="E660" t="s">
        <v>139</v>
      </c>
      <c r="G660" t="s">
        <v>115</v>
      </c>
      <c r="H660" t="s">
        <v>115</v>
      </c>
      <c r="I660" t="s">
        <v>115</v>
      </c>
      <c r="J660" t="s">
        <v>4867</v>
      </c>
      <c r="K660" t="s">
        <v>4868</v>
      </c>
      <c r="L660" t="s">
        <v>4919</v>
      </c>
      <c r="M660" t="s">
        <v>4870</v>
      </c>
      <c r="N660" t="s">
        <v>214</v>
      </c>
      <c r="O660" t="s">
        <v>120</v>
      </c>
      <c r="P660" s="8">
        <v>96950</v>
      </c>
      <c r="Q660" t="s">
        <v>121</v>
      </c>
      <c r="R660" t="s">
        <v>136</v>
      </c>
      <c r="S660" s="10">
        <v>16703220007</v>
      </c>
      <c r="U660">
        <v>561320</v>
      </c>
      <c r="V660" t="s">
        <v>448</v>
      </c>
      <c r="W660" t="s">
        <v>114</v>
      </c>
      <c r="X660" t="s">
        <v>4871</v>
      </c>
      <c r="Y660" t="s">
        <v>4920</v>
      </c>
      <c r="Z660" t="s">
        <v>4873</v>
      </c>
      <c r="AA660" t="s">
        <v>4874</v>
      </c>
      <c r="AB660" t="s">
        <v>4921</v>
      </c>
      <c r="AC660" t="s">
        <v>4870</v>
      </c>
      <c r="AD660" t="s">
        <v>214</v>
      </c>
      <c r="AE660" t="s">
        <v>120</v>
      </c>
      <c r="AF660" s="8">
        <v>96950</v>
      </c>
      <c r="AG660" t="s">
        <v>121</v>
      </c>
      <c r="AH660" t="s">
        <v>560</v>
      </c>
      <c r="AI660" s="10">
        <v>16707832577</v>
      </c>
      <c r="AK660" t="s">
        <v>4876</v>
      </c>
      <c r="BC660" t="str">
        <f>"47-2061.00"</f>
        <v>47-2061.00</v>
      </c>
      <c r="BD660" t="s">
        <v>5141</v>
      </c>
      <c r="BE660" t="s">
        <v>5142</v>
      </c>
      <c r="BF660" t="s">
        <v>5143</v>
      </c>
      <c r="BG660">
        <v>10</v>
      </c>
      <c r="BI660" s="1">
        <v>45292</v>
      </c>
      <c r="BJ660" s="1">
        <v>45657</v>
      </c>
      <c r="BM660">
        <v>35</v>
      </c>
      <c r="BN660">
        <v>0</v>
      </c>
      <c r="BO660">
        <v>6</v>
      </c>
      <c r="BP660">
        <v>6</v>
      </c>
      <c r="BQ660">
        <v>6</v>
      </c>
      <c r="BR660">
        <v>6</v>
      </c>
      <c r="BS660">
        <v>6</v>
      </c>
      <c r="BT660">
        <v>5</v>
      </c>
      <c r="BU660" t="str">
        <f t="shared" si="27"/>
        <v>8:00 AM</v>
      </c>
      <c r="BV660" t="str">
        <f>"2:00 PM"</f>
        <v>2:00 PM</v>
      </c>
      <c r="BW660" t="s">
        <v>131</v>
      </c>
      <c r="BX660">
        <v>0</v>
      </c>
      <c r="BY660">
        <v>12</v>
      </c>
      <c r="BZ660" t="s">
        <v>115</v>
      </c>
      <c r="CB660" t="s">
        <v>5144</v>
      </c>
      <c r="CC660" t="s">
        <v>5122</v>
      </c>
      <c r="CE660" t="s">
        <v>214</v>
      </c>
      <c r="CF660" t="s">
        <v>120</v>
      </c>
      <c r="CG660" s="8">
        <v>96950</v>
      </c>
      <c r="CH660" s="2">
        <v>10.92</v>
      </c>
      <c r="CI660" s="2">
        <v>10.92</v>
      </c>
      <c r="CJ660" s="2">
        <v>16.38</v>
      </c>
      <c r="CK660" s="2">
        <v>16.38</v>
      </c>
      <c r="CL660" t="s">
        <v>134</v>
      </c>
      <c r="CM660" t="s">
        <v>136</v>
      </c>
      <c r="CN660" t="s">
        <v>135</v>
      </c>
      <c r="CP660" t="s">
        <v>115</v>
      </c>
      <c r="CQ660" t="s">
        <v>114</v>
      </c>
      <c r="CR660" t="s">
        <v>115</v>
      </c>
      <c r="CS660" t="s">
        <v>114</v>
      </c>
      <c r="CT660" t="s">
        <v>136</v>
      </c>
      <c r="CU660" t="s">
        <v>114</v>
      </c>
      <c r="CV660" t="s">
        <v>136</v>
      </c>
      <c r="CW660" t="s">
        <v>4880</v>
      </c>
      <c r="CX660" s="10">
        <v>16707832557</v>
      </c>
      <c r="CY660" t="s">
        <v>4876</v>
      </c>
      <c r="CZ660" t="s">
        <v>136</v>
      </c>
      <c r="DA660" t="s">
        <v>114</v>
      </c>
      <c r="DB660" t="s">
        <v>114</v>
      </c>
    </row>
    <row r="661" spans="1:111" ht="14.45" customHeight="1" x14ac:dyDescent="0.25">
      <c r="A661" t="s">
        <v>5187</v>
      </c>
      <c r="B661" t="s">
        <v>209</v>
      </c>
      <c r="C661" s="1">
        <v>45205.868164120373</v>
      </c>
      <c r="D661" s="1">
        <v>45258</v>
      </c>
      <c r="E661" t="s">
        <v>139</v>
      </c>
      <c r="G661" t="s">
        <v>115</v>
      </c>
      <c r="H661" t="s">
        <v>115</v>
      </c>
      <c r="I661" t="s">
        <v>115</v>
      </c>
      <c r="J661" t="s">
        <v>5155</v>
      </c>
      <c r="K661" t="s">
        <v>5155</v>
      </c>
      <c r="L661" t="s">
        <v>5188</v>
      </c>
      <c r="M661" t="s">
        <v>5157</v>
      </c>
      <c r="N661" t="s">
        <v>119</v>
      </c>
      <c r="O661" t="s">
        <v>120</v>
      </c>
      <c r="P661" s="8">
        <v>96950</v>
      </c>
      <c r="Q661" t="s">
        <v>121</v>
      </c>
      <c r="R661" t="s">
        <v>136</v>
      </c>
      <c r="S661" s="10">
        <v>16702357642</v>
      </c>
      <c r="U661">
        <v>53111</v>
      </c>
      <c r="V661" t="s">
        <v>122</v>
      </c>
      <c r="X661" t="s">
        <v>5158</v>
      </c>
      <c r="Y661" t="s">
        <v>5159</v>
      </c>
      <c r="Z661" t="s">
        <v>5160</v>
      </c>
      <c r="AA661" t="s">
        <v>5161</v>
      </c>
      <c r="AB661" t="s">
        <v>5156</v>
      </c>
      <c r="AC661" t="s">
        <v>5157</v>
      </c>
      <c r="AD661" t="s">
        <v>119</v>
      </c>
      <c r="AE661" t="s">
        <v>120</v>
      </c>
      <c r="AF661" s="8">
        <v>96950</v>
      </c>
      <c r="AG661" t="s">
        <v>121</v>
      </c>
      <c r="AH661" t="s">
        <v>4101</v>
      </c>
      <c r="AI661" s="10">
        <v>16702357642</v>
      </c>
      <c r="AK661" t="s">
        <v>5189</v>
      </c>
      <c r="BC661" t="str">
        <f>"49-9071.00"</f>
        <v>49-9071.00</v>
      </c>
      <c r="BD661" t="s">
        <v>200</v>
      </c>
      <c r="BE661" t="s">
        <v>5190</v>
      </c>
      <c r="BF661" t="s">
        <v>2304</v>
      </c>
      <c r="BG661">
        <v>15</v>
      </c>
      <c r="BH661">
        <v>15</v>
      </c>
      <c r="BI661" s="1">
        <v>45261</v>
      </c>
      <c r="BJ661" s="1">
        <v>45626</v>
      </c>
      <c r="BK661" s="1">
        <v>45261</v>
      </c>
      <c r="BL661" s="1">
        <v>45626</v>
      </c>
      <c r="BM661">
        <v>40</v>
      </c>
      <c r="BN661">
        <v>0</v>
      </c>
      <c r="BO661">
        <v>8</v>
      </c>
      <c r="BP661">
        <v>8</v>
      </c>
      <c r="BQ661">
        <v>8</v>
      </c>
      <c r="BR661">
        <v>8</v>
      </c>
      <c r="BS661">
        <v>8</v>
      </c>
      <c r="BT661">
        <v>0</v>
      </c>
      <c r="BU661" t="str">
        <f t="shared" si="27"/>
        <v>8:00 AM</v>
      </c>
      <c r="BV661" t="str">
        <f>"5:00 PM"</f>
        <v>5:00 PM</v>
      </c>
      <c r="BW661" t="s">
        <v>131</v>
      </c>
      <c r="BX661">
        <v>0</v>
      </c>
      <c r="BY661">
        <v>12</v>
      </c>
      <c r="BZ661" t="s">
        <v>115</v>
      </c>
      <c r="CB661" t="s">
        <v>5191</v>
      </c>
      <c r="CC661" t="s">
        <v>5192</v>
      </c>
      <c r="CD661" t="s">
        <v>2276</v>
      </c>
      <c r="CE661" t="s">
        <v>119</v>
      </c>
      <c r="CF661" t="s">
        <v>120</v>
      </c>
      <c r="CG661" s="8">
        <v>96950</v>
      </c>
      <c r="CH661" s="2">
        <v>9.5399999999999991</v>
      </c>
      <c r="CI661" s="2">
        <v>9.5399999999999991</v>
      </c>
      <c r="CJ661" s="2">
        <v>14.31</v>
      </c>
      <c r="CK661" s="2">
        <v>14.31</v>
      </c>
      <c r="CL661" t="s">
        <v>134</v>
      </c>
      <c r="CM661" t="s">
        <v>136</v>
      </c>
      <c r="CN661" t="s">
        <v>135</v>
      </c>
      <c r="CP661" t="s">
        <v>115</v>
      </c>
      <c r="CQ661" t="s">
        <v>114</v>
      </c>
      <c r="CR661" t="s">
        <v>114</v>
      </c>
      <c r="CS661" t="s">
        <v>114</v>
      </c>
      <c r="CT661" t="s">
        <v>136</v>
      </c>
      <c r="CU661" t="s">
        <v>114</v>
      </c>
      <c r="CV661" t="s">
        <v>136</v>
      </c>
      <c r="CW661" t="s">
        <v>136</v>
      </c>
      <c r="CX661" s="10">
        <v>16702357642</v>
      </c>
      <c r="CY661" t="s">
        <v>5165</v>
      </c>
      <c r="CZ661" t="s">
        <v>136</v>
      </c>
      <c r="DA661" t="s">
        <v>114</v>
      </c>
      <c r="DB661" t="s">
        <v>115</v>
      </c>
    </row>
    <row r="662" spans="1:111" ht="14.45" customHeight="1" x14ac:dyDescent="0.25">
      <c r="A662" t="s">
        <v>5196</v>
      </c>
      <c r="B662" t="s">
        <v>209</v>
      </c>
      <c r="C662" s="1">
        <v>45209.814704050928</v>
      </c>
      <c r="D662" s="1">
        <v>45258</v>
      </c>
      <c r="E662" t="s">
        <v>139</v>
      </c>
      <c r="G662" t="s">
        <v>115</v>
      </c>
      <c r="H662" t="s">
        <v>115</v>
      </c>
      <c r="I662" t="s">
        <v>115</v>
      </c>
      <c r="J662" t="s">
        <v>4220</v>
      </c>
      <c r="L662" t="s">
        <v>4221</v>
      </c>
      <c r="M662" t="s">
        <v>4222</v>
      </c>
      <c r="N662" t="s">
        <v>119</v>
      </c>
      <c r="O662" t="s">
        <v>120</v>
      </c>
      <c r="P662" s="8">
        <v>96950</v>
      </c>
      <c r="Q662" t="s">
        <v>121</v>
      </c>
      <c r="R662" t="s">
        <v>136</v>
      </c>
      <c r="S662" s="10">
        <v>16702348895</v>
      </c>
      <c r="U662">
        <v>81121</v>
      </c>
      <c r="V662" t="s">
        <v>122</v>
      </c>
      <c r="X662" t="s">
        <v>4223</v>
      </c>
      <c r="Y662" t="s">
        <v>4224</v>
      </c>
      <c r="Z662" t="s">
        <v>4225</v>
      </c>
      <c r="AA662" t="s">
        <v>126</v>
      </c>
      <c r="AB662" t="s">
        <v>5197</v>
      </c>
      <c r="AC662" t="s">
        <v>4222</v>
      </c>
      <c r="AD662" t="s">
        <v>119</v>
      </c>
      <c r="AE662" t="s">
        <v>120</v>
      </c>
      <c r="AF662" s="8">
        <v>96950</v>
      </c>
      <c r="AG662" t="s">
        <v>121</v>
      </c>
      <c r="AI662" s="10">
        <v>16702348895</v>
      </c>
      <c r="AK662" t="s">
        <v>4230</v>
      </c>
      <c r="BC662" t="str">
        <f>"51-9198.00"</f>
        <v>51-9198.00</v>
      </c>
      <c r="BD662" t="s">
        <v>951</v>
      </c>
      <c r="BE662" t="s">
        <v>5198</v>
      </c>
      <c r="BF662" t="s">
        <v>5199</v>
      </c>
      <c r="BG662">
        <v>1</v>
      </c>
      <c r="BH662">
        <v>1</v>
      </c>
      <c r="BI662" s="1">
        <v>45231</v>
      </c>
      <c r="BJ662" s="1">
        <v>45596</v>
      </c>
      <c r="BK662" s="1">
        <v>45258</v>
      </c>
      <c r="BL662" s="1">
        <v>45596</v>
      </c>
      <c r="BM662">
        <v>40</v>
      </c>
      <c r="BN662">
        <v>0</v>
      </c>
      <c r="BO662">
        <v>8</v>
      </c>
      <c r="BP662">
        <v>8</v>
      </c>
      <c r="BQ662">
        <v>8</v>
      </c>
      <c r="BR662">
        <v>8</v>
      </c>
      <c r="BS662">
        <v>8</v>
      </c>
      <c r="BT662">
        <v>0</v>
      </c>
      <c r="BU662" t="str">
        <f t="shared" si="27"/>
        <v>8:00 AM</v>
      </c>
      <c r="BV662" t="str">
        <f>"5:00 PM"</f>
        <v>5:00 PM</v>
      </c>
      <c r="BW662" t="s">
        <v>131</v>
      </c>
      <c r="BX662">
        <v>0</v>
      </c>
      <c r="BY662">
        <v>12</v>
      </c>
      <c r="BZ662" t="s">
        <v>115</v>
      </c>
      <c r="CB662" t="s">
        <v>423</v>
      </c>
      <c r="CC662" t="s">
        <v>4222</v>
      </c>
      <c r="CE662" t="s">
        <v>119</v>
      </c>
      <c r="CF662" t="s">
        <v>120</v>
      </c>
      <c r="CG662" s="8">
        <v>96950</v>
      </c>
      <c r="CH662" s="2">
        <v>7.95</v>
      </c>
      <c r="CI662" s="2">
        <v>7.95</v>
      </c>
      <c r="CJ662" s="2">
        <v>11.93</v>
      </c>
      <c r="CK662" s="2">
        <v>11.93</v>
      </c>
      <c r="CL662" t="s">
        <v>134</v>
      </c>
      <c r="CM662" t="s">
        <v>136</v>
      </c>
      <c r="CN662" t="s">
        <v>135</v>
      </c>
      <c r="CP662" t="s">
        <v>115</v>
      </c>
      <c r="CQ662" t="s">
        <v>114</v>
      </c>
      <c r="CR662" t="s">
        <v>115</v>
      </c>
      <c r="CS662" t="s">
        <v>114</v>
      </c>
      <c r="CT662" t="s">
        <v>136</v>
      </c>
      <c r="CU662" t="s">
        <v>114</v>
      </c>
      <c r="CV662" t="s">
        <v>136</v>
      </c>
      <c r="CW662" t="s">
        <v>136</v>
      </c>
      <c r="CX662" s="10">
        <v>16702348895</v>
      </c>
      <c r="CY662" t="s">
        <v>4230</v>
      </c>
      <c r="CZ662" t="s">
        <v>136</v>
      </c>
      <c r="DA662" t="s">
        <v>114</v>
      </c>
      <c r="DB662" t="s">
        <v>115</v>
      </c>
    </row>
    <row r="663" spans="1:111" ht="14.45" customHeight="1" x14ac:dyDescent="0.25">
      <c r="A663" t="s">
        <v>5225</v>
      </c>
      <c r="B663" t="s">
        <v>209</v>
      </c>
      <c r="C663" s="1">
        <v>45201.854628587964</v>
      </c>
      <c r="D663" s="1">
        <v>45258</v>
      </c>
      <c r="E663" t="s">
        <v>139</v>
      </c>
      <c r="G663" t="s">
        <v>115</v>
      </c>
      <c r="H663" t="s">
        <v>115</v>
      </c>
      <c r="I663" t="s">
        <v>115</v>
      </c>
      <c r="J663" t="s">
        <v>5226</v>
      </c>
      <c r="K663" t="s">
        <v>5226</v>
      </c>
      <c r="L663" t="s">
        <v>5227</v>
      </c>
      <c r="N663" t="s">
        <v>214</v>
      </c>
      <c r="O663" t="s">
        <v>120</v>
      </c>
      <c r="P663" s="8">
        <v>96950</v>
      </c>
      <c r="Q663" t="s">
        <v>121</v>
      </c>
      <c r="S663" s="10">
        <v>16702342901</v>
      </c>
      <c r="T663">
        <v>128</v>
      </c>
      <c r="U663">
        <v>621492</v>
      </c>
      <c r="V663" t="s">
        <v>122</v>
      </c>
      <c r="X663" t="s">
        <v>679</v>
      </c>
      <c r="Y663" t="s">
        <v>5228</v>
      </c>
      <c r="Z663" t="s">
        <v>1090</v>
      </c>
      <c r="AA663" t="s">
        <v>5229</v>
      </c>
      <c r="AB663" t="s">
        <v>1088</v>
      </c>
      <c r="AC663" t="s">
        <v>5230</v>
      </c>
      <c r="AD663" t="s">
        <v>214</v>
      </c>
      <c r="AE663" t="s">
        <v>120</v>
      </c>
      <c r="AF663" s="8" t="s">
        <v>5231</v>
      </c>
      <c r="AG663" t="s">
        <v>121</v>
      </c>
      <c r="AI663" s="10">
        <v>16702342901</v>
      </c>
      <c r="AJ663">
        <v>128</v>
      </c>
      <c r="AK663" t="s">
        <v>5232</v>
      </c>
      <c r="BC663" t="str">
        <f>"29-1141.00"</f>
        <v>29-1141.00</v>
      </c>
      <c r="BD663" t="s">
        <v>1688</v>
      </c>
      <c r="BE663" t="s">
        <v>5233</v>
      </c>
      <c r="BF663" t="s">
        <v>1690</v>
      </c>
      <c r="BG663">
        <v>3</v>
      </c>
      <c r="BH663">
        <v>3</v>
      </c>
      <c r="BI663" s="1">
        <v>45200</v>
      </c>
      <c r="BJ663" s="1">
        <v>45565</v>
      </c>
      <c r="BK663" s="1">
        <v>45258</v>
      </c>
      <c r="BL663" s="1">
        <v>45565</v>
      </c>
      <c r="BM663">
        <v>40</v>
      </c>
      <c r="BN663">
        <v>0</v>
      </c>
      <c r="BO663">
        <v>8</v>
      </c>
      <c r="BP663">
        <v>8</v>
      </c>
      <c r="BQ663">
        <v>8</v>
      </c>
      <c r="BR663">
        <v>8</v>
      </c>
      <c r="BS663">
        <v>8</v>
      </c>
      <c r="BT663">
        <v>0</v>
      </c>
      <c r="BU663" t="str">
        <f>"7:00 AM"</f>
        <v>7:00 AM</v>
      </c>
      <c r="BV663" t="str">
        <f>"5:00 PM"</f>
        <v>5:00 PM</v>
      </c>
      <c r="BW663" t="s">
        <v>160</v>
      </c>
      <c r="BX663">
        <v>0</v>
      </c>
      <c r="BY663">
        <v>12</v>
      </c>
      <c r="BZ663" t="s">
        <v>115</v>
      </c>
      <c r="CB663" t="s">
        <v>5234</v>
      </c>
      <c r="CC663" t="s">
        <v>5227</v>
      </c>
      <c r="CE663" t="s">
        <v>214</v>
      </c>
      <c r="CF663" t="s">
        <v>120</v>
      </c>
      <c r="CG663" s="8">
        <v>96950</v>
      </c>
      <c r="CH663" s="2">
        <v>17.53</v>
      </c>
      <c r="CI663" s="2">
        <v>17.53</v>
      </c>
      <c r="CJ663" s="2">
        <v>26.29</v>
      </c>
      <c r="CK663" s="2">
        <v>26.29</v>
      </c>
      <c r="CL663" t="s">
        <v>134</v>
      </c>
      <c r="CM663" t="s">
        <v>136</v>
      </c>
      <c r="CN663" t="s">
        <v>135</v>
      </c>
      <c r="CP663" t="s">
        <v>115</v>
      </c>
      <c r="CQ663" t="s">
        <v>114</v>
      </c>
      <c r="CR663" t="s">
        <v>115</v>
      </c>
      <c r="CS663" t="s">
        <v>114</v>
      </c>
      <c r="CT663" t="s">
        <v>136</v>
      </c>
      <c r="CU663" t="s">
        <v>114</v>
      </c>
      <c r="CV663" t="s">
        <v>136</v>
      </c>
      <c r="CW663" t="s">
        <v>5235</v>
      </c>
      <c r="CX663" s="10">
        <v>16702342901</v>
      </c>
      <c r="CY663" t="s">
        <v>5232</v>
      </c>
      <c r="CZ663" t="s">
        <v>136</v>
      </c>
      <c r="DA663" t="s">
        <v>114</v>
      </c>
      <c r="DB663" t="s">
        <v>115</v>
      </c>
    </row>
    <row r="664" spans="1:111" ht="14.45" customHeight="1" x14ac:dyDescent="0.25">
      <c r="A664" t="s">
        <v>5244</v>
      </c>
      <c r="B664" t="s">
        <v>209</v>
      </c>
      <c r="C664" s="1">
        <v>45190.184891550925</v>
      </c>
      <c r="D664" s="1">
        <v>45258</v>
      </c>
      <c r="E664" t="s">
        <v>139</v>
      </c>
      <c r="G664" t="s">
        <v>115</v>
      </c>
      <c r="H664" t="s">
        <v>115</v>
      </c>
      <c r="I664" t="s">
        <v>115</v>
      </c>
      <c r="J664" t="s">
        <v>5245</v>
      </c>
      <c r="K664" t="s">
        <v>5246</v>
      </c>
      <c r="L664" t="s">
        <v>5247</v>
      </c>
      <c r="N664" t="s">
        <v>214</v>
      </c>
      <c r="O664" t="s">
        <v>120</v>
      </c>
      <c r="P664" s="8">
        <v>96950</v>
      </c>
      <c r="Q664" t="s">
        <v>121</v>
      </c>
      <c r="S664" s="10">
        <v>16702331180</v>
      </c>
      <c r="U664">
        <v>722513</v>
      </c>
      <c r="V664" t="s">
        <v>122</v>
      </c>
      <c r="X664" t="s">
        <v>5025</v>
      </c>
      <c r="Y664" t="s">
        <v>5248</v>
      </c>
      <c r="Z664" t="s">
        <v>5129</v>
      </c>
      <c r="AA664" t="s">
        <v>1994</v>
      </c>
      <c r="AB664" t="s">
        <v>5249</v>
      </c>
      <c r="AD664" t="s">
        <v>214</v>
      </c>
      <c r="AE664" t="s">
        <v>120</v>
      </c>
      <c r="AF664" s="8">
        <v>96950</v>
      </c>
      <c r="AG664" t="s">
        <v>121</v>
      </c>
      <c r="AI664" s="10">
        <v>16702875435</v>
      </c>
      <c r="AK664" t="s">
        <v>5131</v>
      </c>
      <c r="BC664" t="str">
        <f>"35-3023.01"</f>
        <v>35-3023.01</v>
      </c>
      <c r="BD664" t="s">
        <v>5250</v>
      </c>
      <c r="BE664" t="s">
        <v>5251</v>
      </c>
      <c r="BF664" t="s">
        <v>5252</v>
      </c>
      <c r="BG664">
        <v>3</v>
      </c>
      <c r="BH664">
        <v>3</v>
      </c>
      <c r="BI664" s="1">
        <v>45261</v>
      </c>
      <c r="BJ664" s="1">
        <v>45626</v>
      </c>
      <c r="BK664" s="1">
        <v>45261</v>
      </c>
      <c r="BL664" s="1">
        <v>45626</v>
      </c>
      <c r="BM664">
        <v>36</v>
      </c>
      <c r="BN664">
        <v>6</v>
      </c>
      <c r="BO664">
        <v>6</v>
      </c>
      <c r="BP664">
        <v>0</v>
      </c>
      <c r="BQ664">
        <v>6</v>
      </c>
      <c r="BR664">
        <v>6</v>
      </c>
      <c r="BS664">
        <v>6</v>
      </c>
      <c r="BT664">
        <v>6</v>
      </c>
      <c r="BU664" t="str">
        <f>"5:30 AM"</f>
        <v>5:30 AM</v>
      </c>
      <c r="BV664" t="str">
        <f>"9:30 PM"</f>
        <v>9:30 PM</v>
      </c>
      <c r="BW664" t="s">
        <v>131</v>
      </c>
      <c r="BX664">
        <v>0</v>
      </c>
      <c r="BY664">
        <v>3</v>
      </c>
      <c r="BZ664" t="s">
        <v>115</v>
      </c>
      <c r="CB664" t="s">
        <v>5253</v>
      </c>
      <c r="CC664" t="s">
        <v>5135</v>
      </c>
      <c r="CE664" t="s">
        <v>214</v>
      </c>
      <c r="CF664" t="s">
        <v>120</v>
      </c>
      <c r="CG664" s="8">
        <v>96950</v>
      </c>
      <c r="CH664" s="2">
        <v>7.97</v>
      </c>
      <c r="CI664" s="2">
        <v>8</v>
      </c>
      <c r="CJ664" s="2">
        <v>11.96</v>
      </c>
      <c r="CK664" s="2">
        <v>12</v>
      </c>
      <c r="CL664" t="s">
        <v>134</v>
      </c>
      <c r="CN664" t="s">
        <v>135</v>
      </c>
      <c r="CP664" t="s">
        <v>115</v>
      </c>
      <c r="CQ664" t="s">
        <v>114</v>
      </c>
      <c r="CR664" t="s">
        <v>115</v>
      </c>
      <c r="CS664" t="s">
        <v>114</v>
      </c>
      <c r="CT664" t="s">
        <v>136</v>
      </c>
      <c r="CU664" t="s">
        <v>136</v>
      </c>
      <c r="CV664" t="s">
        <v>136</v>
      </c>
      <c r="CW664" t="s">
        <v>5136</v>
      </c>
      <c r="CX664" s="10">
        <v>16702332421</v>
      </c>
      <c r="CY664" t="s">
        <v>5254</v>
      </c>
      <c r="CZ664" t="s">
        <v>136</v>
      </c>
      <c r="DA664" t="s">
        <v>114</v>
      </c>
      <c r="DB664" t="s">
        <v>115</v>
      </c>
    </row>
    <row r="665" spans="1:111" ht="14.45" customHeight="1" x14ac:dyDescent="0.25">
      <c r="A665" t="s">
        <v>5255</v>
      </c>
      <c r="B665" t="s">
        <v>209</v>
      </c>
      <c r="C665" s="1">
        <v>45177.771615046295</v>
      </c>
      <c r="D665" s="1">
        <v>45258</v>
      </c>
      <c r="E665" t="s">
        <v>139</v>
      </c>
      <c r="G665" t="s">
        <v>115</v>
      </c>
      <c r="H665" t="s">
        <v>115</v>
      </c>
      <c r="I665" t="s">
        <v>115</v>
      </c>
      <c r="J665" t="s">
        <v>3801</v>
      </c>
      <c r="K665" t="s">
        <v>423</v>
      </c>
      <c r="L665" t="s">
        <v>3802</v>
      </c>
      <c r="M665" t="s">
        <v>3803</v>
      </c>
      <c r="N665" t="s">
        <v>119</v>
      </c>
      <c r="O665" t="s">
        <v>120</v>
      </c>
      <c r="P665" s="8">
        <v>96950</v>
      </c>
      <c r="Q665" t="s">
        <v>121</v>
      </c>
      <c r="R665" t="s">
        <v>136</v>
      </c>
      <c r="S665" s="10">
        <v>16702357011</v>
      </c>
      <c r="U665">
        <v>562111</v>
      </c>
      <c r="V665" t="s">
        <v>122</v>
      </c>
      <c r="X665" t="s">
        <v>464</v>
      </c>
      <c r="Y665" t="s">
        <v>465</v>
      </c>
      <c r="Z665" t="s">
        <v>466</v>
      </c>
      <c r="AA665" t="s">
        <v>308</v>
      </c>
      <c r="AB665" t="s">
        <v>3802</v>
      </c>
      <c r="AC665" t="s">
        <v>3803</v>
      </c>
      <c r="AD665" t="s">
        <v>119</v>
      </c>
      <c r="AE665" t="s">
        <v>120</v>
      </c>
      <c r="AF665" s="8">
        <v>96950</v>
      </c>
      <c r="AG665" t="s">
        <v>121</v>
      </c>
      <c r="AH665" t="s">
        <v>119</v>
      </c>
      <c r="AI665" s="10">
        <v>16702357011</v>
      </c>
      <c r="AJ665">
        <v>0</v>
      </c>
      <c r="AK665" t="s">
        <v>3804</v>
      </c>
      <c r="BC665" t="str">
        <f>"49-3023.00"</f>
        <v>49-3023.00</v>
      </c>
      <c r="BD665" t="s">
        <v>164</v>
      </c>
      <c r="BE665" t="s">
        <v>3805</v>
      </c>
      <c r="BF665" t="s">
        <v>360</v>
      </c>
      <c r="BG665">
        <v>5</v>
      </c>
      <c r="BH665">
        <v>5</v>
      </c>
      <c r="BI665" s="1">
        <v>45200</v>
      </c>
      <c r="BJ665" s="1">
        <v>45565</v>
      </c>
      <c r="BK665" s="1">
        <v>45258</v>
      </c>
      <c r="BL665" s="1">
        <v>45565</v>
      </c>
      <c r="BM665">
        <v>35</v>
      </c>
      <c r="BN665">
        <v>0</v>
      </c>
      <c r="BO665">
        <v>7</v>
      </c>
      <c r="BP665">
        <v>7</v>
      </c>
      <c r="BQ665">
        <v>7</v>
      </c>
      <c r="BR665">
        <v>7</v>
      </c>
      <c r="BS665">
        <v>7</v>
      </c>
      <c r="BT665">
        <v>0</v>
      </c>
      <c r="BU665" t="str">
        <f>"8:00 AM"</f>
        <v>8:00 AM</v>
      </c>
      <c r="BV665" t="str">
        <f>"4:00 PM"</f>
        <v>4:00 PM</v>
      </c>
      <c r="BW665" t="s">
        <v>131</v>
      </c>
      <c r="BX665">
        <v>0</v>
      </c>
      <c r="BY665">
        <v>12</v>
      </c>
      <c r="BZ665" t="s">
        <v>115</v>
      </c>
      <c r="CB665" t="s">
        <v>3806</v>
      </c>
      <c r="CC665" t="s">
        <v>3802</v>
      </c>
      <c r="CD665" t="s">
        <v>3803</v>
      </c>
      <c r="CE665" t="s">
        <v>119</v>
      </c>
      <c r="CF665" t="s">
        <v>120</v>
      </c>
      <c r="CG665" s="8">
        <v>96950</v>
      </c>
      <c r="CH665" s="2">
        <v>10.07</v>
      </c>
      <c r="CI665" s="2">
        <v>10.07</v>
      </c>
      <c r="CJ665" s="2">
        <v>15.11</v>
      </c>
      <c r="CK665" s="2">
        <v>15.11</v>
      </c>
      <c r="CL665" t="s">
        <v>134</v>
      </c>
      <c r="CM665" t="s">
        <v>136</v>
      </c>
      <c r="CN665" t="s">
        <v>135</v>
      </c>
      <c r="CP665" t="s">
        <v>115</v>
      </c>
      <c r="CQ665" t="s">
        <v>114</v>
      </c>
      <c r="CR665" t="s">
        <v>115</v>
      </c>
      <c r="CS665" t="s">
        <v>114</v>
      </c>
      <c r="CT665" t="s">
        <v>136</v>
      </c>
      <c r="CU665" t="s">
        <v>114</v>
      </c>
      <c r="CV665" t="s">
        <v>136</v>
      </c>
      <c r="CW665" t="s">
        <v>136</v>
      </c>
      <c r="CX665" s="10">
        <v>16702357011</v>
      </c>
      <c r="CY665" t="s">
        <v>3804</v>
      </c>
      <c r="CZ665" t="s">
        <v>473</v>
      </c>
      <c r="DA665" t="s">
        <v>114</v>
      </c>
      <c r="DB665" t="s">
        <v>115</v>
      </c>
    </row>
    <row r="666" spans="1:111" ht="14.45" customHeight="1" x14ac:dyDescent="0.25">
      <c r="A666" t="s">
        <v>5268</v>
      </c>
      <c r="B666" t="s">
        <v>209</v>
      </c>
      <c r="C666" s="1">
        <v>45189.803081944447</v>
      </c>
      <c r="D666" s="1">
        <v>45258</v>
      </c>
      <c r="E666" t="s">
        <v>113</v>
      </c>
      <c r="F666" s="1">
        <v>45349.791666666664</v>
      </c>
      <c r="G666" t="s">
        <v>115</v>
      </c>
      <c r="H666" t="s">
        <v>115</v>
      </c>
      <c r="I666" t="s">
        <v>115</v>
      </c>
      <c r="J666" t="s">
        <v>461</v>
      </c>
      <c r="K666" t="s">
        <v>136</v>
      </c>
      <c r="L666" t="s">
        <v>462</v>
      </c>
      <c r="M666" t="s">
        <v>463</v>
      </c>
      <c r="N666" t="s">
        <v>119</v>
      </c>
      <c r="O666" t="s">
        <v>120</v>
      </c>
      <c r="P666" s="8">
        <v>96950</v>
      </c>
      <c r="Q666" t="s">
        <v>121</v>
      </c>
      <c r="R666" t="s">
        <v>136</v>
      </c>
      <c r="S666" s="10">
        <v>16702351680</v>
      </c>
      <c r="T666">
        <v>0</v>
      </c>
      <c r="U666">
        <v>314999</v>
      </c>
      <c r="V666" t="s">
        <v>122</v>
      </c>
      <c r="X666" t="s">
        <v>464</v>
      </c>
      <c r="Y666" t="s">
        <v>465</v>
      </c>
      <c r="Z666" t="s">
        <v>466</v>
      </c>
      <c r="AA666" t="s">
        <v>467</v>
      </c>
      <c r="AB666" t="s">
        <v>462</v>
      </c>
      <c r="AC666" t="s">
        <v>463</v>
      </c>
      <c r="AD666" t="s">
        <v>119</v>
      </c>
      <c r="AE666" t="s">
        <v>120</v>
      </c>
      <c r="AF666" s="8">
        <v>96950</v>
      </c>
      <c r="AG666" t="s">
        <v>121</v>
      </c>
      <c r="AH666" t="s">
        <v>119</v>
      </c>
      <c r="AI666" s="10">
        <v>16702351680</v>
      </c>
      <c r="AJ666">
        <v>0</v>
      </c>
      <c r="AK666" t="s">
        <v>468</v>
      </c>
      <c r="BC666" t="str">
        <f>"51-6031.00"</f>
        <v>51-6031.00</v>
      </c>
      <c r="BD666" t="s">
        <v>469</v>
      </c>
      <c r="BE666" t="s">
        <v>470</v>
      </c>
      <c r="BF666" t="s">
        <v>471</v>
      </c>
      <c r="BG666">
        <v>2</v>
      </c>
      <c r="BH666">
        <v>2</v>
      </c>
      <c r="BI666" s="1">
        <v>45351</v>
      </c>
      <c r="BJ666" s="1">
        <v>45716</v>
      </c>
      <c r="BK666" s="1">
        <v>45351</v>
      </c>
      <c r="BL666" s="1">
        <v>45716</v>
      </c>
      <c r="BM666">
        <v>35</v>
      </c>
      <c r="BN666">
        <v>0</v>
      </c>
      <c r="BO666">
        <v>7</v>
      </c>
      <c r="BP666">
        <v>7</v>
      </c>
      <c r="BQ666">
        <v>7</v>
      </c>
      <c r="BR666">
        <v>7</v>
      </c>
      <c r="BS666">
        <v>7</v>
      </c>
      <c r="BT666">
        <v>0</v>
      </c>
      <c r="BU666" t="str">
        <f>"8:00 AM"</f>
        <v>8:00 AM</v>
      </c>
      <c r="BV666" t="str">
        <f>"4:00 PM"</f>
        <v>4:00 PM</v>
      </c>
      <c r="BW666" t="s">
        <v>131</v>
      </c>
      <c r="BX666">
        <v>0</v>
      </c>
      <c r="BY666">
        <v>3</v>
      </c>
      <c r="BZ666" t="s">
        <v>115</v>
      </c>
      <c r="CB666" t="s">
        <v>472</v>
      </c>
      <c r="CC666" t="s">
        <v>462</v>
      </c>
      <c r="CD666" t="s">
        <v>463</v>
      </c>
      <c r="CE666" t="s">
        <v>119</v>
      </c>
      <c r="CF666" t="s">
        <v>120</v>
      </c>
      <c r="CG666" s="8">
        <v>96950</v>
      </c>
      <c r="CH666" s="2">
        <v>8.84</v>
      </c>
      <c r="CI666" s="2">
        <v>8.84</v>
      </c>
      <c r="CJ666" s="2">
        <v>13.26</v>
      </c>
      <c r="CK666" s="2">
        <v>13.26</v>
      </c>
      <c r="CL666" t="s">
        <v>134</v>
      </c>
      <c r="CM666" t="s">
        <v>136</v>
      </c>
      <c r="CN666" t="s">
        <v>135</v>
      </c>
      <c r="CP666" t="s">
        <v>115</v>
      </c>
      <c r="CQ666" t="s">
        <v>114</v>
      </c>
      <c r="CR666" t="s">
        <v>115</v>
      </c>
      <c r="CS666" t="s">
        <v>114</v>
      </c>
      <c r="CT666" t="s">
        <v>136</v>
      </c>
      <c r="CU666" t="s">
        <v>114</v>
      </c>
      <c r="CV666" t="s">
        <v>136</v>
      </c>
      <c r="CW666" t="s">
        <v>423</v>
      </c>
      <c r="CX666" s="10">
        <v>16702351680</v>
      </c>
      <c r="CY666" t="s">
        <v>468</v>
      </c>
      <c r="CZ666" t="s">
        <v>473</v>
      </c>
      <c r="DA666" t="s">
        <v>114</v>
      </c>
      <c r="DB666" t="s">
        <v>115</v>
      </c>
    </row>
    <row r="667" spans="1:111" ht="14.45" customHeight="1" x14ac:dyDescent="0.25">
      <c r="A667" t="s">
        <v>5274</v>
      </c>
      <c r="B667" t="s">
        <v>209</v>
      </c>
      <c r="C667" s="1">
        <v>45207.007282870371</v>
      </c>
      <c r="D667" s="1">
        <v>45258</v>
      </c>
      <c r="E667" t="s">
        <v>139</v>
      </c>
      <c r="G667" t="s">
        <v>115</v>
      </c>
      <c r="H667" t="s">
        <v>115</v>
      </c>
      <c r="I667" t="s">
        <v>115</v>
      </c>
      <c r="J667" t="s">
        <v>5201</v>
      </c>
      <c r="K667" t="s">
        <v>5202</v>
      </c>
      <c r="L667" t="s">
        <v>5203</v>
      </c>
      <c r="M667" t="s">
        <v>3969</v>
      </c>
      <c r="N667" t="s">
        <v>119</v>
      </c>
      <c r="O667" t="s">
        <v>120</v>
      </c>
      <c r="P667" s="8">
        <v>96950</v>
      </c>
      <c r="Q667" t="s">
        <v>121</v>
      </c>
      <c r="S667" s="10">
        <v>16709893291</v>
      </c>
      <c r="U667">
        <v>56179</v>
      </c>
      <c r="V667" t="s">
        <v>122</v>
      </c>
      <c r="X667" t="s">
        <v>5204</v>
      </c>
      <c r="Y667" t="s">
        <v>5205</v>
      </c>
      <c r="Z667" t="s">
        <v>1913</v>
      </c>
      <c r="AA667" t="s">
        <v>2809</v>
      </c>
      <c r="AB667" t="s">
        <v>5206</v>
      </c>
      <c r="AC667" t="s">
        <v>3969</v>
      </c>
      <c r="AD667" t="s">
        <v>119</v>
      </c>
      <c r="AE667" t="s">
        <v>120</v>
      </c>
      <c r="AF667" s="8">
        <v>96950</v>
      </c>
      <c r="AG667" t="s">
        <v>121</v>
      </c>
      <c r="AI667" s="10">
        <v>16709893291</v>
      </c>
      <c r="AK667" t="s">
        <v>5207</v>
      </c>
      <c r="BC667" t="str">
        <f>"13-2011.00"</f>
        <v>13-2011.00</v>
      </c>
      <c r="BD667" t="s">
        <v>1694</v>
      </c>
      <c r="BE667" t="s">
        <v>5208</v>
      </c>
      <c r="BF667" t="s">
        <v>197</v>
      </c>
      <c r="BG667">
        <v>3</v>
      </c>
      <c r="BH667">
        <v>3</v>
      </c>
      <c r="BI667" s="1">
        <v>45231</v>
      </c>
      <c r="BJ667" s="1">
        <v>45596</v>
      </c>
      <c r="BK667" s="1">
        <v>45258</v>
      </c>
      <c r="BL667" s="1">
        <v>45596</v>
      </c>
      <c r="BM667">
        <v>40</v>
      </c>
      <c r="BN667">
        <v>0</v>
      </c>
      <c r="BO667">
        <v>8</v>
      </c>
      <c r="BP667">
        <v>8</v>
      </c>
      <c r="BQ667">
        <v>8</v>
      </c>
      <c r="BR667">
        <v>8</v>
      </c>
      <c r="BS667">
        <v>8</v>
      </c>
      <c r="BT667">
        <v>0</v>
      </c>
      <c r="BU667" t="str">
        <f>"8:00 AM"</f>
        <v>8:00 AM</v>
      </c>
      <c r="BV667" t="str">
        <f>"5:00 PM"</f>
        <v>5:00 PM</v>
      </c>
      <c r="BW667" t="s">
        <v>683</v>
      </c>
      <c r="BX667">
        <v>0</v>
      </c>
      <c r="BY667">
        <v>48</v>
      </c>
      <c r="BZ667" t="s">
        <v>114</v>
      </c>
      <c r="CA667">
        <v>5</v>
      </c>
      <c r="CB667" s="3" t="s">
        <v>5209</v>
      </c>
      <c r="CC667" t="s">
        <v>5210</v>
      </c>
      <c r="CD667" t="s">
        <v>3969</v>
      </c>
      <c r="CE667" t="s">
        <v>119</v>
      </c>
      <c r="CF667" t="s">
        <v>120</v>
      </c>
      <c r="CG667" s="8">
        <v>96950</v>
      </c>
      <c r="CH667" s="2">
        <v>16.98</v>
      </c>
      <c r="CI667" s="2">
        <v>17</v>
      </c>
      <c r="CJ667" s="2">
        <v>25.47</v>
      </c>
      <c r="CK667" s="2">
        <v>25.5</v>
      </c>
      <c r="CL667" t="s">
        <v>134</v>
      </c>
      <c r="CM667" t="s">
        <v>423</v>
      </c>
      <c r="CN667" t="s">
        <v>135</v>
      </c>
      <c r="CP667" t="s">
        <v>115</v>
      </c>
      <c r="CQ667" t="s">
        <v>114</v>
      </c>
      <c r="CR667" t="s">
        <v>115</v>
      </c>
      <c r="CS667" t="s">
        <v>114</v>
      </c>
      <c r="CT667" t="s">
        <v>136</v>
      </c>
      <c r="CU667" t="s">
        <v>114</v>
      </c>
      <c r="CV667" t="s">
        <v>136</v>
      </c>
      <c r="CW667" s="3" t="s">
        <v>5275</v>
      </c>
      <c r="CX667" s="10">
        <v>16709893291</v>
      </c>
      <c r="CY667" t="s">
        <v>5207</v>
      </c>
      <c r="CZ667" t="s">
        <v>136</v>
      </c>
      <c r="DA667" t="s">
        <v>114</v>
      </c>
      <c r="DB667" t="s">
        <v>115</v>
      </c>
    </row>
    <row r="668" spans="1:111" ht="14.45" customHeight="1" x14ac:dyDescent="0.25">
      <c r="A668" t="s">
        <v>5146</v>
      </c>
      <c r="B668" t="s">
        <v>285</v>
      </c>
      <c r="C668" s="1">
        <v>45162.323959027781</v>
      </c>
      <c r="D668" s="1">
        <v>45258</v>
      </c>
      <c r="E668" t="s">
        <v>139</v>
      </c>
      <c r="G668" t="s">
        <v>115</v>
      </c>
      <c r="H668" t="s">
        <v>115</v>
      </c>
      <c r="I668" t="s">
        <v>115</v>
      </c>
      <c r="J668" t="s">
        <v>1601</v>
      </c>
      <c r="K668" t="s">
        <v>1602</v>
      </c>
      <c r="L668" t="s">
        <v>1603</v>
      </c>
      <c r="M668" t="s">
        <v>5147</v>
      </c>
      <c r="N668" t="s">
        <v>119</v>
      </c>
      <c r="O668" t="s">
        <v>120</v>
      </c>
      <c r="P668" s="8">
        <v>96950</v>
      </c>
      <c r="Q668" t="s">
        <v>121</v>
      </c>
      <c r="R668" t="s">
        <v>120</v>
      </c>
      <c r="S668" s="10">
        <v>16702358763</v>
      </c>
      <c r="U668">
        <v>561311</v>
      </c>
      <c r="V668" t="s">
        <v>122</v>
      </c>
      <c r="X668" t="s">
        <v>5148</v>
      </c>
      <c r="Y668" t="s">
        <v>3261</v>
      </c>
      <c r="Z668" t="s">
        <v>3262</v>
      </c>
      <c r="AA668" t="s">
        <v>1346</v>
      </c>
      <c r="AB668" t="s">
        <v>5149</v>
      </c>
      <c r="AC668" t="s">
        <v>3263</v>
      </c>
      <c r="AD668" t="s">
        <v>119</v>
      </c>
      <c r="AE668" t="s">
        <v>120</v>
      </c>
      <c r="AF668" s="8">
        <v>96950</v>
      </c>
      <c r="AG668" t="s">
        <v>121</v>
      </c>
      <c r="AI668" s="10">
        <v>16702358763</v>
      </c>
      <c r="AK668" t="s">
        <v>1610</v>
      </c>
      <c r="BC668" t="str">
        <f>"37-2012.00"</f>
        <v>37-2012.00</v>
      </c>
      <c r="BD668" t="s">
        <v>263</v>
      </c>
      <c r="BE668" t="s">
        <v>5150</v>
      </c>
      <c r="BF668" t="s">
        <v>5151</v>
      </c>
      <c r="BG668">
        <v>1</v>
      </c>
      <c r="BI668" s="1">
        <v>45240</v>
      </c>
      <c r="BJ668" s="1">
        <v>45605</v>
      </c>
      <c r="BM668">
        <v>35</v>
      </c>
      <c r="BN668">
        <v>0</v>
      </c>
      <c r="BO668">
        <v>7</v>
      </c>
      <c r="BP668">
        <v>7</v>
      </c>
      <c r="BQ668">
        <v>7</v>
      </c>
      <c r="BR668">
        <v>7</v>
      </c>
      <c r="BS668">
        <v>7</v>
      </c>
      <c r="BT668">
        <v>0</v>
      </c>
      <c r="BU668" t="str">
        <f>"9:30 AM"</f>
        <v>9:30 AM</v>
      </c>
      <c r="BV668" t="str">
        <f>"4:30 PM"</f>
        <v>4:30 PM</v>
      </c>
      <c r="BW668" t="s">
        <v>131</v>
      </c>
      <c r="BX668">
        <v>0</v>
      </c>
      <c r="BY668">
        <v>3</v>
      </c>
      <c r="BZ668" t="s">
        <v>115</v>
      </c>
      <c r="CB668" t="s">
        <v>5152</v>
      </c>
      <c r="CC668" t="s">
        <v>5153</v>
      </c>
      <c r="CD668" t="s">
        <v>1603</v>
      </c>
      <c r="CE668" t="s">
        <v>119</v>
      </c>
      <c r="CF668" t="s">
        <v>120</v>
      </c>
      <c r="CG668" s="8">
        <v>96950</v>
      </c>
      <c r="CH668" s="2">
        <v>7.64</v>
      </c>
      <c r="CI668" s="2">
        <v>8.5</v>
      </c>
      <c r="CJ668" s="2">
        <v>11.54</v>
      </c>
      <c r="CK668" s="2">
        <v>12.75</v>
      </c>
      <c r="CL668" t="s">
        <v>134</v>
      </c>
      <c r="CM668" t="s">
        <v>184</v>
      </c>
      <c r="CN668" t="s">
        <v>135</v>
      </c>
      <c r="CP668" t="s">
        <v>115</v>
      </c>
      <c r="CQ668" t="s">
        <v>114</v>
      </c>
      <c r="CR668" t="s">
        <v>115</v>
      </c>
      <c r="CS668" t="s">
        <v>114</v>
      </c>
      <c r="CT668" t="s">
        <v>136</v>
      </c>
      <c r="CU668" t="s">
        <v>114</v>
      </c>
      <c r="CV668" t="s">
        <v>136</v>
      </c>
      <c r="CW668" t="s">
        <v>1615</v>
      </c>
      <c r="CX668" s="10">
        <v>16702358763</v>
      </c>
      <c r="CY668" t="s">
        <v>1610</v>
      </c>
      <c r="CZ668" t="s">
        <v>136</v>
      </c>
      <c r="DA668" t="s">
        <v>114</v>
      </c>
      <c r="DB668" t="s">
        <v>115</v>
      </c>
    </row>
    <row r="669" spans="1:111" ht="14.45" customHeight="1" x14ac:dyDescent="0.25">
      <c r="A669" t="s">
        <v>5200</v>
      </c>
      <c r="B669" t="s">
        <v>285</v>
      </c>
      <c r="C669" s="1">
        <v>45207.013140856485</v>
      </c>
      <c r="D669" s="1">
        <v>45258</v>
      </c>
      <c r="E669" t="s">
        <v>113</v>
      </c>
      <c r="F669" s="1">
        <v>45260.791666666664</v>
      </c>
      <c r="G669" t="s">
        <v>115</v>
      </c>
      <c r="H669" t="s">
        <v>115</v>
      </c>
      <c r="I669" t="s">
        <v>115</v>
      </c>
      <c r="J669" t="s">
        <v>5201</v>
      </c>
      <c r="K669" t="s">
        <v>5202</v>
      </c>
      <c r="L669" t="s">
        <v>5203</v>
      </c>
      <c r="M669" t="s">
        <v>3969</v>
      </c>
      <c r="N669" t="s">
        <v>119</v>
      </c>
      <c r="O669" t="s">
        <v>120</v>
      </c>
      <c r="P669" s="8">
        <v>96950</v>
      </c>
      <c r="Q669" t="s">
        <v>121</v>
      </c>
      <c r="S669" s="10">
        <v>16709893291</v>
      </c>
      <c r="U669">
        <v>56179</v>
      </c>
      <c r="V669" t="s">
        <v>122</v>
      </c>
      <c r="X669" t="s">
        <v>5204</v>
      </c>
      <c r="Y669" t="s">
        <v>5205</v>
      </c>
      <c r="Z669" t="s">
        <v>1913</v>
      </c>
      <c r="AA669" t="s">
        <v>2809</v>
      </c>
      <c r="AB669" t="s">
        <v>5206</v>
      </c>
      <c r="AC669" t="s">
        <v>3969</v>
      </c>
      <c r="AD669" t="s">
        <v>119</v>
      </c>
      <c r="AE669" t="s">
        <v>120</v>
      </c>
      <c r="AF669" s="8">
        <v>96950</v>
      </c>
      <c r="AG669" t="s">
        <v>121</v>
      </c>
      <c r="AI669" s="10">
        <v>16709893291</v>
      </c>
      <c r="AK669" t="s">
        <v>5207</v>
      </c>
      <c r="BC669" t="str">
        <f>"13-2011.00"</f>
        <v>13-2011.00</v>
      </c>
      <c r="BD669" t="s">
        <v>1694</v>
      </c>
      <c r="BE669" t="s">
        <v>5208</v>
      </c>
      <c r="BF669" t="s">
        <v>197</v>
      </c>
      <c r="BG669">
        <v>1</v>
      </c>
      <c r="BI669" s="1">
        <v>45261</v>
      </c>
      <c r="BJ669" s="1">
        <v>45626</v>
      </c>
      <c r="BM669">
        <v>48</v>
      </c>
      <c r="BN669">
        <v>0</v>
      </c>
      <c r="BO669">
        <v>8</v>
      </c>
      <c r="BP669">
        <v>8</v>
      </c>
      <c r="BQ669">
        <v>8</v>
      </c>
      <c r="BR669">
        <v>8</v>
      </c>
      <c r="BS669">
        <v>8</v>
      </c>
      <c r="BT669">
        <v>8</v>
      </c>
      <c r="BU669" t="str">
        <f t="shared" ref="BU669:BU675" si="28">"8:00 AM"</f>
        <v>8:00 AM</v>
      </c>
      <c r="BV669" t="str">
        <f>"5:00 PM"</f>
        <v>5:00 PM</v>
      </c>
      <c r="BW669" t="s">
        <v>683</v>
      </c>
      <c r="BX669">
        <v>0</v>
      </c>
      <c r="BY669">
        <v>48</v>
      </c>
      <c r="BZ669" t="s">
        <v>114</v>
      </c>
      <c r="CA669">
        <v>5</v>
      </c>
      <c r="CB669" s="3" t="s">
        <v>5209</v>
      </c>
      <c r="CC669" t="s">
        <v>5210</v>
      </c>
      <c r="CD669" t="s">
        <v>3969</v>
      </c>
      <c r="CE669" t="s">
        <v>119</v>
      </c>
      <c r="CF669" t="s">
        <v>120</v>
      </c>
      <c r="CG669" s="8">
        <v>96950</v>
      </c>
      <c r="CH669" s="2">
        <v>16.98</v>
      </c>
      <c r="CI669" s="2">
        <v>17</v>
      </c>
      <c r="CJ669" s="2">
        <v>25.47</v>
      </c>
      <c r="CK669" s="2">
        <v>25.5</v>
      </c>
      <c r="CL669" t="s">
        <v>134</v>
      </c>
      <c r="CM669" t="s">
        <v>423</v>
      </c>
      <c r="CN669" t="s">
        <v>135</v>
      </c>
      <c r="CP669" t="s">
        <v>115</v>
      </c>
      <c r="CQ669" t="s">
        <v>114</v>
      </c>
      <c r="CR669" t="s">
        <v>115</v>
      </c>
      <c r="CS669" t="s">
        <v>114</v>
      </c>
      <c r="CT669" t="s">
        <v>136</v>
      </c>
      <c r="CU669" t="s">
        <v>114</v>
      </c>
      <c r="CV669" t="s">
        <v>136</v>
      </c>
      <c r="CW669" s="3" t="s">
        <v>5211</v>
      </c>
      <c r="CX669" s="10">
        <v>16709893291</v>
      </c>
      <c r="CY669" t="s">
        <v>5207</v>
      </c>
      <c r="CZ669" t="s">
        <v>136</v>
      </c>
      <c r="DA669" t="s">
        <v>114</v>
      </c>
      <c r="DB669" t="s">
        <v>115</v>
      </c>
    </row>
    <row r="670" spans="1:111" ht="14.45" customHeight="1" x14ac:dyDescent="0.25">
      <c r="A670" t="s">
        <v>5236</v>
      </c>
      <c r="B670" t="s">
        <v>285</v>
      </c>
      <c r="C670" s="1">
        <v>45183.057550115744</v>
      </c>
      <c r="D670" s="1">
        <v>45258</v>
      </c>
      <c r="E670" t="s">
        <v>139</v>
      </c>
      <c r="G670" t="s">
        <v>114</v>
      </c>
      <c r="H670" t="s">
        <v>115</v>
      </c>
      <c r="I670" t="s">
        <v>115</v>
      </c>
      <c r="J670" t="s">
        <v>5237</v>
      </c>
      <c r="L670" t="s">
        <v>5238</v>
      </c>
      <c r="M670" t="s">
        <v>5239</v>
      </c>
      <c r="N670" t="s">
        <v>214</v>
      </c>
      <c r="O670" t="s">
        <v>120</v>
      </c>
      <c r="P670" s="8">
        <v>96950</v>
      </c>
      <c r="Q670" t="s">
        <v>121</v>
      </c>
      <c r="R670" t="s">
        <v>560</v>
      </c>
      <c r="S670" s="10">
        <v>16702352255</v>
      </c>
      <c r="U670">
        <v>531120</v>
      </c>
      <c r="V670" t="s">
        <v>122</v>
      </c>
      <c r="X670" t="s">
        <v>561</v>
      </c>
      <c r="Y670" t="s">
        <v>562</v>
      </c>
      <c r="Z670" t="s">
        <v>995</v>
      </c>
      <c r="AA670" t="s">
        <v>563</v>
      </c>
      <c r="AB670" t="s">
        <v>564</v>
      </c>
      <c r="AC670" t="s">
        <v>559</v>
      </c>
      <c r="AD670" t="s">
        <v>214</v>
      </c>
      <c r="AE670" t="s">
        <v>120</v>
      </c>
      <c r="AF670" s="8">
        <v>96950</v>
      </c>
      <c r="AG670" t="s">
        <v>121</v>
      </c>
      <c r="AH670" t="s">
        <v>560</v>
      </c>
      <c r="AI670" s="10">
        <v>16702352653</v>
      </c>
      <c r="AJ670">
        <v>324</v>
      </c>
      <c r="AK670" t="s">
        <v>565</v>
      </c>
      <c r="BC670" t="str">
        <f>"37-2011.00"</f>
        <v>37-2011.00</v>
      </c>
      <c r="BD670" t="s">
        <v>144</v>
      </c>
      <c r="BE670" t="s">
        <v>5240</v>
      </c>
      <c r="BF670" t="s">
        <v>609</v>
      </c>
      <c r="BG670">
        <v>2</v>
      </c>
      <c r="BI670" s="1">
        <v>45232</v>
      </c>
      <c r="BJ670" s="1">
        <v>46327</v>
      </c>
      <c r="BM670">
        <v>35</v>
      </c>
      <c r="BN670">
        <v>0</v>
      </c>
      <c r="BO670">
        <v>7</v>
      </c>
      <c r="BP670">
        <v>7</v>
      </c>
      <c r="BQ670">
        <v>7</v>
      </c>
      <c r="BR670">
        <v>7</v>
      </c>
      <c r="BS670">
        <v>7</v>
      </c>
      <c r="BT670">
        <v>0</v>
      </c>
      <c r="BU670" t="str">
        <f t="shared" si="28"/>
        <v>8:00 AM</v>
      </c>
      <c r="BV670" t="str">
        <f>"4:00 PM"</f>
        <v>4:00 PM</v>
      </c>
      <c r="BW670" t="s">
        <v>184</v>
      </c>
      <c r="BX670">
        <v>0</v>
      </c>
      <c r="BY670">
        <v>3</v>
      </c>
      <c r="BZ670" t="s">
        <v>115</v>
      </c>
      <c r="CB670" t="s">
        <v>5241</v>
      </c>
      <c r="CC670" t="s">
        <v>5242</v>
      </c>
      <c r="CD670" t="s">
        <v>5239</v>
      </c>
      <c r="CE670" t="s">
        <v>214</v>
      </c>
      <c r="CF670" t="s">
        <v>120</v>
      </c>
      <c r="CG670" s="8">
        <v>96950</v>
      </c>
      <c r="CH670" s="2">
        <v>8.15</v>
      </c>
      <c r="CI670" s="2">
        <v>8.5</v>
      </c>
      <c r="CJ670" s="2">
        <v>12.22</v>
      </c>
      <c r="CK670" s="2">
        <v>12.75</v>
      </c>
      <c r="CL670" t="s">
        <v>134</v>
      </c>
      <c r="CM670" t="s">
        <v>184</v>
      </c>
      <c r="CN670" t="s">
        <v>135</v>
      </c>
      <c r="CP670" t="s">
        <v>115</v>
      </c>
      <c r="CQ670" t="s">
        <v>114</v>
      </c>
      <c r="CR670" t="s">
        <v>115</v>
      </c>
      <c r="CS670" t="s">
        <v>114</v>
      </c>
      <c r="CT670" t="s">
        <v>136</v>
      </c>
      <c r="CU670" t="s">
        <v>114</v>
      </c>
      <c r="CV670" t="s">
        <v>136</v>
      </c>
      <c r="CW670" t="s">
        <v>5243</v>
      </c>
      <c r="CX670" s="10">
        <v>16702353355</v>
      </c>
      <c r="CY670" t="s">
        <v>565</v>
      </c>
      <c r="CZ670" t="s">
        <v>596</v>
      </c>
      <c r="DA670" t="s">
        <v>114</v>
      </c>
      <c r="DB670" t="s">
        <v>115</v>
      </c>
    </row>
    <row r="671" spans="1:111" ht="14.45" customHeight="1" x14ac:dyDescent="0.25">
      <c r="A671" t="s">
        <v>5259</v>
      </c>
      <c r="B671" t="s">
        <v>285</v>
      </c>
      <c r="C671" s="1">
        <v>45188.839957523145</v>
      </c>
      <c r="D671" s="1">
        <v>45258</v>
      </c>
      <c r="E671" t="s">
        <v>139</v>
      </c>
      <c r="G671" t="s">
        <v>115</v>
      </c>
      <c r="H671" t="s">
        <v>115</v>
      </c>
      <c r="I671" t="s">
        <v>115</v>
      </c>
      <c r="J671" t="s">
        <v>2891</v>
      </c>
      <c r="L671" t="s">
        <v>4700</v>
      </c>
      <c r="M671" t="s">
        <v>2893</v>
      </c>
      <c r="N671" t="s">
        <v>119</v>
      </c>
      <c r="O671" t="s">
        <v>120</v>
      </c>
      <c r="P671" s="8">
        <v>96950</v>
      </c>
      <c r="Q671" t="s">
        <v>121</v>
      </c>
      <c r="S671" s="10">
        <v>16704836526</v>
      </c>
      <c r="U671">
        <v>484110</v>
      </c>
      <c r="V671" t="s">
        <v>122</v>
      </c>
      <c r="X671" t="s">
        <v>5260</v>
      </c>
      <c r="Y671" t="s">
        <v>2896</v>
      </c>
      <c r="Z671" t="s">
        <v>2897</v>
      </c>
      <c r="AA671" t="s">
        <v>650</v>
      </c>
      <c r="AB671" t="s">
        <v>2894</v>
      </c>
      <c r="AC671" t="s">
        <v>2893</v>
      </c>
      <c r="AD671" t="s">
        <v>119</v>
      </c>
      <c r="AE671" t="s">
        <v>120</v>
      </c>
      <c r="AF671" s="8">
        <v>96950</v>
      </c>
      <c r="AG671" t="s">
        <v>121</v>
      </c>
      <c r="AI671" s="10">
        <v>16704836526</v>
      </c>
      <c r="AK671" t="s">
        <v>2899</v>
      </c>
      <c r="BC671" t="str">
        <f>"53-3032.00"</f>
        <v>53-3032.00</v>
      </c>
      <c r="BD671" t="s">
        <v>1078</v>
      </c>
      <c r="BE671" t="s">
        <v>5261</v>
      </c>
      <c r="BF671" t="s">
        <v>5262</v>
      </c>
      <c r="BG671">
        <v>2</v>
      </c>
      <c r="BI671" s="1">
        <v>45200</v>
      </c>
      <c r="BJ671" s="1">
        <v>45565</v>
      </c>
      <c r="BM671">
        <v>40</v>
      </c>
      <c r="BN671">
        <v>0</v>
      </c>
      <c r="BO671">
        <v>8</v>
      </c>
      <c r="BP671">
        <v>8</v>
      </c>
      <c r="BQ671">
        <v>8</v>
      </c>
      <c r="BR671">
        <v>8</v>
      </c>
      <c r="BS671">
        <v>8</v>
      </c>
      <c r="BT671">
        <v>0</v>
      </c>
      <c r="BU671" t="str">
        <f t="shared" si="28"/>
        <v>8:00 AM</v>
      </c>
      <c r="BV671" t="str">
        <f>"5:00 PM"</f>
        <v>5:00 PM</v>
      </c>
      <c r="BW671" t="s">
        <v>131</v>
      </c>
      <c r="BX671">
        <v>0</v>
      </c>
      <c r="BY671">
        <v>12</v>
      </c>
      <c r="BZ671" t="s">
        <v>115</v>
      </c>
      <c r="CB671" t="s">
        <v>5263</v>
      </c>
      <c r="CC671" t="s">
        <v>2894</v>
      </c>
      <c r="CD671" t="s">
        <v>2898</v>
      </c>
      <c r="CE671" t="s">
        <v>119</v>
      </c>
      <c r="CF671" t="s">
        <v>120</v>
      </c>
      <c r="CG671" s="8">
        <v>96950</v>
      </c>
      <c r="CH671" s="2">
        <v>10.47</v>
      </c>
      <c r="CI671" s="2">
        <v>10.47</v>
      </c>
      <c r="CJ671" s="2">
        <v>15.71</v>
      </c>
      <c r="CK671" s="2">
        <v>15.71</v>
      </c>
      <c r="CL671" t="s">
        <v>134</v>
      </c>
      <c r="CM671" t="s">
        <v>764</v>
      </c>
      <c r="CN671" t="s">
        <v>135</v>
      </c>
      <c r="CP671" t="s">
        <v>114</v>
      </c>
      <c r="CQ671" t="s">
        <v>114</v>
      </c>
      <c r="CR671" t="s">
        <v>115</v>
      </c>
      <c r="CS671" t="s">
        <v>114</v>
      </c>
      <c r="CT671" t="s">
        <v>136</v>
      </c>
      <c r="CU671" t="s">
        <v>114</v>
      </c>
      <c r="CV671" t="s">
        <v>136</v>
      </c>
      <c r="CW671" t="s">
        <v>5264</v>
      </c>
      <c r="CX671" s="10">
        <v>16704836526</v>
      </c>
      <c r="CY671" t="s">
        <v>2899</v>
      </c>
      <c r="CZ671" t="s">
        <v>136</v>
      </c>
      <c r="DA671" t="s">
        <v>114</v>
      </c>
      <c r="DB671" t="s">
        <v>115</v>
      </c>
    </row>
    <row r="672" spans="1:111" ht="14.45" customHeight="1" x14ac:dyDescent="0.25">
      <c r="A672" t="s">
        <v>5265</v>
      </c>
      <c r="B672" t="s">
        <v>285</v>
      </c>
      <c r="C672" s="1">
        <v>45185.0211837963</v>
      </c>
      <c r="D672" s="1">
        <v>45258</v>
      </c>
      <c r="E672" t="s">
        <v>139</v>
      </c>
      <c r="G672" t="s">
        <v>115</v>
      </c>
      <c r="H672" t="s">
        <v>115</v>
      </c>
      <c r="I672" t="s">
        <v>115</v>
      </c>
      <c r="J672" t="s">
        <v>4731</v>
      </c>
      <c r="L672" t="s">
        <v>4732</v>
      </c>
      <c r="N672" t="s">
        <v>119</v>
      </c>
      <c r="O672" t="s">
        <v>120</v>
      </c>
      <c r="P672" s="8">
        <v>96950</v>
      </c>
      <c r="Q672" t="s">
        <v>121</v>
      </c>
      <c r="R672" t="s">
        <v>215</v>
      </c>
      <c r="S672" s="10">
        <v>16705881110</v>
      </c>
      <c r="U672">
        <v>56132</v>
      </c>
      <c r="V672" t="s">
        <v>122</v>
      </c>
      <c r="X672" t="s">
        <v>4733</v>
      </c>
      <c r="Y672" t="s">
        <v>4734</v>
      </c>
      <c r="Z672" t="s">
        <v>1588</v>
      </c>
      <c r="AA672" t="s">
        <v>126</v>
      </c>
      <c r="AB672" t="s">
        <v>4732</v>
      </c>
      <c r="AD672" t="s">
        <v>119</v>
      </c>
      <c r="AE672" t="s">
        <v>120</v>
      </c>
      <c r="AF672" s="8">
        <v>96950</v>
      </c>
      <c r="AG672" t="s">
        <v>121</v>
      </c>
      <c r="AI672" s="10">
        <v>16705887701</v>
      </c>
      <c r="AK672" t="s">
        <v>4736</v>
      </c>
      <c r="BC672" t="str">
        <f>"49-9071.00"</f>
        <v>49-9071.00</v>
      </c>
      <c r="BD672" t="s">
        <v>200</v>
      </c>
      <c r="BE672" t="s">
        <v>5266</v>
      </c>
      <c r="BF672" t="s">
        <v>435</v>
      </c>
      <c r="BG672">
        <v>20</v>
      </c>
      <c r="BI672" s="1">
        <v>45261</v>
      </c>
      <c r="BJ672" s="1">
        <v>45626</v>
      </c>
      <c r="BM672">
        <v>35</v>
      </c>
      <c r="BN672">
        <v>0</v>
      </c>
      <c r="BO672">
        <v>7</v>
      </c>
      <c r="BP672">
        <v>7</v>
      </c>
      <c r="BQ672">
        <v>7</v>
      </c>
      <c r="BR672">
        <v>7</v>
      </c>
      <c r="BS672">
        <v>7</v>
      </c>
      <c r="BT672">
        <v>0</v>
      </c>
      <c r="BU672" t="str">
        <f t="shared" si="28"/>
        <v>8:00 AM</v>
      </c>
      <c r="BV672" t="str">
        <f>"4:00 PM"</f>
        <v>4:00 PM</v>
      </c>
      <c r="BW672" t="s">
        <v>131</v>
      </c>
      <c r="BX672">
        <v>0</v>
      </c>
      <c r="BY672">
        <v>12</v>
      </c>
      <c r="BZ672" t="s">
        <v>115</v>
      </c>
      <c r="CB672" s="3" t="s">
        <v>5267</v>
      </c>
      <c r="CC672" t="s">
        <v>3998</v>
      </c>
      <c r="CE672" t="s">
        <v>119</v>
      </c>
      <c r="CF672" t="s">
        <v>120</v>
      </c>
      <c r="CG672" s="8">
        <v>96950</v>
      </c>
      <c r="CH672" s="2">
        <v>9.5399999999999991</v>
      </c>
      <c r="CI672" s="2">
        <v>9.5399999999999991</v>
      </c>
      <c r="CJ672" s="2">
        <v>14.31</v>
      </c>
      <c r="CK672" s="2">
        <v>14.31</v>
      </c>
      <c r="CL672" t="s">
        <v>134</v>
      </c>
      <c r="CM672" t="s">
        <v>975</v>
      </c>
      <c r="CN672" t="s">
        <v>135</v>
      </c>
      <c r="CP672" t="s">
        <v>115</v>
      </c>
      <c r="CQ672" t="s">
        <v>114</v>
      </c>
      <c r="CR672" t="s">
        <v>115</v>
      </c>
      <c r="CS672" t="s">
        <v>114</v>
      </c>
      <c r="CT672" t="s">
        <v>114</v>
      </c>
      <c r="CU672" t="s">
        <v>114</v>
      </c>
      <c r="CV672" t="s">
        <v>136</v>
      </c>
      <c r="CW672" t="s">
        <v>1523</v>
      </c>
      <c r="CX672" s="10">
        <v>16705887701</v>
      </c>
      <c r="CY672" t="s">
        <v>4736</v>
      </c>
      <c r="CZ672" t="s">
        <v>270</v>
      </c>
      <c r="DA672" t="s">
        <v>114</v>
      </c>
      <c r="DB672" t="s">
        <v>115</v>
      </c>
    </row>
    <row r="673" spans="1:111" ht="14.45" customHeight="1" x14ac:dyDescent="0.25">
      <c r="A673" t="s">
        <v>5269</v>
      </c>
      <c r="B673" t="s">
        <v>285</v>
      </c>
      <c r="C673" s="1">
        <v>45180.777129745373</v>
      </c>
      <c r="D673" s="1">
        <v>45258</v>
      </c>
      <c r="E673" t="s">
        <v>139</v>
      </c>
      <c r="G673" t="s">
        <v>115</v>
      </c>
      <c r="H673" t="s">
        <v>115</v>
      </c>
      <c r="I673" t="s">
        <v>115</v>
      </c>
      <c r="J673" t="s">
        <v>2831</v>
      </c>
      <c r="L673" t="s">
        <v>2658</v>
      </c>
      <c r="N673" t="s">
        <v>119</v>
      </c>
      <c r="O673" t="s">
        <v>120</v>
      </c>
      <c r="P673" s="8">
        <v>96950</v>
      </c>
      <c r="Q673" t="s">
        <v>121</v>
      </c>
      <c r="S673" s="10">
        <v>16703229240</v>
      </c>
      <c r="U673">
        <v>488320</v>
      </c>
      <c r="V673" t="s">
        <v>122</v>
      </c>
      <c r="X673" t="s">
        <v>2656</v>
      </c>
      <c r="Y673" t="s">
        <v>867</v>
      </c>
      <c r="Z673" t="s">
        <v>5270</v>
      </c>
      <c r="AA673" t="s">
        <v>869</v>
      </c>
      <c r="AB673" t="s">
        <v>2658</v>
      </c>
      <c r="AD673" t="s">
        <v>119</v>
      </c>
      <c r="AE673" t="s">
        <v>120</v>
      </c>
      <c r="AF673" s="8">
        <v>96950</v>
      </c>
      <c r="AG673" t="s">
        <v>121</v>
      </c>
      <c r="AI673" s="10">
        <v>16703229240</v>
      </c>
      <c r="AK673" t="s">
        <v>2659</v>
      </c>
      <c r="BC673" t="str">
        <f>"49-3031.00"</f>
        <v>49-3031.00</v>
      </c>
      <c r="BD673" t="s">
        <v>1254</v>
      </c>
      <c r="BE673" t="s">
        <v>5271</v>
      </c>
      <c r="BF673" t="s">
        <v>3123</v>
      </c>
      <c r="BG673">
        <v>1</v>
      </c>
      <c r="BI673" s="1">
        <v>45261</v>
      </c>
      <c r="BJ673" s="1">
        <v>45626</v>
      </c>
      <c r="BM673">
        <v>40</v>
      </c>
      <c r="BN673">
        <v>0</v>
      </c>
      <c r="BO673">
        <v>8</v>
      </c>
      <c r="BP673">
        <v>8</v>
      </c>
      <c r="BQ673">
        <v>8</v>
      </c>
      <c r="BR673">
        <v>8</v>
      </c>
      <c r="BS673">
        <v>8</v>
      </c>
      <c r="BT673">
        <v>0</v>
      </c>
      <c r="BU673" t="str">
        <f t="shared" si="28"/>
        <v>8:00 AM</v>
      </c>
      <c r="BV673" t="str">
        <f>"5:00 PM"</f>
        <v>5:00 PM</v>
      </c>
      <c r="BW673" t="s">
        <v>184</v>
      </c>
      <c r="BX673">
        <v>0</v>
      </c>
      <c r="BY673">
        <v>24</v>
      </c>
      <c r="BZ673" t="s">
        <v>115</v>
      </c>
      <c r="CB673" t="s">
        <v>5272</v>
      </c>
      <c r="CC673" t="s">
        <v>5273</v>
      </c>
      <c r="CE673" t="s">
        <v>119</v>
      </c>
      <c r="CF673" t="s">
        <v>120</v>
      </c>
      <c r="CG673" s="8">
        <v>96950</v>
      </c>
      <c r="CH673" s="2">
        <v>11.08</v>
      </c>
      <c r="CI673" s="2">
        <v>11.08</v>
      </c>
      <c r="CJ673" s="2">
        <v>16.62</v>
      </c>
      <c r="CK673" s="2">
        <v>16.62</v>
      </c>
      <c r="CL673" t="s">
        <v>134</v>
      </c>
      <c r="CM673" t="s">
        <v>136</v>
      </c>
      <c r="CN673" t="s">
        <v>135</v>
      </c>
      <c r="CP673" t="s">
        <v>115</v>
      </c>
      <c r="CQ673" t="s">
        <v>114</v>
      </c>
      <c r="CR673" t="s">
        <v>115</v>
      </c>
      <c r="CS673" t="s">
        <v>114</v>
      </c>
      <c r="CT673" t="s">
        <v>136</v>
      </c>
      <c r="CU673" t="s">
        <v>114</v>
      </c>
      <c r="CV673" t="s">
        <v>136</v>
      </c>
      <c r="CW673" t="s">
        <v>136</v>
      </c>
      <c r="CX673" s="10">
        <v>16703229240</v>
      </c>
      <c r="CY673" t="s">
        <v>136</v>
      </c>
      <c r="CZ673" t="s">
        <v>3125</v>
      </c>
      <c r="DA673" t="s">
        <v>114</v>
      </c>
      <c r="DB673" t="s">
        <v>115</v>
      </c>
    </row>
    <row r="674" spans="1:111" ht="14.45" customHeight="1" x14ac:dyDescent="0.25">
      <c r="A674" t="s">
        <v>5154</v>
      </c>
      <c r="B674" t="s">
        <v>700</v>
      </c>
      <c r="C674" s="1">
        <v>45205.876398495369</v>
      </c>
      <c r="D674" s="1">
        <v>45258</v>
      </c>
      <c r="E674" t="s">
        <v>139</v>
      </c>
      <c r="G674" t="s">
        <v>115</v>
      </c>
      <c r="H674" t="s">
        <v>115</v>
      </c>
      <c r="I674" t="s">
        <v>115</v>
      </c>
      <c r="J674" t="s">
        <v>5155</v>
      </c>
      <c r="K674" t="s">
        <v>5155</v>
      </c>
      <c r="L674" t="s">
        <v>5156</v>
      </c>
      <c r="M674" t="s">
        <v>5157</v>
      </c>
      <c r="N674" t="s">
        <v>119</v>
      </c>
      <c r="O674" t="s">
        <v>120</v>
      </c>
      <c r="P674" s="8">
        <v>96950</v>
      </c>
      <c r="Q674" t="s">
        <v>121</v>
      </c>
      <c r="R674" t="s">
        <v>4101</v>
      </c>
      <c r="S674" s="10">
        <v>16702357642</v>
      </c>
      <c r="U674">
        <v>53111</v>
      </c>
      <c r="V674" t="s">
        <v>122</v>
      </c>
      <c r="X674" t="s">
        <v>5158</v>
      </c>
      <c r="Y674" t="s">
        <v>5159</v>
      </c>
      <c r="Z674" t="s">
        <v>5160</v>
      </c>
      <c r="AA674" t="s">
        <v>5161</v>
      </c>
      <c r="AB674" t="s">
        <v>5156</v>
      </c>
      <c r="AC674" t="s">
        <v>5157</v>
      </c>
      <c r="AD674" t="s">
        <v>119</v>
      </c>
      <c r="AE674" t="s">
        <v>120</v>
      </c>
      <c r="AF674" s="8">
        <v>96950</v>
      </c>
      <c r="AG674" t="s">
        <v>121</v>
      </c>
      <c r="AH674" t="s">
        <v>4101</v>
      </c>
      <c r="AI674" s="10">
        <v>16702357642</v>
      </c>
      <c r="AK674" t="s">
        <v>5162</v>
      </c>
      <c r="BC674" t="str">
        <f>"13-2011.00"</f>
        <v>13-2011.00</v>
      </c>
      <c r="BD674" t="s">
        <v>1694</v>
      </c>
      <c r="BE674" t="s">
        <v>5163</v>
      </c>
      <c r="BF674" t="s">
        <v>197</v>
      </c>
      <c r="BG674">
        <v>4</v>
      </c>
      <c r="BH674">
        <v>3</v>
      </c>
      <c r="BI674" s="1">
        <v>45261</v>
      </c>
      <c r="BJ674" s="1">
        <v>45626</v>
      </c>
      <c r="BK674" s="1">
        <v>45261</v>
      </c>
      <c r="BL674" s="1">
        <v>45626</v>
      </c>
      <c r="BM674">
        <v>40</v>
      </c>
      <c r="BN674">
        <v>0</v>
      </c>
      <c r="BO674">
        <v>8</v>
      </c>
      <c r="BP674">
        <v>8</v>
      </c>
      <c r="BQ674">
        <v>8</v>
      </c>
      <c r="BR674">
        <v>8</v>
      </c>
      <c r="BS674">
        <v>8</v>
      </c>
      <c r="BT674">
        <v>0</v>
      </c>
      <c r="BU674" t="str">
        <f t="shared" si="28"/>
        <v>8:00 AM</v>
      </c>
      <c r="BV674" t="str">
        <f>"5:00 PM"</f>
        <v>5:00 PM</v>
      </c>
      <c r="BW674" t="s">
        <v>683</v>
      </c>
      <c r="BX674">
        <v>0</v>
      </c>
      <c r="BY674">
        <v>24</v>
      </c>
      <c r="BZ674" t="s">
        <v>115</v>
      </c>
      <c r="CB674" t="s">
        <v>5164</v>
      </c>
      <c r="CC674" t="s">
        <v>5156</v>
      </c>
      <c r="CD674" t="s">
        <v>5157</v>
      </c>
      <c r="CE674" t="s">
        <v>119</v>
      </c>
      <c r="CF674" t="s">
        <v>120</v>
      </c>
      <c r="CG674" s="8">
        <v>96950</v>
      </c>
      <c r="CH674" s="2">
        <v>16.98</v>
      </c>
      <c r="CI674" s="2">
        <v>16.98</v>
      </c>
      <c r="CJ674" s="2">
        <v>25.47</v>
      </c>
      <c r="CK674" s="2">
        <v>25.47</v>
      </c>
      <c r="CL674" t="s">
        <v>134</v>
      </c>
      <c r="CM674" t="s">
        <v>136</v>
      </c>
      <c r="CN674" t="s">
        <v>135</v>
      </c>
      <c r="CP674" t="s">
        <v>115</v>
      </c>
      <c r="CQ674" t="s">
        <v>114</v>
      </c>
      <c r="CR674" t="s">
        <v>114</v>
      </c>
      <c r="CS674" t="s">
        <v>114</v>
      </c>
      <c r="CT674" t="s">
        <v>136</v>
      </c>
      <c r="CU674" t="s">
        <v>114</v>
      </c>
      <c r="CV674" t="s">
        <v>136</v>
      </c>
      <c r="CW674" t="s">
        <v>136</v>
      </c>
      <c r="CX674" s="10">
        <v>16702357642</v>
      </c>
      <c r="CY674" t="s">
        <v>5165</v>
      </c>
      <c r="CZ674" t="s">
        <v>136</v>
      </c>
      <c r="DA674" t="s">
        <v>114</v>
      </c>
      <c r="DB674" t="s">
        <v>115</v>
      </c>
    </row>
    <row r="675" spans="1:111" ht="14.45" customHeight="1" x14ac:dyDescent="0.25">
      <c r="A675" t="s">
        <v>5212</v>
      </c>
      <c r="B675" t="s">
        <v>700</v>
      </c>
      <c r="C675" s="1">
        <v>45205.890063773149</v>
      </c>
      <c r="D675" s="1">
        <v>45258</v>
      </c>
      <c r="E675" t="s">
        <v>139</v>
      </c>
      <c r="G675" t="s">
        <v>115</v>
      </c>
      <c r="H675" t="s">
        <v>115</v>
      </c>
      <c r="I675" t="s">
        <v>115</v>
      </c>
      <c r="J675" t="s">
        <v>5213</v>
      </c>
      <c r="K675" t="s">
        <v>5213</v>
      </c>
      <c r="L675" t="s">
        <v>5214</v>
      </c>
      <c r="M675" t="s">
        <v>5215</v>
      </c>
      <c r="N675" t="s">
        <v>214</v>
      </c>
      <c r="O675" t="s">
        <v>120</v>
      </c>
      <c r="P675" s="8">
        <v>96950</v>
      </c>
      <c r="Q675" t="s">
        <v>121</v>
      </c>
      <c r="R675" t="s">
        <v>136</v>
      </c>
      <c r="S675" s="10">
        <v>16702357642</v>
      </c>
      <c r="U675">
        <v>56173</v>
      </c>
      <c r="V675" t="s">
        <v>122</v>
      </c>
      <c r="X675" t="s">
        <v>5216</v>
      </c>
      <c r="Y675" t="s">
        <v>5217</v>
      </c>
      <c r="Z675" t="s">
        <v>5218</v>
      </c>
      <c r="AA675" t="s">
        <v>5219</v>
      </c>
      <c r="AB675" t="s">
        <v>5214</v>
      </c>
      <c r="AC675" t="s">
        <v>5215</v>
      </c>
      <c r="AD675" t="s">
        <v>214</v>
      </c>
      <c r="AE675" t="s">
        <v>120</v>
      </c>
      <c r="AF675" s="8">
        <v>96950</v>
      </c>
      <c r="AG675" t="s">
        <v>121</v>
      </c>
      <c r="AH675" t="s">
        <v>4101</v>
      </c>
      <c r="AI675" s="10">
        <v>16702357642</v>
      </c>
      <c r="AK675" t="s">
        <v>5165</v>
      </c>
      <c r="BC675" t="str">
        <f>"37-3011.00"</f>
        <v>37-3011.00</v>
      </c>
      <c r="BD675" t="s">
        <v>1093</v>
      </c>
      <c r="BE675" t="s">
        <v>5220</v>
      </c>
      <c r="BF675" t="s">
        <v>5221</v>
      </c>
      <c r="BG675">
        <v>6</v>
      </c>
      <c r="BH675">
        <v>4</v>
      </c>
      <c r="BI675" s="1">
        <v>45261</v>
      </c>
      <c r="BJ675" s="1">
        <v>45626</v>
      </c>
      <c r="BK675" s="1">
        <v>45261</v>
      </c>
      <c r="BL675" s="1">
        <v>45626</v>
      </c>
      <c r="BM675">
        <v>40</v>
      </c>
      <c r="BN675">
        <v>0</v>
      </c>
      <c r="BO675">
        <v>8</v>
      </c>
      <c r="BP675">
        <v>8</v>
      </c>
      <c r="BQ675">
        <v>8</v>
      </c>
      <c r="BR675">
        <v>8</v>
      </c>
      <c r="BS675">
        <v>8</v>
      </c>
      <c r="BT675">
        <v>0</v>
      </c>
      <c r="BU675" t="str">
        <f t="shared" si="28"/>
        <v>8:00 AM</v>
      </c>
      <c r="BV675" t="str">
        <f>"5:00 PM"</f>
        <v>5:00 PM</v>
      </c>
      <c r="BW675" t="s">
        <v>131</v>
      </c>
      <c r="BX675">
        <v>0</v>
      </c>
      <c r="BY675">
        <v>3</v>
      </c>
      <c r="BZ675" t="s">
        <v>115</v>
      </c>
      <c r="CB675" t="s">
        <v>5222</v>
      </c>
      <c r="CC675" t="s">
        <v>5223</v>
      </c>
      <c r="CD675" t="s">
        <v>5224</v>
      </c>
      <c r="CE675" t="s">
        <v>214</v>
      </c>
      <c r="CF675" t="s">
        <v>120</v>
      </c>
      <c r="CG675" s="8">
        <v>96950</v>
      </c>
      <c r="CH675" s="2">
        <v>8.26</v>
      </c>
      <c r="CI675" s="2">
        <v>8.5</v>
      </c>
      <c r="CJ675" s="2">
        <v>12.39</v>
      </c>
      <c r="CK675" s="2">
        <v>12.75</v>
      </c>
      <c r="CL675" t="s">
        <v>134</v>
      </c>
      <c r="CM675" t="s">
        <v>136</v>
      </c>
      <c r="CN675" t="s">
        <v>135</v>
      </c>
      <c r="CP675" t="s">
        <v>115</v>
      </c>
      <c r="CQ675" t="s">
        <v>114</v>
      </c>
      <c r="CR675" t="s">
        <v>114</v>
      </c>
      <c r="CS675" t="s">
        <v>114</v>
      </c>
      <c r="CT675" t="s">
        <v>136</v>
      </c>
      <c r="CU675" t="s">
        <v>114</v>
      </c>
      <c r="CV675" t="s">
        <v>136</v>
      </c>
      <c r="CW675" t="s">
        <v>136</v>
      </c>
      <c r="CX675" s="10">
        <v>16702357642</v>
      </c>
      <c r="CY675" t="s">
        <v>5165</v>
      </c>
      <c r="CZ675" t="s">
        <v>136</v>
      </c>
      <c r="DA675" t="s">
        <v>114</v>
      </c>
      <c r="DB675" t="s">
        <v>115</v>
      </c>
    </row>
    <row r="676" spans="1:111" ht="14.45" customHeight="1" x14ac:dyDescent="0.25">
      <c r="A676" t="s">
        <v>5166</v>
      </c>
      <c r="B676" t="s">
        <v>112</v>
      </c>
      <c r="C676" s="1">
        <v>45223.879398263889</v>
      </c>
      <c r="D676" s="1">
        <v>45258</v>
      </c>
      <c r="E676" t="s">
        <v>139</v>
      </c>
      <c r="G676" t="s">
        <v>115</v>
      </c>
      <c r="H676" t="s">
        <v>115</v>
      </c>
      <c r="I676" t="s">
        <v>115</v>
      </c>
      <c r="J676" t="s">
        <v>5167</v>
      </c>
      <c r="K676" t="s">
        <v>5168</v>
      </c>
      <c r="L676" t="s">
        <v>5169</v>
      </c>
      <c r="N676" t="s">
        <v>214</v>
      </c>
      <c r="O676" t="s">
        <v>120</v>
      </c>
      <c r="P676" s="8">
        <v>96950</v>
      </c>
      <c r="Q676" t="s">
        <v>121</v>
      </c>
      <c r="S676" s="10">
        <v>16702345900</v>
      </c>
      <c r="T676">
        <v>575</v>
      </c>
      <c r="U676">
        <v>721110</v>
      </c>
      <c r="V676" t="s">
        <v>122</v>
      </c>
      <c r="X676" t="s">
        <v>5170</v>
      </c>
      <c r="Y676" t="s">
        <v>5171</v>
      </c>
      <c r="AA676" t="s">
        <v>5172</v>
      </c>
      <c r="AB676" t="s">
        <v>5169</v>
      </c>
      <c r="AD676" t="s">
        <v>214</v>
      </c>
      <c r="AE676" t="s">
        <v>120</v>
      </c>
      <c r="AF676" s="8">
        <v>96950</v>
      </c>
      <c r="AG676" t="s">
        <v>121</v>
      </c>
      <c r="AI676" s="10">
        <v>16702345900</v>
      </c>
      <c r="AJ676">
        <v>575</v>
      </c>
      <c r="AK676" t="s">
        <v>5173</v>
      </c>
      <c r="BC676" t="str">
        <f>"39-6012.00"</f>
        <v>39-6012.00</v>
      </c>
      <c r="BD676" t="s">
        <v>5174</v>
      </c>
      <c r="BE676" t="s">
        <v>5175</v>
      </c>
      <c r="BF676" t="s">
        <v>5176</v>
      </c>
      <c r="BG676">
        <v>4</v>
      </c>
      <c r="BI676" s="1">
        <v>45261</v>
      </c>
      <c r="BJ676" s="1">
        <v>45626</v>
      </c>
      <c r="BM676">
        <v>40</v>
      </c>
      <c r="BN676">
        <v>7</v>
      </c>
      <c r="BO676">
        <v>7</v>
      </c>
      <c r="BP676">
        <v>6</v>
      </c>
      <c r="BQ676">
        <v>0</v>
      </c>
      <c r="BR676">
        <v>6</v>
      </c>
      <c r="BS676">
        <v>7</v>
      </c>
      <c r="BT676">
        <v>7</v>
      </c>
      <c r="BU676" t="str">
        <f>"9:00 AM"</f>
        <v>9:00 AM</v>
      </c>
      <c r="BV676" t="str">
        <f>"5:00 PM"</f>
        <v>5:00 PM</v>
      </c>
      <c r="BW676" t="s">
        <v>131</v>
      </c>
      <c r="BX676">
        <v>0</v>
      </c>
      <c r="BY676">
        <v>3</v>
      </c>
      <c r="BZ676" t="s">
        <v>115</v>
      </c>
      <c r="CB676" t="s">
        <v>764</v>
      </c>
      <c r="CC676" t="s">
        <v>5177</v>
      </c>
      <c r="CE676" t="s">
        <v>214</v>
      </c>
      <c r="CF676" t="s">
        <v>120</v>
      </c>
      <c r="CG676" s="8">
        <v>96950</v>
      </c>
      <c r="CH676" s="2">
        <v>10.210000000000001</v>
      </c>
      <c r="CI676" s="2">
        <v>10.210000000000001</v>
      </c>
      <c r="CJ676" s="2">
        <v>15.31</v>
      </c>
      <c r="CK676" s="2">
        <v>15.31</v>
      </c>
      <c r="CL676" t="s">
        <v>2652</v>
      </c>
      <c r="CN676" t="s">
        <v>135</v>
      </c>
      <c r="CP676" t="s">
        <v>115</v>
      </c>
      <c r="CQ676" t="s">
        <v>114</v>
      </c>
      <c r="CR676" t="s">
        <v>115</v>
      </c>
      <c r="CS676" t="s">
        <v>114</v>
      </c>
      <c r="CT676" t="s">
        <v>136</v>
      </c>
      <c r="CU676" t="s">
        <v>114</v>
      </c>
      <c r="CV676" t="s">
        <v>114</v>
      </c>
      <c r="CW676" t="s">
        <v>5178</v>
      </c>
      <c r="CX676" s="10">
        <v>16702345900</v>
      </c>
      <c r="CY676" t="s">
        <v>5173</v>
      </c>
      <c r="CZ676" t="s">
        <v>136</v>
      </c>
      <c r="DA676" t="s">
        <v>114</v>
      </c>
      <c r="DB676" t="s">
        <v>115</v>
      </c>
    </row>
    <row r="677" spans="1:111" ht="14.45" customHeight="1" x14ac:dyDescent="0.25">
      <c r="A677" t="s">
        <v>5179</v>
      </c>
      <c r="B677" t="s">
        <v>112</v>
      </c>
      <c r="C677" s="1">
        <v>45184.109936689812</v>
      </c>
      <c r="D677" s="1">
        <v>45258</v>
      </c>
      <c r="E677" t="s">
        <v>139</v>
      </c>
      <c r="G677" t="s">
        <v>115</v>
      </c>
      <c r="H677" t="s">
        <v>115</v>
      </c>
      <c r="I677" t="s">
        <v>115</v>
      </c>
      <c r="J677" t="s">
        <v>5180</v>
      </c>
      <c r="K677" t="s">
        <v>5181</v>
      </c>
      <c r="L677" t="s">
        <v>4553</v>
      </c>
      <c r="N677" t="s">
        <v>119</v>
      </c>
      <c r="O677" t="s">
        <v>120</v>
      </c>
      <c r="P677" s="8">
        <v>96950</v>
      </c>
      <c r="Q677" t="s">
        <v>121</v>
      </c>
      <c r="S677" s="10">
        <v>16702352276</v>
      </c>
      <c r="U677">
        <v>453110</v>
      </c>
      <c r="V677" t="s">
        <v>122</v>
      </c>
      <c r="X677" t="s">
        <v>2657</v>
      </c>
      <c r="Y677" t="s">
        <v>730</v>
      </c>
      <c r="Z677" t="s">
        <v>5182</v>
      </c>
      <c r="AA677" t="s">
        <v>485</v>
      </c>
      <c r="AB677" t="s">
        <v>4553</v>
      </c>
      <c r="AD677" t="s">
        <v>119</v>
      </c>
      <c r="AE677" t="s">
        <v>120</v>
      </c>
      <c r="AF677" s="8">
        <v>96950</v>
      </c>
      <c r="AG677" t="s">
        <v>121</v>
      </c>
      <c r="AI677" s="10">
        <v>16702352276</v>
      </c>
      <c r="AK677" t="s">
        <v>5183</v>
      </c>
      <c r="BC677" t="str">
        <f>"27-1023.00"</f>
        <v>27-1023.00</v>
      </c>
      <c r="BD677" t="s">
        <v>2812</v>
      </c>
      <c r="BE677" t="s">
        <v>5184</v>
      </c>
      <c r="BF677" t="s">
        <v>5185</v>
      </c>
      <c r="BG677">
        <v>1</v>
      </c>
      <c r="BI677" s="1">
        <v>45261</v>
      </c>
      <c r="BJ677" s="1">
        <v>45626</v>
      </c>
      <c r="BM677">
        <v>35</v>
      </c>
      <c r="BN677">
        <v>0</v>
      </c>
      <c r="BO677">
        <v>7</v>
      </c>
      <c r="BP677">
        <v>7</v>
      </c>
      <c r="BQ677">
        <v>7</v>
      </c>
      <c r="BR677">
        <v>7</v>
      </c>
      <c r="BS677">
        <v>7</v>
      </c>
      <c r="BT677">
        <v>0</v>
      </c>
      <c r="BU677" t="str">
        <f>"8:00 AM"</f>
        <v>8:00 AM</v>
      </c>
      <c r="BV677" t="str">
        <f>"4:00 PM"</f>
        <v>4:00 PM</v>
      </c>
      <c r="BW677" t="s">
        <v>131</v>
      </c>
      <c r="BX677">
        <v>0</v>
      </c>
      <c r="BY677">
        <v>12</v>
      </c>
      <c r="BZ677" t="s">
        <v>115</v>
      </c>
      <c r="CB677" s="3" t="s">
        <v>5186</v>
      </c>
      <c r="CC677" t="s">
        <v>4553</v>
      </c>
      <c r="CE677" t="s">
        <v>119</v>
      </c>
      <c r="CF677" t="s">
        <v>120</v>
      </c>
      <c r="CG677" s="8">
        <v>96950</v>
      </c>
      <c r="CH677" s="2">
        <v>9.7200000000000006</v>
      </c>
      <c r="CI677" s="2">
        <v>9.7200000000000006</v>
      </c>
      <c r="CJ677" s="2">
        <v>14.58</v>
      </c>
      <c r="CK677" s="2">
        <v>14.58</v>
      </c>
      <c r="CL677" t="s">
        <v>134</v>
      </c>
      <c r="CM677" t="s">
        <v>206</v>
      </c>
      <c r="CN677" t="s">
        <v>135</v>
      </c>
      <c r="CP677" t="s">
        <v>115</v>
      </c>
      <c r="CQ677" t="s">
        <v>114</v>
      </c>
      <c r="CR677" t="s">
        <v>115</v>
      </c>
      <c r="CS677" t="s">
        <v>114</v>
      </c>
      <c r="CT677" t="s">
        <v>136</v>
      </c>
      <c r="CU677" t="s">
        <v>114</v>
      </c>
      <c r="CV677" t="s">
        <v>136</v>
      </c>
      <c r="CW677" t="s">
        <v>4560</v>
      </c>
      <c r="CX677" s="10">
        <v>16702352276</v>
      </c>
      <c r="CY677" t="s">
        <v>5183</v>
      </c>
      <c r="CZ677" t="s">
        <v>136</v>
      </c>
      <c r="DA677" t="s">
        <v>114</v>
      </c>
      <c r="DB677" t="s">
        <v>115</v>
      </c>
    </row>
    <row r="678" spans="1:111" ht="14.45" customHeight="1" x14ac:dyDescent="0.25">
      <c r="A678" t="s">
        <v>5193</v>
      </c>
      <c r="B678" t="s">
        <v>112</v>
      </c>
      <c r="C678" s="1">
        <v>45225.852281712963</v>
      </c>
      <c r="D678" s="1">
        <v>45258</v>
      </c>
      <c r="E678" t="s">
        <v>139</v>
      </c>
      <c r="G678" t="s">
        <v>115</v>
      </c>
      <c r="H678" t="s">
        <v>115</v>
      </c>
      <c r="I678" t="s">
        <v>115</v>
      </c>
      <c r="J678" t="s">
        <v>5194</v>
      </c>
      <c r="K678" t="s">
        <v>5168</v>
      </c>
      <c r="L678" t="s">
        <v>5169</v>
      </c>
      <c r="N678" t="s">
        <v>214</v>
      </c>
      <c r="O678" t="s">
        <v>120</v>
      </c>
      <c r="P678" s="8">
        <v>96950</v>
      </c>
      <c r="Q678" t="s">
        <v>121</v>
      </c>
      <c r="S678" s="10">
        <v>16702345900</v>
      </c>
      <c r="T678">
        <v>575</v>
      </c>
      <c r="U678">
        <v>721110</v>
      </c>
      <c r="V678" t="s">
        <v>122</v>
      </c>
      <c r="X678" t="s">
        <v>5170</v>
      </c>
      <c r="Y678" t="s">
        <v>510</v>
      </c>
      <c r="AA678" t="s">
        <v>5172</v>
      </c>
      <c r="AB678" t="s">
        <v>5169</v>
      </c>
      <c r="AD678" t="s">
        <v>214</v>
      </c>
      <c r="AE678" t="s">
        <v>120</v>
      </c>
      <c r="AF678" s="8">
        <v>96950</v>
      </c>
      <c r="AG678" t="s">
        <v>121</v>
      </c>
      <c r="AI678" s="10">
        <v>16702345900</v>
      </c>
      <c r="AJ678">
        <v>574</v>
      </c>
      <c r="AK678" t="s">
        <v>5173</v>
      </c>
      <c r="BC678" t="str">
        <f>"35-2014.00"</f>
        <v>35-2014.00</v>
      </c>
      <c r="BD678" t="s">
        <v>222</v>
      </c>
      <c r="BE678" t="s">
        <v>5195</v>
      </c>
      <c r="BF678" t="s">
        <v>224</v>
      </c>
      <c r="BG678">
        <v>6</v>
      </c>
      <c r="BI678" s="1">
        <v>45413</v>
      </c>
      <c r="BJ678" s="1">
        <v>45777</v>
      </c>
      <c r="BM678">
        <v>40</v>
      </c>
      <c r="BN678">
        <v>8</v>
      </c>
      <c r="BO678">
        <v>8</v>
      </c>
      <c r="BP678">
        <v>8</v>
      </c>
      <c r="BQ678">
        <v>0</v>
      </c>
      <c r="BR678">
        <v>0</v>
      </c>
      <c r="BS678">
        <v>8</v>
      </c>
      <c r="BT678">
        <v>8</v>
      </c>
      <c r="BU678" t="str">
        <f>"6:00 AM"</f>
        <v>6:00 AM</v>
      </c>
      <c r="BV678" t="str">
        <f>"3:00 PM"</f>
        <v>3:00 PM</v>
      </c>
      <c r="BW678" t="s">
        <v>131</v>
      </c>
      <c r="BX678">
        <v>0</v>
      </c>
      <c r="BY678">
        <v>12</v>
      </c>
      <c r="BZ678" t="s">
        <v>115</v>
      </c>
      <c r="CB678" t="s">
        <v>764</v>
      </c>
      <c r="CC678" t="s">
        <v>5177</v>
      </c>
      <c r="CE678" t="s">
        <v>214</v>
      </c>
      <c r="CF678" t="s">
        <v>120</v>
      </c>
      <c r="CG678" s="8">
        <v>96950</v>
      </c>
      <c r="CH678" s="2">
        <v>8.69</v>
      </c>
      <c r="CI678" s="2">
        <v>8.69</v>
      </c>
      <c r="CJ678" s="2">
        <v>13.03</v>
      </c>
      <c r="CK678" s="2">
        <v>13.03</v>
      </c>
      <c r="CL678" t="s">
        <v>2652</v>
      </c>
      <c r="CN678" t="s">
        <v>135</v>
      </c>
      <c r="CP678" t="s">
        <v>115</v>
      </c>
      <c r="CQ678" t="s">
        <v>114</v>
      </c>
      <c r="CR678" t="s">
        <v>115</v>
      </c>
      <c r="CS678" t="s">
        <v>114</v>
      </c>
      <c r="CT678" t="s">
        <v>136</v>
      </c>
      <c r="CU678" t="s">
        <v>114</v>
      </c>
      <c r="CV678" t="s">
        <v>136</v>
      </c>
      <c r="CW678" t="s">
        <v>5178</v>
      </c>
      <c r="CX678" s="10">
        <v>16702345900</v>
      </c>
      <c r="CY678" t="s">
        <v>5173</v>
      </c>
      <c r="CZ678" t="s">
        <v>136</v>
      </c>
      <c r="DA678" t="s">
        <v>114</v>
      </c>
      <c r="DB678" t="s">
        <v>115</v>
      </c>
    </row>
    <row r="679" spans="1:111" ht="14.45" customHeight="1" x14ac:dyDescent="0.25">
      <c r="A679" t="s">
        <v>5256</v>
      </c>
      <c r="B679" t="s">
        <v>112</v>
      </c>
      <c r="C679" s="1">
        <v>45201.861223263892</v>
      </c>
      <c r="D679" s="1">
        <v>45258</v>
      </c>
      <c r="E679" t="s">
        <v>139</v>
      </c>
      <c r="G679" t="s">
        <v>115</v>
      </c>
      <c r="H679" t="s">
        <v>115</v>
      </c>
      <c r="I679" t="s">
        <v>115</v>
      </c>
      <c r="J679" t="s">
        <v>3881</v>
      </c>
      <c r="K679" t="s">
        <v>5257</v>
      </c>
      <c r="L679" t="s">
        <v>3883</v>
      </c>
      <c r="M679" t="s">
        <v>2033</v>
      </c>
      <c r="N679" t="s">
        <v>119</v>
      </c>
      <c r="O679" t="s">
        <v>120</v>
      </c>
      <c r="P679" s="8">
        <v>96950</v>
      </c>
      <c r="Q679" t="s">
        <v>121</v>
      </c>
      <c r="R679" t="s">
        <v>120</v>
      </c>
      <c r="S679" s="10">
        <v>16718884941</v>
      </c>
      <c r="U679">
        <v>236116</v>
      </c>
      <c r="V679" t="s">
        <v>122</v>
      </c>
      <c r="X679" t="s">
        <v>1634</v>
      </c>
      <c r="Y679" t="s">
        <v>3884</v>
      </c>
      <c r="Z679" t="s">
        <v>3885</v>
      </c>
      <c r="AA679" t="s">
        <v>126</v>
      </c>
      <c r="AB679" t="s">
        <v>3886</v>
      </c>
      <c r="AC679" t="s">
        <v>2033</v>
      </c>
      <c r="AD679" t="s">
        <v>119</v>
      </c>
      <c r="AE679" t="s">
        <v>120</v>
      </c>
      <c r="AF679" s="8">
        <v>96950</v>
      </c>
      <c r="AG679" t="s">
        <v>121</v>
      </c>
      <c r="AH679" t="s">
        <v>175</v>
      </c>
      <c r="AI679" s="10">
        <v>16718884941</v>
      </c>
      <c r="AK679" t="s">
        <v>3887</v>
      </c>
      <c r="BC679" t="str">
        <f>"49-9071.00"</f>
        <v>49-9071.00</v>
      </c>
      <c r="BD679" t="s">
        <v>200</v>
      </c>
      <c r="BE679" t="s">
        <v>3888</v>
      </c>
      <c r="BF679" t="s">
        <v>2872</v>
      </c>
      <c r="BG679">
        <v>20</v>
      </c>
      <c r="BI679" s="1">
        <v>45231</v>
      </c>
      <c r="BJ679" s="1">
        <v>45596</v>
      </c>
      <c r="BM679">
        <v>40</v>
      </c>
      <c r="BN679">
        <v>0</v>
      </c>
      <c r="BO679">
        <v>8</v>
      </c>
      <c r="BP679">
        <v>8</v>
      </c>
      <c r="BQ679">
        <v>8</v>
      </c>
      <c r="BR679">
        <v>8</v>
      </c>
      <c r="BS679">
        <v>8</v>
      </c>
      <c r="BT679">
        <v>0</v>
      </c>
      <c r="BU679" t="str">
        <f>"8:00 AM"</f>
        <v>8:00 AM</v>
      </c>
      <c r="BV679" t="str">
        <f>"5:00 PM"</f>
        <v>5:00 PM</v>
      </c>
      <c r="BW679" t="s">
        <v>184</v>
      </c>
      <c r="BX679">
        <v>0</v>
      </c>
      <c r="BY679">
        <v>12</v>
      </c>
      <c r="BZ679" t="s">
        <v>115</v>
      </c>
      <c r="CB679" t="s">
        <v>3889</v>
      </c>
      <c r="CC679" t="s">
        <v>3890</v>
      </c>
      <c r="CD679" t="s">
        <v>2033</v>
      </c>
      <c r="CE679" t="s">
        <v>119</v>
      </c>
      <c r="CF679" t="s">
        <v>120</v>
      </c>
      <c r="CG679" s="8">
        <v>96950</v>
      </c>
      <c r="CH679" s="2">
        <v>9.5399999999999991</v>
      </c>
      <c r="CI679" s="2">
        <v>10</v>
      </c>
      <c r="CJ679" s="2">
        <v>0</v>
      </c>
      <c r="CK679" s="2">
        <v>0</v>
      </c>
      <c r="CL679" t="s">
        <v>134</v>
      </c>
      <c r="CM679" t="s">
        <v>136</v>
      </c>
      <c r="CN679" t="s">
        <v>187</v>
      </c>
      <c r="CP679" t="s">
        <v>115</v>
      </c>
      <c r="CQ679" t="s">
        <v>114</v>
      </c>
      <c r="CR679" t="s">
        <v>114</v>
      </c>
      <c r="CS679" t="s">
        <v>115</v>
      </c>
      <c r="CT679" t="s">
        <v>136</v>
      </c>
      <c r="CU679" t="s">
        <v>114</v>
      </c>
      <c r="CV679" t="s">
        <v>136</v>
      </c>
      <c r="CW679" t="s">
        <v>5258</v>
      </c>
      <c r="CX679" s="10">
        <v>16718884941</v>
      </c>
      <c r="CY679" t="s">
        <v>3887</v>
      </c>
      <c r="CZ679" t="s">
        <v>136</v>
      </c>
      <c r="DA679" t="s">
        <v>114</v>
      </c>
      <c r="DB679" t="s">
        <v>115</v>
      </c>
    </row>
    <row r="680" spans="1:111" ht="14.45" customHeight="1" x14ac:dyDescent="0.25">
      <c r="A680" t="s">
        <v>5276</v>
      </c>
      <c r="B680" t="s">
        <v>209</v>
      </c>
      <c r="C680" s="1">
        <v>45211.045904629631</v>
      </c>
      <c r="D680" s="1">
        <v>45259</v>
      </c>
      <c r="E680" t="s">
        <v>139</v>
      </c>
      <c r="G680" t="s">
        <v>115</v>
      </c>
      <c r="H680" t="s">
        <v>115</v>
      </c>
      <c r="I680" t="s">
        <v>115</v>
      </c>
      <c r="J680" t="s">
        <v>3598</v>
      </c>
      <c r="L680" t="s">
        <v>3599</v>
      </c>
      <c r="N680" t="s">
        <v>119</v>
      </c>
      <c r="O680" t="s">
        <v>120</v>
      </c>
      <c r="P680" s="8">
        <v>96950</v>
      </c>
      <c r="Q680" t="s">
        <v>121</v>
      </c>
      <c r="S680" s="10">
        <v>16702342362</v>
      </c>
      <c r="U680">
        <v>541330</v>
      </c>
      <c r="V680" t="s">
        <v>122</v>
      </c>
      <c r="X680" t="s">
        <v>3600</v>
      </c>
      <c r="Y680" t="s">
        <v>3601</v>
      </c>
      <c r="Z680" t="s">
        <v>995</v>
      </c>
      <c r="AA680" t="s">
        <v>506</v>
      </c>
      <c r="AB680" t="s">
        <v>3599</v>
      </c>
      <c r="AD680" t="s">
        <v>214</v>
      </c>
      <c r="AE680" t="s">
        <v>120</v>
      </c>
      <c r="AF680" s="8">
        <v>96950</v>
      </c>
      <c r="AG680" t="s">
        <v>121</v>
      </c>
      <c r="AI680" s="10">
        <v>16702342362</v>
      </c>
      <c r="AK680" t="s">
        <v>3602</v>
      </c>
      <c r="AL680" t="s">
        <v>488</v>
      </c>
      <c r="AM680" t="s">
        <v>508</v>
      </c>
      <c r="AN680" t="s">
        <v>509</v>
      </c>
      <c r="AO680" t="s">
        <v>3603</v>
      </c>
      <c r="AP680" t="s">
        <v>511</v>
      </c>
      <c r="AQ680" t="s">
        <v>512</v>
      </c>
      <c r="AR680" t="s">
        <v>513</v>
      </c>
      <c r="AS680" t="s">
        <v>516</v>
      </c>
      <c r="AT680">
        <v>96910</v>
      </c>
      <c r="AU680" t="s">
        <v>121</v>
      </c>
      <c r="AW680" s="10">
        <v>16714779084</v>
      </c>
      <c r="AY680" t="s">
        <v>514</v>
      </c>
      <c r="AZ680" t="s">
        <v>515</v>
      </c>
      <c r="BA680" t="s">
        <v>516</v>
      </c>
      <c r="BB680" t="s">
        <v>1047</v>
      </c>
      <c r="BC680" t="str">
        <f>"17-3022.00"</f>
        <v>17-3022.00</v>
      </c>
      <c r="BD680" t="s">
        <v>1261</v>
      </c>
      <c r="BE680" t="s">
        <v>3604</v>
      </c>
      <c r="BF680" t="s">
        <v>3605</v>
      </c>
      <c r="BG680">
        <v>1</v>
      </c>
      <c r="BH680">
        <v>1</v>
      </c>
      <c r="BI680" s="1">
        <v>45261</v>
      </c>
      <c r="BJ680" s="1">
        <v>45626</v>
      </c>
      <c r="BK680" s="1">
        <v>45261</v>
      </c>
      <c r="BL680" s="1">
        <v>45626</v>
      </c>
      <c r="BM680">
        <v>35</v>
      </c>
      <c r="BN680">
        <v>0</v>
      </c>
      <c r="BO680">
        <v>7</v>
      </c>
      <c r="BP680">
        <v>7</v>
      </c>
      <c r="BQ680">
        <v>7</v>
      </c>
      <c r="BR680">
        <v>7</v>
      </c>
      <c r="BS680">
        <v>7</v>
      </c>
      <c r="BT680">
        <v>0</v>
      </c>
      <c r="BU680" t="str">
        <f>"9:00 AM"</f>
        <v>9:00 AM</v>
      </c>
      <c r="BV680" t="str">
        <f>"5:00 PM"</f>
        <v>5:00 PM</v>
      </c>
      <c r="BW680" t="s">
        <v>160</v>
      </c>
      <c r="BX680">
        <v>0</v>
      </c>
      <c r="BY680">
        <v>24</v>
      </c>
      <c r="BZ680" t="s">
        <v>115</v>
      </c>
      <c r="CB680" s="3" t="s">
        <v>3606</v>
      </c>
      <c r="CC680" t="s">
        <v>3607</v>
      </c>
      <c r="CD680" t="s">
        <v>3608</v>
      </c>
      <c r="CE680" t="s">
        <v>119</v>
      </c>
      <c r="CF680" t="s">
        <v>120</v>
      </c>
      <c r="CG680" s="8">
        <v>96950</v>
      </c>
      <c r="CH680" s="2">
        <v>17.760000000000002</v>
      </c>
      <c r="CI680" s="2">
        <v>26</v>
      </c>
      <c r="CJ680" s="2">
        <v>26.64</v>
      </c>
      <c r="CK680" s="2">
        <v>39</v>
      </c>
      <c r="CL680" t="s">
        <v>134</v>
      </c>
      <c r="CM680" t="s">
        <v>423</v>
      </c>
      <c r="CN680" t="s">
        <v>135</v>
      </c>
      <c r="CP680" t="s">
        <v>115</v>
      </c>
      <c r="CQ680" t="s">
        <v>114</v>
      </c>
      <c r="CR680" t="s">
        <v>115</v>
      </c>
      <c r="CS680" t="s">
        <v>114</v>
      </c>
      <c r="CT680" t="s">
        <v>136</v>
      </c>
      <c r="CU680" t="s">
        <v>114</v>
      </c>
      <c r="CV680" t="s">
        <v>136</v>
      </c>
      <c r="CW680" t="s">
        <v>5277</v>
      </c>
      <c r="CX680" s="10">
        <v>16702342362</v>
      </c>
      <c r="CY680" t="s">
        <v>3602</v>
      </c>
      <c r="CZ680" t="s">
        <v>3610</v>
      </c>
      <c r="DA680" t="s">
        <v>114</v>
      </c>
      <c r="DB680" t="s">
        <v>115</v>
      </c>
    </row>
    <row r="681" spans="1:111" ht="14.45" customHeight="1" x14ac:dyDescent="0.25">
      <c r="A681" t="s">
        <v>5288</v>
      </c>
      <c r="B681" t="s">
        <v>209</v>
      </c>
      <c r="C681" s="1">
        <v>45205.859066550925</v>
      </c>
      <c r="D681" s="1">
        <v>45259</v>
      </c>
      <c r="E681" t="s">
        <v>139</v>
      </c>
      <c r="G681" t="s">
        <v>115</v>
      </c>
      <c r="H681" t="s">
        <v>115</v>
      </c>
      <c r="I681" t="s">
        <v>115</v>
      </c>
      <c r="J681" t="s">
        <v>5213</v>
      </c>
      <c r="K681" t="s">
        <v>5289</v>
      </c>
      <c r="L681" t="s">
        <v>5214</v>
      </c>
      <c r="M681" t="s">
        <v>5215</v>
      </c>
      <c r="N681" t="s">
        <v>214</v>
      </c>
      <c r="O681" t="s">
        <v>120</v>
      </c>
      <c r="P681" s="8">
        <v>96950</v>
      </c>
      <c r="Q681" t="s">
        <v>121</v>
      </c>
      <c r="R681" t="s">
        <v>136</v>
      </c>
      <c r="S681" s="10">
        <v>16702357642</v>
      </c>
      <c r="U681">
        <v>62161</v>
      </c>
      <c r="V681" t="s">
        <v>122</v>
      </c>
      <c r="X681" t="s">
        <v>5216</v>
      </c>
      <c r="Y681" t="s">
        <v>5217</v>
      </c>
      <c r="Z681" t="s">
        <v>5218</v>
      </c>
      <c r="AA681" t="s">
        <v>5219</v>
      </c>
      <c r="AB681" t="s">
        <v>5214</v>
      </c>
      <c r="AC681" t="s">
        <v>5215</v>
      </c>
      <c r="AD681" t="s">
        <v>214</v>
      </c>
      <c r="AE681" t="s">
        <v>120</v>
      </c>
      <c r="AF681" s="8">
        <v>96950</v>
      </c>
      <c r="AG681" t="s">
        <v>121</v>
      </c>
      <c r="AH681" t="s">
        <v>4101</v>
      </c>
      <c r="AI681" s="10">
        <v>16702357642</v>
      </c>
      <c r="AK681" t="s">
        <v>5165</v>
      </c>
      <c r="BC681" t="str">
        <f>"31-1121.00"</f>
        <v>31-1121.00</v>
      </c>
      <c r="BD681" t="s">
        <v>5290</v>
      </c>
      <c r="BE681" t="s">
        <v>5291</v>
      </c>
      <c r="BF681" t="s">
        <v>5292</v>
      </c>
      <c r="BG681">
        <v>5</v>
      </c>
      <c r="BH681">
        <v>5</v>
      </c>
      <c r="BI681" s="1">
        <v>45261</v>
      </c>
      <c r="BJ681" s="1">
        <v>45626</v>
      </c>
      <c r="BK681" s="1">
        <v>45261</v>
      </c>
      <c r="BL681" s="1">
        <v>45626</v>
      </c>
      <c r="BM681">
        <v>40</v>
      </c>
      <c r="BN681">
        <v>0</v>
      </c>
      <c r="BO681">
        <v>8</v>
      </c>
      <c r="BP681">
        <v>8</v>
      </c>
      <c r="BQ681">
        <v>8</v>
      </c>
      <c r="BR681">
        <v>8</v>
      </c>
      <c r="BS681">
        <v>8</v>
      </c>
      <c r="BT681">
        <v>0</v>
      </c>
      <c r="BU681" t="str">
        <f>"8:00 AM"</f>
        <v>8:00 AM</v>
      </c>
      <c r="BV681" t="str">
        <f>"5:00 PM"</f>
        <v>5:00 PM</v>
      </c>
      <c r="BW681" t="s">
        <v>131</v>
      </c>
      <c r="BX681">
        <v>0</v>
      </c>
      <c r="BY681">
        <v>12</v>
      </c>
      <c r="BZ681" t="s">
        <v>115</v>
      </c>
      <c r="CB681" t="s">
        <v>5293</v>
      </c>
      <c r="CC681" t="s">
        <v>5224</v>
      </c>
      <c r="CD681" t="s">
        <v>5223</v>
      </c>
      <c r="CE681" t="s">
        <v>214</v>
      </c>
      <c r="CF681" t="s">
        <v>120</v>
      </c>
      <c r="CG681" s="8">
        <v>96950</v>
      </c>
      <c r="CH681" s="2">
        <v>11.22</v>
      </c>
      <c r="CI681" s="2">
        <v>11.91</v>
      </c>
      <c r="CJ681" s="2">
        <v>16.829999999999998</v>
      </c>
      <c r="CK681" s="2">
        <v>17.87</v>
      </c>
      <c r="CL681" t="s">
        <v>134</v>
      </c>
      <c r="CM681" t="s">
        <v>136</v>
      </c>
      <c r="CN681" t="s">
        <v>135</v>
      </c>
      <c r="CP681" t="s">
        <v>115</v>
      </c>
      <c r="CQ681" t="s">
        <v>114</v>
      </c>
      <c r="CR681" t="s">
        <v>114</v>
      </c>
      <c r="CS681" t="s">
        <v>114</v>
      </c>
      <c r="CT681" t="s">
        <v>136</v>
      </c>
      <c r="CU681" t="s">
        <v>114</v>
      </c>
      <c r="CV681" t="s">
        <v>136</v>
      </c>
      <c r="CW681" t="s">
        <v>136</v>
      </c>
      <c r="CX681" s="10">
        <v>16702357642</v>
      </c>
      <c r="CY681" t="s">
        <v>5165</v>
      </c>
      <c r="CZ681" t="s">
        <v>136</v>
      </c>
      <c r="DA681" t="s">
        <v>114</v>
      </c>
      <c r="DB681" t="s">
        <v>115</v>
      </c>
    </row>
    <row r="682" spans="1:111" ht="14.45" customHeight="1" x14ac:dyDescent="0.25">
      <c r="A682" t="s">
        <v>5294</v>
      </c>
      <c r="B682" t="s">
        <v>209</v>
      </c>
      <c r="C682" s="1">
        <v>45195.100902430553</v>
      </c>
      <c r="D682" s="1">
        <v>45259</v>
      </c>
      <c r="E682" t="s">
        <v>139</v>
      </c>
      <c r="G682" t="s">
        <v>115</v>
      </c>
      <c r="H682" t="s">
        <v>115</v>
      </c>
      <c r="I682" t="s">
        <v>115</v>
      </c>
      <c r="J682" t="s">
        <v>210</v>
      </c>
      <c r="K682" t="s">
        <v>5295</v>
      </c>
      <c r="L682" t="s">
        <v>212</v>
      </c>
      <c r="M682" t="s">
        <v>213</v>
      </c>
      <c r="N682" t="s">
        <v>214</v>
      </c>
      <c r="O682" t="s">
        <v>120</v>
      </c>
      <c r="P682" s="8">
        <v>96950</v>
      </c>
      <c r="Q682" t="s">
        <v>121</v>
      </c>
      <c r="R682" t="s">
        <v>215</v>
      </c>
      <c r="S682" s="10">
        <v>16702877041</v>
      </c>
      <c r="U682">
        <v>72241</v>
      </c>
      <c r="V682" t="s">
        <v>122</v>
      </c>
      <c r="X682" t="s">
        <v>216</v>
      </c>
      <c r="Y682" t="s">
        <v>217</v>
      </c>
      <c r="Z682" t="s">
        <v>390</v>
      </c>
      <c r="AA682" t="s">
        <v>219</v>
      </c>
      <c r="AB682" t="s">
        <v>212</v>
      </c>
      <c r="AC682" t="s">
        <v>213</v>
      </c>
      <c r="AD682" t="s">
        <v>214</v>
      </c>
      <c r="AE682" t="s">
        <v>120</v>
      </c>
      <c r="AF682" s="8">
        <v>96950</v>
      </c>
      <c r="AG682" t="s">
        <v>121</v>
      </c>
      <c r="AH682" t="s">
        <v>220</v>
      </c>
      <c r="AI682" s="10">
        <v>16702877041</v>
      </c>
      <c r="AK682" t="s">
        <v>221</v>
      </c>
      <c r="BC682" t="str">
        <f>"35-2021.00"</f>
        <v>35-2021.00</v>
      </c>
      <c r="BD682" t="s">
        <v>733</v>
      </c>
      <c r="BE682" t="s">
        <v>5296</v>
      </c>
      <c r="BF682" t="s">
        <v>733</v>
      </c>
      <c r="BG682">
        <v>2</v>
      </c>
      <c r="BH682">
        <v>2</v>
      </c>
      <c r="BI682" s="1">
        <v>45261</v>
      </c>
      <c r="BJ682" s="1">
        <v>45626</v>
      </c>
      <c r="BK682" s="1">
        <v>45261</v>
      </c>
      <c r="BL682" s="1">
        <v>45626</v>
      </c>
      <c r="BM682">
        <v>35</v>
      </c>
      <c r="BN682">
        <v>5</v>
      </c>
      <c r="BO682">
        <v>5</v>
      </c>
      <c r="BP682">
        <v>5</v>
      </c>
      <c r="BQ682">
        <v>5</v>
      </c>
      <c r="BR682">
        <v>5</v>
      </c>
      <c r="BS682">
        <v>5</v>
      </c>
      <c r="BT682">
        <v>5</v>
      </c>
      <c r="BU682" t="str">
        <f>"5:45 PM"</f>
        <v>5:45 PM</v>
      </c>
      <c r="BV682" t="str">
        <f>"10:45 PM"</f>
        <v>10:45 PM</v>
      </c>
      <c r="BW682" t="s">
        <v>131</v>
      </c>
      <c r="BX682">
        <v>0</v>
      </c>
      <c r="BY682">
        <v>3</v>
      </c>
      <c r="BZ682" t="s">
        <v>115</v>
      </c>
      <c r="CB682" s="3" t="s">
        <v>5297</v>
      </c>
      <c r="CC682" t="s">
        <v>212</v>
      </c>
      <c r="CD682" t="s">
        <v>213</v>
      </c>
      <c r="CE682" t="s">
        <v>214</v>
      </c>
      <c r="CF682" t="s">
        <v>120</v>
      </c>
      <c r="CG682" s="8">
        <v>96950</v>
      </c>
      <c r="CH682" s="2">
        <v>7.95</v>
      </c>
      <c r="CI682" s="2">
        <v>7.95</v>
      </c>
      <c r="CJ682" s="2">
        <v>11.93</v>
      </c>
      <c r="CK682" s="2">
        <v>11.93</v>
      </c>
      <c r="CL682" t="s">
        <v>134</v>
      </c>
      <c r="CN682" t="s">
        <v>135</v>
      </c>
      <c r="CP682" t="s">
        <v>115</v>
      </c>
      <c r="CQ682" t="s">
        <v>114</v>
      </c>
      <c r="CR682" t="s">
        <v>115</v>
      </c>
      <c r="CS682" t="s">
        <v>114</v>
      </c>
      <c r="CT682" t="s">
        <v>136</v>
      </c>
      <c r="CU682" t="s">
        <v>114</v>
      </c>
      <c r="CV682" t="s">
        <v>136</v>
      </c>
      <c r="CW682" t="s">
        <v>226</v>
      </c>
      <c r="CX682" s="10">
        <v>16702877041</v>
      </c>
      <c r="CY682" t="s">
        <v>221</v>
      </c>
      <c r="CZ682" t="s">
        <v>136</v>
      </c>
      <c r="DA682" t="s">
        <v>114</v>
      </c>
      <c r="DB682" t="s">
        <v>115</v>
      </c>
    </row>
    <row r="683" spans="1:111" ht="14.45" customHeight="1" x14ac:dyDescent="0.25">
      <c r="A683" t="s">
        <v>5298</v>
      </c>
      <c r="B683" t="s">
        <v>209</v>
      </c>
      <c r="C683" s="1">
        <v>45194.047179166664</v>
      </c>
      <c r="D683" s="1">
        <v>45259</v>
      </c>
      <c r="E683" t="s">
        <v>113</v>
      </c>
      <c r="F683" s="1">
        <v>45350.791666666664</v>
      </c>
      <c r="G683" t="s">
        <v>115</v>
      </c>
      <c r="H683" t="s">
        <v>115</v>
      </c>
      <c r="I683" t="s">
        <v>115</v>
      </c>
      <c r="J683" t="s">
        <v>1163</v>
      </c>
      <c r="K683" t="s">
        <v>1164</v>
      </c>
      <c r="L683" t="s">
        <v>1166</v>
      </c>
      <c r="N683" t="s">
        <v>119</v>
      </c>
      <c r="O683" t="s">
        <v>120</v>
      </c>
      <c r="P683" s="8">
        <v>96950</v>
      </c>
      <c r="Q683" t="s">
        <v>121</v>
      </c>
      <c r="R683" t="s">
        <v>1175</v>
      </c>
      <c r="S683" s="10">
        <v>16702880407</v>
      </c>
      <c r="T683">
        <v>331</v>
      </c>
      <c r="U683">
        <v>2123</v>
      </c>
      <c r="V683" t="s">
        <v>122</v>
      </c>
      <c r="X683" t="s">
        <v>1167</v>
      </c>
      <c r="Y683" t="s">
        <v>1168</v>
      </c>
      <c r="Z683" t="s">
        <v>1169</v>
      </c>
      <c r="AA683" t="s">
        <v>533</v>
      </c>
      <c r="AB683" t="s">
        <v>5299</v>
      </c>
      <c r="AD683" t="s">
        <v>119</v>
      </c>
      <c r="AE683" t="s">
        <v>120</v>
      </c>
      <c r="AF683" s="8">
        <v>96950</v>
      </c>
      <c r="AG683" t="s">
        <v>121</v>
      </c>
      <c r="AH683" t="s">
        <v>5300</v>
      </c>
      <c r="AI683" s="10">
        <v>16702880407</v>
      </c>
      <c r="AJ683">
        <v>331</v>
      </c>
      <c r="AK683" t="s">
        <v>1171</v>
      </c>
      <c r="BC683" t="str">
        <f>"17-3022.00"</f>
        <v>17-3022.00</v>
      </c>
      <c r="BD683" t="s">
        <v>1261</v>
      </c>
      <c r="BE683" t="s">
        <v>5301</v>
      </c>
      <c r="BF683" t="s">
        <v>3872</v>
      </c>
      <c r="BG683">
        <v>4</v>
      </c>
      <c r="BH683">
        <v>4</v>
      </c>
      <c r="BI683" s="1">
        <v>45352</v>
      </c>
      <c r="BJ683" s="1">
        <v>45716</v>
      </c>
      <c r="BK683" s="1">
        <v>45352</v>
      </c>
      <c r="BL683" s="1">
        <v>45716</v>
      </c>
      <c r="BM683">
        <v>40</v>
      </c>
      <c r="BN683">
        <v>0</v>
      </c>
      <c r="BO683">
        <v>8</v>
      </c>
      <c r="BP683">
        <v>8</v>
      </c>
      <c r="BQ683">
        <v>8</v>
      </c>
      <c r="BR683">
        <v>8</v>
      </c>
      <c r="BS683">
        <v>8</v>
      </c>
      <c r="BT683">
        <v>0</v>
      </c>
      <c r="BU683" t="str">
        <f>"7:00 AM"</f>
        <v>7:00 AM</v>
      </c>
      <c r="BV683" t="str">
        <f>"3:30 PM"</f>
        <v>3:30 PM</v>
      </c>
      <c r="BW683" t="s">
        <v>160</v>
      </c>
      <c r="BX683">
        <v>0</v>
      </c>
      <c r="BY683">
        <v>12</v>
      </c>
      <c r="BZ683" t="s">
        <v>115</v>
      </c>
      <c r="CB683" t="s">
        <v>5302</v>
      </c>
      <c r="CC683" t="s">
        <v>5299</v>
      </c>
      <c r="CD683" t="s">
        <v>4523</v>
      </c>
      <c r="CE683" t="s">
        <v>119</v>
      </c>
      <c r="CF683" t="s">
        <v>120</v>
      </c>
      <c r="CG683" s="8">
        <v>96950</v>
      </c>
      <c r="CH683" s="2">
        <v>17.760000000000002</v>
      </c>
      <c r="CI683" s="2">
        <v>17.760000000000002</v>
      </c>
      <c r="CJ683" s="2">
        <v>26.64</v>
      </c>
      <c r="CK683" s="2">
        <v>26.64</v>
      </c>
      <c r="CL683" t="s">
        <v>134</v>
      </c>
      <c r="CM683" t="s">
        <v>423</v>
      </c>
      <c r="CN683" t="s">
        <v>187</v>
      </c>
      <c r="CP683" t="s">
        <v>115</v>
      </c>
      <c r="CQ683" t="s">
        <v>114</v>
      </c>
      <c r="CR683" t="s">
        <v>115</v>
      </c>
      <c r="CS683" t="s">
        <v>114</v>
      </c>
      <c r="CT683" t="s">
        <v>136</v>
      </c>
      <c r="CU683" t="s">
        <v>114</v>
      </c>
      <c r="CV683" t="s">
        <v>136</v>
      </c>
      <c r="CW683" t="s">
        <v>1176</v>
      </c>
      <c r="CX683" s="10">
        <v>16702880407</v>
      </c>
      <c r="CY683" t="s">
        <v>1171</v>
      </c>
      <c r="CZ683" t="s">
        <v>136</v>
      </c>
      <c r="DA683" t="s">
        <v>114</v>
      </c>
      <c r="DB683" t="s">
        <v>115</v>
      </c>
    </row>
    <row r="684" spans="1:111" ht="14.45" customHeight="1" x14ac:dyDescent="0.25">
      <c r="A684" t="s">
        <v>5304</v>
      </c>
      <c r="B684" t="s">
        <v>209</v>
      </c>
      <c r="C684" s="1">
        <v>45214.865477546293</v>
      </c>
      <c r="D684" s="1">
        <v>45259</v>
      </c>
      <c r="E684" t="s">
        <v>113</v>
      </c>
      <c r="F684" s="1">
        <v>45290.791666666664</v>
      </c>
      <c r="G684" t="s">
        <v>115</v>
      </c>
      <c r="H684" t="s">
        <v>115</v>
      </c>
      <c r="I684" t="s">
        <v>115</v>
      </c>
      <c r="J684" t="s">
        <v>5305</v>
      </c>
      <c r="L684" t="s">
        <v>5306</v>
      </c>
      <c r="N684" t="s">
        <v>214</v>
      </c>
      <c r="O684" t="s">
        <v>120</v>
      </c>
      <c r="P684" s="8">
        <v>96950</v>
      </c>
      <c r="Q684" t="s">
        <v>121</v>
      </c>
      <c r="S684" s="10">
        <v>16702353637</v>
      </c>
      <c r="U684">
        <v>23622</v>
      </c>
      <c r="V684" t="s">
        <v>122</v>
      </c>
      <c r="X684" t="s">
        <v>796</v>
      </c>
      <c r="Y684" t="s">
        <v>797</v>
      </c>
      <c r="Z684" t="s">
        <v>798</v>
      </c>
      <c r="AA684" t="s">
        <v>799</v>
      </c>
      <c r="AB684" t="s">
        <v>803</v>
      </c>
      <c r="AD684" t="s">
        <v>214</v>
      </c>
      <c r="AE684" t="s">
        <v>120</v>
      </c>
      <c r="AF684" s="8">
        <v>96950</v>
      </c>
      <c r="AG684" t="s">
        <v>121</v>
      </c>
      <c r="AI684" s="10">
        <v>16702353637</v>
      </c>
      <c r="AK684" t="s">
        <v>800</v>
      </c>
      <c r="BC684" t="str">
        <f>"49-9071.00"</f>
        <v>49-9071.00</v>
      </c>
      <c r="BD684" t="s">
        <v>200</v>
      </c>
      <c r="BE684" t="s">
        <v>5307</v>
      </c>
      <c r="BF684" t="s">
        <v>5308</v>
      </c>
      <c r="BG684">
        <v>15</v>
      </c>
      <c r="BH684">
        <v>15</v>
      </c>
      <c r="BI684" s="1">
        <v>45292</v>
      </c>
      <c r="BJ684" s="1">
        <v>45657</v>
      </c>
      <c r="BK684" s="1">
        <v>45292</v>
      </c>
      <c r="BL684" s="1">
        <v>45657</v>
      </c>
      <c r="BM684">
        <v>40</v>
      </c>
      <c r="BN684">
        <v>0</v>
      </c>
      <c r="BO684">
        <v>8</v>
      </c>
      <c r="BP684">
        <v>8</v>
      </c>
      <c r="BQ684">
        <v>8</v>
      </c>
      <c r="BR684">
        <v>8</v>
      </c>
      <c r="BS684">
        <v>8</v>
      </c>
      <c r="BT684">
        <v>0</v>
      </c>
      <c r="BU684" t="str">
        <f>"8:00 AM"</f>
        <v>8:00 AM</v>
      </c>
      <c r="BV684" t="str">
        <f>"5:00 PM"</f>
        <v>5:00 PM</v>
      </c>
      <c r="BW684" t="s">
        <v>184</v>
      </c>
      <c r="BX684">
        <v>0</v>
      </c>
      <c r="BY684">
        <v>12</v>
      </c>
      <c r="BZ684" t="s">
        <v>115</v>
      </c>
      <c r="CB684" t="s">
        <v>5309</v>
      </c>
      <c r="CC684" t="s">
        <v>803</v>
      </c>
      <c r="CE684" t="s">
        <v>214</v>
      </c>
      <c r="CF684" t="s">
        <v>120</v>
      </c>
      <c r="CG684" s="8">
        <v>96950</v>
      </c>
      <c r="CH684" s="2">
        <v>9.5399999999999991</v>
      </c>
      <c r="CI684" s="2">
        <v>9.5399999999999991</v>
      </c>
      <c r="CJ684" s="2">
        <v>14.31</v>
      </c>
      <c r="CK684" s="2">
        <v>14.31</v>
      </c>
      <c r="CL684" t="s">
        <v>134</v>
      </c>
      <c r="CN684" t="s">
        <v>135</v>
      </c>
      <c r="CP684" t="s">
        <v>114</v>
      </c>
      <c r="CQ684" t="s">
        <v>114</v>
      </c>
      <c r="CR684" t="s">
        <v>114</v>
      </c>
      <c r="CS684" t="s">
        <v>114</v>
      </c>
      <c r="CT684" t="s">
        <v>136</v>
      </c>
      <c r="CU684" t="s">
        <v>114</v>
      </c>
      <c r="CV684" t="s">
        <v>136</v>
      </c>
      <c r="CW684" t="s">
        <v>5310</v>
      </c>
      <c r="CX684" s="10">
        <v>16702353637</v>
      </c>
      <c r="CY684" t="s">
        <v>800</v>
      </c>
      <c r="CZ684" t="s">
        <v>270</v>
      </c>
      <c r="DA684" t="s">
        <v>114</v>
      </c>
      <c r="DB684" t="s">
        <v>115</v>
      </c>
    </row>
    <row r="685" spans="1:111" ht="14.45" customHeight="1" x14ac:dyDescent="0.25">
      <c r="A685" t="s">
        <v>5311</v>
      </c>
      <c r="B685" t="s">
        <v>209</v>
      </c>
      <c r="C685" s="1">
        <v>45204.10170590278</v>
      </c>
      <c r="D685" s="1">
        <v>45259</v>
      </c>
      <c r="E685" t="s">
        <v>139</v>
      </c>
      <c r="G685" t="s">
        <v>114</v>
      </c>
      <c r="H685" t="s">
        <v>115</v>
      </c>
      <c r="I685" t="s">
        <v>115</v>
      </c>
      <c r="J685" t="s">
        <v>5312</v>
      </c>
      <c r="L685" t="s">
        <v>5313</v>
      </c>
      <c r="M685" t="s">
        <v>5314</v>
      </c>
      <c r="N685" t="s">
        <v>119</v>
      </c>
      <c r="O685" t="s">
        <v>120</v>
      </c>
      <c r="P685" s="8">
        <v>96950</v>
      </c>
      <c r="Q685" t="s">
        <v>121</v>
      </c>
      <c r="S685" s="10">
        <v>16702340898</v>
      </c>
      <c r="U685">
        <v>61111</v>
      </c>
      <c r="V685" t="s">
        <v>122</v>
      </c>
      <c r="X685" t="s">
        <v>5315</v>
      </c>
      <c r="Y685" t="s">
        <v>5316</v>
      </c>
      <c r="Z685" t="s">
        <v>5317</v>
      </c>
      <c r="AA685" t="s">
        <v>5318</v>
      </c>
      <c r="AB685" t="s">
        <v>5313</v>
      </c>
      <c r="AC685" t="s">
        <v>5319</v>
      </c>
      <c r="AD685" t="s">
        <v>119</v>
      </c>
      <c r="AE685" t="s">
        <v>120</v>
      </c>
      <c r="AF685" s="8">
        <v>96950</v>
      </c>
      <c r="AG685" t="s">
        <v>121</v>
      </c>
      <c r="AH685" t="s">
        <v>707</v>
      </c>
      <c r="AI685" s="10">
        <v>16702340898</v>
      </c>
      <c r="AK685" t="s">
        <v>5320</v>
      </c>
      <c r="BC685" t="str">
        <f>"25-2021.00"</f>
        <v>25-2021.00</v>
      </c>
      <c r="BD685" t="s">
        <v>5321</v>
      </c>
      <c r="BE685" t="s">
        <v>5322</v>
      </c>
      <c r="BF685" t="s">
        <v>5323</v>
      </c>
      <c r="BG685">
        <v>3</v>
      </c>
      <c r="BH685">
        <v>3</v>
      </c>
      <c r="BI685" s="1">
        <v>45262</v>
      </c>
      <c r="BJ685" s="1">
        <v>46357</v>
      </c>
      <c r="BK685" s="1">
        <v>45262</v>
      </c>
      <c r="BL685" s="1">
        <v>46357</v>
      </c>
      <c r="BM685">
        <v>35</v>
      </c>
      <c r="BN685">
        <v>0</v>
      </c>
      <c r="BO685">
        <v>7</v>
      </c>
      <c r="BP685">
        <v>7</v>
      </c>
      <c r="BQ685">
        <v>7</v>
      </c>
      <c r="BR685">
        <v>7</v>
      </c>
      <c r="BS685">
        <v>7</v>
      </c>
      <c r="BT685">
        <v>0</v>
      </c>
      <c r="BU685" t="str">
        <f>"8:00 AM"</f>
        <v>8:00 AM</v>
      </c>
      <c r="BV685" t="str">
        <f>"4:00 PM"</f>
        <v>4:00 PM</v>
      </c>
      <c r="BW685" t="s">
        <v>683</v>
      </c>
      <c r="BX685">
        <v>0</v>
      </c>
      <c r="BY685">
        <v>12</v>
      </c>
      <c r="BZ685" t="s">
        <v>115</v>
      </c>
      <c r="CB685" s="3" t="s">
        <v>5324</v>
      </c>
      <c r="CC685" t="s">
        <v>5325</v>
      </c>
      <c r="CE685" t="s">
        <v>119</v>
      </c>
      <c r="CF685" t="s">
        <v>120</v>
      </c>
      <c r="CG685" s="8">
        <v>96950</v>
      </c>
      <c r="CH685" s="2">
        <v>11.96</v>
      </c>
      <c r="CI685" s="2">
        <v>11.96</v>
      </c>
      <c r="CJ685" s="2">
        <v>17.940000000000001</v>
      </c>
      <c r="CK685" s="2">
        <v>17.940000000000001</v>
      </c>
      <c r="CL685" t="s">
        <v>134</v>
      </c>
      <c r="CM685" t="s">
        <v>423</v>
      </c>
      <c r="CN685" t="s">
        <v>135</v>
      </c>
      <c r="CP685" t="s">
        <v>115</v>
      </c>
      <c r="CQ685" t="s">
        <v>114</v>
      </c>
      <c r="CR685" t="s">
        <v>115</v>
      </c>
      <c r="CS685" t="s">
        <v>114</v>
      </c>
      <c r="CT685" t="s">
        <v>136</v>
      </c>
      <c r="CU685" t="s">
        <v>114</v>
      </c>
      <c r="CV685" t="s">
        <v>136</v>
      </c>
      <c r="CW685" t="s">
        <v>1026</v>
      </c>
      <c r="CX685" s="10">
        <v>16702340898</v>
      </c>
      <c r="CY685" t="s">
        <v>1027</v>
      </c>
      <c r="CZ685" t="s">
        <v>136</v>
      </c>
      <c r="DA685" t="s">
        <v>114</v>
      </c>
      <c r="DB685" t="s">
        <v>115</v>
      </c>
    </row>
    <row r="686" spans="1:111" ht="14.45" customHeight="1" x14ac:dyDescent="0.25">
      <c r="A686" t="s">
        <v>5303</v>
      </c>
      <c r="B686" t="s">
        <v>285</v>
      </c>
      <c r="C686" s="1">
        <v>45185.049924421299</v>
      </c>
      <c r="D686" s="1">
        <v>45259</v>
      </c>
      <c r="E686" t="s">
        <v>139</v>
      </c>
      <c r="G686" t="s">
        <v>115</v>
      </c>
      <c r="H686" t="s">
        <v>115</v>
      </c>
      <c r="I686" t="s">
        <v>115</v>
      </c>
      <c r="J686" t="s">
        <v>4731</v>
      </c>
      <c r="L686" t="s">
        <v>4732</v>
      </c>
      <c r="N686" t="s">
        <v>119</v>
      </c>
      <c r="O686" t="s">
        <v>120</v>
      </c>
      <c r="P686" s="8">
        <v>96950</v>
      </c>
      <c r="Q686" t="s">
        <v>121</v>
      </c>
      <c r="S686" s="10">
        <v>16705881110</v>
      </c>
      <c r="U686">
        <v>56132</v>
      </c>
      <c r="V686" t="s">
        <v>122</v>
      </c>
      <c r="X686" t="s">
        <v>4733</v>
      </c>
      <c r="Y686" t="s">
        <v>4734</v>
      </c>
      <c r="Z686" t="s">
        <v>1588</v>
      </c>
      <c r="AA686" t="s">
        <v>126</v>
      </c>
      <c r="AB686" t="s">
        <v>4732</v>
      </c>
      <c r="AD686" t="s">
        <v>119</v>
      </c>
      <c r="AE686" t="s">
        <v>120</v>
      </c>
      <c r="AF686" s="8">
        <v>96950</v>
      </c>
      <c r="AG686" t="s">
        <v>121</v>
      </c>
      <c r="AI686" s="10">
        <v>16705887701</v>
      </c>
      <c r="AK686" t="s">
        <v>4736</v>
      </c>
      <c r="BC686" t="str">
        <f>"49-9071.00"</f>
        <v>49-9071.00</v>
      </c>
      <c r="BD686" t="s">
        <v>200</v>
      </c>
      <c r="BE686" t="s">
        <v>5266</v>
      </c>
      <c r="BF686" t="s">
        <v>435</v>
      </c>
      <c r="BG686">
        <v>15</v>
      </c>
      <c r="BI686" s="1">
        <v>45305</v>
      </c>
      <c r="BJ686" s="1">
        <v>45670</v>
      </c>
      <c r="BM686">
        <v>35</v>
      </c>
      <c r="BN686">
        <v>0</v>
      </c>
      <c r="BO686">
        <v>7</v>
      </c>
      <c r="BP686">
        <v>7</v>
      </c>
      <c r="BQ686">
        <v>7</v>
      </c>
      <c r="BR686">
        <v>7</v>
      </c>
      <c r="BS686">
        <v>7</v>
      </c>
      <c r="BT686">
        <v>0</v>
      </c>
      <c r="BU686" t="str">
        <f>"8:00 AM"</f>
        <v>8:00 AM</v>
      </c>
      <c r="BV686" t="str">
        <f>"4:00 PM"</f>
        <v>4:00 PM</v>
      </c>
      <c r="BW686" t="s">
        <v>131</v>
      </c>
      <c r="BX686">
        <v>0</v>
      </c>
      <c r="BY686">
        <v>12</v>
      </c>
      <c r="BZ686" t="s">
        <v>115</v>
      </c>
      <c r="CB686" t="s">
        <v>2923</v>
      </c>
      <c r="CC686" t="s">
        <v>3998</v>
      </c>
      <c r="CE686" t="s">
        <v>119</v>
      </c>
      <c r="CF686" t="s">
        <v>120</v>
      </c>
      <c r="CG686" s="8">
        <v>96950</v>
      </c>
      <c r="CH686" s="2">
        <v>9.5399999999999991</v>
      </c>
      <c r="CI686" s="2">
        <v>9.5399999999999991</v>
      </c>
      <c r="CJ686" s="2">
        <v>14.31</v>
      </c>
      <c r="CK686" s="2">
        <v>14.31</v>
      </c>
      <c r="CL686" t="s">
        <v>134</v>
      </c>
      <c r="CM686" t="s">
        <v>975</v>
      </c>
      <c r="CN686" t="s">
        <v>135</v>
      </c>
      <c r="CP686" t="s">
        <v>115</v>
      </c>
      <c r="CQ686" t="s">
        <v>114</v>
      </c>
      <c r="CR686" t="s">
        <v>115</v>
      </c>
      <c r="CS686" t="s">
        <v>114</v>
      </c>
      <c r="CT686" t="s">
        <v>114</v>
      </c>
      <c r="CU686" t="s">
        <v>114</v>
      </c>
      <c r="CV686" t="s">
        <v>136</v>
      </c>
      <c r="CW686" t="s">
        <v>1523</v>
      </c>
      <c r="CX686" s="10">
        <v>16705887701</v>
      </c>
      <c r="CY686" t="s">
        <v>4736</v>
      </c>
      <c r="CZ686" t="s">
        <v>270</v>
      </c>
      <c r="DA686" t="s">
        <v>114</v>
      </c>
      <c r="DB686" t="s">
        <v>115</v>
      </c>
    </row>
    <row r="687" spans="1:111" ht="14.45" customHeight="1" x14ac:dyDescent="0.25">
      <c r="A687" t="s">
        <v>5342</v>
      </c>
      <c r="B687" t="s">
        <v>285</v>
      </c>
      <c r="C687" s="1">
        <v>45196.947391435184</v>
      </c>
      <c r="D687" s="1">
        <v>45259</v>
      </c>
      <c r="E687" t="s">
        <v>113</v>
      </c>
      <c r="F687" s="1">
        <v>45320.791666666664</v>
      </c>
      <c r="G687" t="s">
        <v>115</v>
      </c>
      <c r="H687" t="s">
        <v>115</v>
      </c>
      <c r="I687" t="s">
        <v>115</v>
      </c>
      <c r="J687" t="s">
        <v>5343</v>
      </c>
      <c r="L687" t="s">
        <v>5344</v>
      </c>
      <c r="N687" t="s">
        <v>119</v>
      </c>
      <c r="O687" t="s">
        <v>120</v>
      </c>
      <c r="P687" s="8">
        <v>96950</v>
      </c>
      <c r="Q687" t="s">
        <v>121</v>
      </c>
      <c r="S687" s="10">
        <v>16702358885</v>
      </c>
      <c r="U687">
        <v>541618</v>
      </c>
      <c r="V687" t="s">
        <v>122</v>
      </c>
      <c r="X687" t="s">
        <v>5345</v>
      </c>
      <c r="Y687" t="s">
        <v>5346</v>
      </c>
      <c r="AA687" t="s">
        <v>1396</v>
      </c>
      <c r="AB687" t="s">
        <v>5347</v>
      </c>
      <c r="AC687" t="s">
        <v>5348</v>
      </c>
      <c r="AD687" t="s">
        <v>119</v>
      </c>
      <c r="AE687" t="s">
        <v>120</v>
      </c>
      <c r="AF687" s="8">
        <v>96950</v>
      </c>
      <c r="AG687" t="s">
        <v>121</v>
      </c>
      <c r="AI687" s="10">
        <v>16702358885</v>
      </c>
      <c r="AK687" t="s">
        <v>5349</v>
      </c>
      <c r="AL687" t="s">
        <v>488</v>
      </c>
      <c r="AM687" t="s">
        <v>500</v>
      </c>
      <c r="AN687" t="s">
        <v>490</v>
      </c>
      <c r="AO687" t="s">
        <v>431</v>
      </c>
      <c r="AP687" t="s">
        <v>5350</v>
      </c>
      <c r="AQ687" t="s">
        <v>1580</v>
      </c>
      <c r="AR687" t="s">
        <v>119</v>
      </c>
      <c r="AS687" t="s">
        <v>120</v>
      </c>
      <c r="AT687">
        <v>96950</v>
      </c>
      <c r="AU687" t="s">
        <v>121</v>
      </c>
      <c r="AW687" s="10">
        <v>16702330081</v>
      </c>
      <c r="AY687" t="s">
        <v>493</v>
      </c>
      <c r="AZ687" t="s">
        <v>3216</v>
      </c>
      <c r="BA687" t="s">
        <v>120</v>
      </c>
      <c r="BB687" t="s">
        <v>1583</v>
      </c>
      <c r="BC687" t="str">
        <f>"11-1021.00"</f>
        <v>11-1021.00</v>
      </c>
      <c r="BD687" t="s">
        <v>1584</v>
      </c>
      <c r="BE687" t="s">
        <v>5351</v>
      </c>
      <c r="BF687" t="s">
        <v>5352</v>
      </c>
      <c r="BG687">
        <v>1</v>
      </c>
      <c r="BI687" s="1">
        <v>45322</v>
      </c>
      <c r="BJ687" s="1">
        <v>45687</v>
      </c>
      <c r="BM687">
        <v>40</v>
      </c>
      <c r="BN687">
        <v>0</v>
      </c>
      <c r="BO687">
        <v>8</v>
      </c>
      <c r="BP687">
        <v>8</v>
      </c>
      <c r="BQ687">
        <v>8</v>
      </c>
      <c r="BR687">
        <v>8</v>
      </c>
      <c r="BS687">
        <v>8</v>
      </c>
      <c r="BT687">
        <v>0</v>
      </c>
      <c r="BU687" t="str">
        <f>"8:00 AM"</f>
        <v>8:00 AM</v>
      </c>
      <c r="BV687" t="str">
        <f>"5:00 PM"</f>
        <v>5:00 PM</v>
      </c>
      <c r="BW687" t="s">
        <v>683</v>
      </c>
      <c r="BX687">
        <v>0</v>
      </c>
      <c r="BY687">
        <v>48</v>
      </c>
      <c r="BZ687" t="s">
        <v>115</v>
      </c>
      <c r="CB687" t="s">
        <v>5353</v>
      </c>
      <c r="CC687" t="s">
        <v>5344</v>
      </c>
      <c r="CD687" t="s">
        <v>5348</v>
      </c>
      <c r="CE687" t="s">
        <v>119</v>
      </c>
      <c r="CF687" t="s">
        <v>120</v>
      </c>
      <c r="CG687" s="8">
        <v>96950</v>
      </c>
      <c r="CH687" s="2">
        <v>22.1</v>
      </c>
      <c r="CJ687" s="2">
        <v>0</v>
      </c>
      <c r="CL687" t="s">
        <v>134</v>
      </c>
      <c r="CM687" t="s">
        <v>136</v>
      </c>
      <c r="CN687" t="s">
        <v>135</v>
      </c>
      <c r="CP687" t="s">
        <v>115</v>
      </c>
      <c r="CQ687" t="s">
        <v>114</v>
      </c>
      <c r="CR687" t="s">
        <v>115</v>
      </c>
      <c r="CS687" t="s">
        <v>115</v>
      </c>
      <c r="CT687" t="s">
        <v>136</v>
      </c>
      <c r="CU687" t="s">
        <v>114</v>
      </c>
      <c r="CV687" t="s">
        <v>136</v>
      </c>
      <c r="CW687" t="s">
        <v>136</v>
      </c>
      <c r="CX687" s="10">
        <v>16702358885</v>
      </c>
      <c r="CY687" t="s">
        <v>5354</v>
      </c>
      <c r="CZ687" t="s">
        <v>136</v>
      </c>
      <c r="DA687" t="s">
        <v>114</v>
      </c>
      <c r="DB687" t="s">
        <v>115</v>
      </c>
      <c r="DC687" t="s">
        <v>500</v>
      </c>
      <c r="DD687" t="s">
        <v>5355</v>
      </c>
      <c r="DE687" t="s">
        <v>1588</v>
      </c>
      <c r="DF687" t="s">
        <v>494</v>
      </c>
      <c r="DG687" t="s">
        <v>1582</v>
      </c>
    </row>
    <row r="688" spans="1:111" ht="14.45" customHeight="1" x14ac:dyDescent="0.25">
      <c r="A688" t="s">
        <v>5278</v>
      </c>
      <c r="B688" t="s">
        <v>112</v>
      </c>
      <c r="C688" s="1">
        <v>45208.082782523146</v>
      </c>
      <c r="D688" s="1">
        <v>45259</v>
      </c>
      <c r="E688" t="s">
        <v>139</v>
      </c>
      <c r="G688" t="s">
        <v>115</v>
      </c>
      <c r="H688" t="s">
        <v>115</v>
      </c>
      <c r="I688" t="s">
        <v>115</v>
      </c>
      <c r="J688" t="s">
        <v>5279</v>
      </c>
      <c r="K688" t="s">
        <v>5280</v>
      </c>
      <c r="L688" t="s">
        <v>5281</v>
      </c>
      <c r="M688" t="s">
        <v>204</v>
      </c>
      <c r="N688" t="s">
        <v>205</v>
      </c>
      <c r="O688" t="s">
        <v>120</v>
      </c>
      <c r="P688" s="8">
        <v>96951</v>
      </c>
      <c r="Q688" t="s">
        <v>121</v>
      </c>
      <c r="S688" s="10">
        <v>16705323356</v>
      </c>
      <c r="U688">
        <v>72251</v>
      </c>
      <c r="V688" t="s">
        <v>122</v>
      </c>
      <c r="X688" t="s">
        <v>5282</v>
      </c>
      <c r="Y688" t="s">
        <v>5283</v>
      </c>
      <c r="Z688" t="s">
        <v>5284</v>
      </c>
      <c r="AA688" t="s">
        <v>1843</v>
      </c>
      <c r="AB688" t="s">
        <v>5281</v>
      </c>
      <c r="AC688" t="s">
        <v>204</v>
      </c>
      <c r="AD688" t="s">
        <v>205</v>
      </c>
      <c r="AE688" t="s">
        <v>120</v>
      </c>
      <c r="AF688" s="8">
        <v>96951</v>
      </c>
      <c r="AG688" t="s">
        <v>121</v>
      </c>
      <c r="AI688" s="10">
        <v>16705323356</v>
      </c>
      <c r="AK688" t="s">
        <v>5285</v>
      </c>
      <c r="BC688" t="str">
        <f>"35-2014.00"</f>
        <v>35-2014.00</v>
      </c>
      <c r="BD688" t="s">
        <v>222</v>
      </c>
      <c r="BE688" t="s">
        <v>5286</v>
      </c>
      <c r="BF688" t="s">
        <v>630</v>
      </c>
      <c r="BG688">
        <v>1</v>
      </c>
      <c r="BI688" s="1">
        <v>45327</v>
      </c>
      <c r="BJ688" s="1">
        <v>45692</v>
      </c>
      <c r="BM688">
        <v>40</v>
      </c>
      <c r="BN688">
        <v>0</v>
      </c>
      <c r="BO688">
        <v>8</v>
      </c>
      <c r="BP688">
        <v>8</v>
      </c>
      <c r="BQ688">
        <v>8</v>
      </c>
      <c r="BR688">
        <v>8</v>
      </c>
      <c r="BS688">
        <v>8</v>
      </c>
      <c r="BT688">
        <v>0</v>
      </c>
      <c r="BU688" t="str">
        <f>"6:00 AM"</f>
        <v>6:00 AM</v>
      </c>
      <c r="BV688" t="str">
        <f>"3:00 PM"</f>
        <v>3:00 PM</v>
      </c>
      <c r="BW688" t="s">
        <v>131</v>
      </c>
      <c r="BX688">
        <v>0</v>
      </c>
      <c r="BY688">
        <v>12</v>
      </c>
      <c r="BZ688" t="s">
        <v>115</v>
      </c>
      <c r="CB688" t="s">
        <v>5287</v>
      </c>
      <c r="CC688" t="s">
        <v>5281</v>
      </c>
      <c r="CD688" t="s">
        <v>204</v>
      </c>
      <c r="CE688" t="s">
        <v>205</v>
      </c>
      <c r="CF688" t="s">
        <v>120</v>
      </c>
      <c r="CG688" s="8">
        <v>96951</v>
      </c>
      <c r="CH688" s="2">
        <v>8.69</v>
      </c>
      <c r="CI688" s="2">
        <v>8.69</v>
      </c>
      <c r="CJ688" s="2">
        <v>13.04</v>
      </c>
      <c r="CK688" s="2">
        <v>13.04</v>
      </c>
      <c r="CL688" t="s">
        <v>134</v>
      </c>
      <c r="CM688" t="s">
        <v>136</v>
      </c>
      <c r="CN688" t="s">
        <v>135</v>
      </c>
      <c r="CP688" t="s">
        <v>115</v>
      </c>
      <c r="CQ688" t="s">
        <v>114</v>
      </c>
      <c r="CR688" t="s">
        <v>115</v>
      </c>
      <c r="CS688" t="s">
        <v>114</v>
      </c>
      <c r="CT688" t="s">
        <v>136</v>
      </c>
      <c r="CU688" t="s">
        <v>114</v>
      </c>
      <c r="CV688" t="s">
        <v>136</v>
      </c>
      <c r="CW688" t="s">
        <v>136</v>
      </c>
      <c r="CX688" s="10">
        <v>16705323356</v>
      </c>
      <c r="CY688" t="s">
        <v>5285</v>
      </c>
      <c r="CZ688" t="s">
        <v>136</v>
      </c>
      <c r="DA688" t="s">
        <v>114</v>
      </c>
      <c r="DB688" t="s">
        <v>115</v>
      </c>
    </row>
    <row r="689" spans="1:111" ht="14.45" customHeight="1" x14ac:dyDescent="0.25">
      <c r="A689" t="s">
        <v>5326</v>
      </c>
      <c r="B689" t="s">
        <v>112</v>
      </c>
      <c r="C689" s="1">
        <v>45229.996456597219</v>
      </c>
      <c r="D689" s="1">
        <v>45259</v>
      </c>
      <c r="E689" t="s">
        <v>113</v>
      </c>
      <c r="F689" s="1">
        <v>45425.833333333336</v>
      </c>
      <c r="G689" t="s">
        <v>114</v>
      </c>
      <c r="H689" t="s">
        <v>115</v>
      </c>
      <c r="I689" t="s">
        <v>115</v>
      </c>
      <c r="J689" t="s">
        <v>5327</v>
      </c>
      <c r="K689" t="s">
        <v>5328</v>
      </c>
      <c r="L689" t="s">
        <v>5329</v>
      </c>
      <c r="N689" t="s">
        <v>119</v>
      </c>
      <c r="O689" t="s">
        <v>120</v>
      </c>
      <c r="P689" s="8">
        <v>96950</v>
      </c>
      <c r="Q689" t="s">
        <v>121</v>
      </c>
      <c r="S689" s="10">
        <v>16702343203</v>
      </c>
      <c r="U689">
        <v>611110</v>
      </c>
      <c r="V689" t="s">
        <v>122</v>
      </c>
      <c r="X689" t="s">
        <v>5105</v>
      </c>
      <c r="Y689" t="s">
        <v>5330</v>
      </c>
      <c r="Z689" t="s">
        <v>5331</v>
      </c>
      <c r="AA689" t="s">
        <v>126</v>
      </c>
      <c r="AB689" t="s">
        <v>5329</v>
      </c>
      <c r="AD689" t="s">
        <v>214</v>
      </c>
      <c r="AE689" t="s">
        <v>120</v>
      </c>
      <c r="AF689" s="8">
        <v>96950</v>
      </c>
      <c r="AG689" t="s">
        <v>121</v>
      </c>
      <c r="AI689" s="10">
        <v>16702343203</v>
      </c>
      <c r="AK689" t="s">
        <v>5332</v>
      </c>
      <c r="BC689" t="str">
        <f>"43-6014.00"</f>
        <v>43-6014.00</v>
      </c>
      <c r="BD689" t="s">
        <v>1846</v>
      </c>
      <c r="BE689" t="s">
        <v>5333</v>
      </c>
      <c r="BF689" t="s">
        <v>5334</v>
      </c>
      <c r="BG689">
        <v>1</v>
      </c>
      <c r="BI689" s="1">
        <v>45425</v>
      </c>
      <c r="BJ689" s="1">
        <v>46519</v>
      </c>
      <c r="BM689">
        <v>40</v>
      </c>
      <c r="BN689">
        <v>0</v>
      </c>
      <c r="BO689">
        <v>8</v>
      </c>
      <c r="BP689">
        <v>8</v>
      </c>
      <c r="BQ689">
        <v>8</v>
      </c>
      <c r="BR689">
        <v>8</v>
      </c>
      <c r="BS689">
        <v>8</v>
      </c>
      <c r="BT689">
        <v>0</v>
      </c>
      <c r="BU689" t="str">
        <f>"8:00 AM"</f>
        <v>8:00 AM</v>
      </c>
      <c r="BV689" t="str">
        <f>"5:00 PM"</f>
        <v>5:00 PM</v>
      </c>
      <c r="BW689" t="s">
        <v>131</v>
      </c>
      <c r="BX689">
        <v>0</v>
      </c>
      <c r="BY689">
        <v>12</v>
      </c>
      <c r="BZ689" t="s">
        <v>115</v>
      </c>
      <c r="CB689" t="s">
        <v>5335</v>
      </c>
      <c r="CC689" t="s">
        <v>5336</v>
      </c>
      <c r="CD689" t="s">
        <v>5337</v>
      </c>
      <c r="CE689" t="s">
        <v>119</v>
      </c>
      <c r="CF689" t="s">
        <v>120</v>
      </c>
      <c r="CG689" s="8">
        <v>96950</v>
      </c>
      <c r="CH689" s="2">
        <v>12.94</v>
      </c>
      <c r="CI689" s="2">
        <v>12.94</v>
      </c>
      <c r="CJ689" s="2">
        <v>19.41</v>
      </c>
      <c r="CK689" s="2">
        <v>19.41</v>
      </c>
      <c r="CL689" t="s">
        <v>134</v>
      </c>
      <c r="CN689" t="s">
        <v>135</v>
      </c>
      <c r="CP689" t="s">
        <v>115</v>
      </c>
      <c r="CQ689" t="s">
        <v>114</v>
      </c>
      <c r="CR689" t="s">
        <v>115</v>
      </c>
      <c r="CS689" t="s">
        <v>114</v>
      </c>
      <c r="CT689" t="s">
        <v>136</v>
      </c>
      <c r="CU689" t="s">
        <v>114</v>
      </c>
      <c r="CV689" t="s">
        <v>136</v>
      </c>
      <c r="CW689" t="s">
        <v>5338</v>
      </c>
      <c r="CX689" s="10">
        <v>16702343207</v>
      </c>
      <c r="CY689" t="s">
        <v>5332</v>
      </c>
      <c r="CZ689" t="s">
        <v>136</v>
      </c>
      <c r="DA689" t="s">
        <v>114</v>
      </c>
      <c r="DB689" t="s">
        <v>115</v>
      </c>
      <c r="DC689" t="s">
        <v>5339</v>
      </c>
      <c r="DD689" t="s">
        <v>5340</v>
      </c>
      <c r="DF689" t="s">
        <v>5341</v>
      </c>
      <c r="DG689" t="s">
        <v>5332</v>
      </c>
    </row>
    <row r="690" spans="1:111" ht="14.45" customHeight="1" x14ac:dyDescent="0.25">
      <c r="A690" t="s">
        <v>5356</v>
      </c>
      <c r="B690" t="s">
        <v>112</v>
      </c>
      <c r="C690" s="1">
        <v>45208.089138773146</v>
      </c>
      <c r="D690" s="1">
        <v>45259</v>
      </c>
      <c r="E690" t="s">
        <v>139</v>
      </c>
      <c r="G690" t="s">
        <v>115</v>
      </c>
      <c r="H690" t="s">
        <v>115</v>
      </c>
      <c r="I690" t="s">
        <v>115</v>
      </c>
      <c r="J690" t="s">
        <v>5279</v>
      </c>
      <c r="K690" t="s">
        <v>5280</v>
      </c>
      <c r="L690" t="s">
        <v>5281</v>
      </c>
      <c r="M690" t="s">
        <v>204</v>
      </c>
      <c r="N690" t="s">
        <v>205</v>
      </c>
      <c r="O690" t="s">
        <v>120</v>
      </c>
      <c r="P690" s="8">
        <v>96951</v>
      </c>
      <c r="Q690" t="s">
        <v>121</v>
      </c>
      <c r="S690" s="10">
        <v>16705323356</v>
      </c>
      <c r="U690">
        <v>72251</v>
      </c>
      <c r="V690" t="s">
        <v>122</v>
      </c>
      <c r="X690" t="s">
        <v>5282</v>
      </c>
      <c r="Y690" t="s">
        <v>5283</v>
      </c>
      <c r="Z690" t="s">
        <v>5284</v>
      </c>
      <c r="AA690" t="s">
        <v>1843</v>
      </c>
      <c r="AB690" t="s">
        <v>5281</v>
      </c>
      <c r="AC690" t="s">
        <v>204</v>
      </c>
      <c r="AD690" t="s">
        <v>205</v>
      </c>
      <c r="AE690" t="s">
        <v>120</v>
      </c>
      <c r="AF690" s="8">
        <v>96951</v>
      </c>
      <c r="AG690" t="s">
        <v>121</v>
      </c>
      <c r="AI690" s="10">
        <v>16705323356</v>
      </c>
      <c r="AK690" t="s">
        <v>5285</v>
      </c>
      <c r="BC690" t="str">
        <f>"35-3031.00"</f>
        <v>35-3031.00</v>
      </c>
      <c r="BD690" t="s">
        <v>2211</v>
      </c>
      <c r="BE690" t="s">
        <v>5357</v>
      </c>
      <c r="BF690" t="s">
        <v>5358</v>
      </c>
      <c r="BG690">
        <v>2</v>
      </c>
      <c r="BI690" s="1">
        <v>45327</v>
      </c>
      <c r="BJ690" s="1">
        <v>45692</v>
      </c>
      <c r="BM690">
        <v>40</v>
      </c>
      <c r="BN690">
        <v>0</v>
      </c>
      <c r="BO690">
        <v>8</v>
      </c>
      <c r="BP690">
        <v>8</v>
      </c>
      <c r="BQ690">
        <v>8</v>
      </c>
      <c r="BR690">
        <v>8</v>
      </c>
      <c r="BS690">
        <v>8</v>
      </c>
      <c r="BT690">
        <v>0</v>
      </c>
      <c r="BU690" t="str">
        <f>"6:00 AM"</f>
        <v>6:00 AM</v>
      </c>
      <c r="BV690" t="str">
        <f>"3:00 PM"</f>
        <v>3:00 PM</v>
      </c>
      <c r="BW690" t="s">
        <v>131</v>
      </c>
      <c r="BX690">
        <v>0</v>
      </c>
      <c r="BY690">
        <v>6</v>
      </c>
      <c r="BZ690" t="s">
        <v>115</v>
      </c>
      <c r="CB690" t="s">
        <v>5359</v>
      </c>
      <c r="CC690" t="s">
        <v>5281</v>
      </c>
      <c r="CD690" t="s">
        <v>204</v>
      </c>
      <c r="CE690" t="s">
        <v>205</v>
      </c>
      <c r="CF690" t="s">
        <v>120</v>
      </c>
      <c r="CG690" s="8">
        <v>96951</v>
      </c>
      <c r="CH690" s="2">
        <v>7.89</v>
      </c>
      <c r="CI690" s="2">
        <v>7.89</v>
      </c>
      <c r="CJ690" s="2">
        <v>11.84</v>
      </c>
      <c r="CK690" s="2">
        <v>11.84</v>
      </c>
      <c r="CL690" t="s">
        <v>134</v>
      </c>
      <c r="CM690" t="s">
        <v>136</v>
      </c>
      <c r="CN690" t="s">
        <v>135</v>
      </c>
      <c r="CP690" t="s">
        <v>115</v>
      </c>
      <c r="CQ690" t="s">
        <v>114</v>
      </c>
      <c r="CR690" t="s">
        <v>115</v>
      </c>
      <c r="CS690" t="s">
        <v>114</v>
      </c>
      <c r="CT690" t="s">
        <v>136</v>
      </c>
      <c r="CU690" t="s">
        <v>114</v>
      </c>
      <c r="CV690" t="s">
        <v>136</v>
      </c>
      <c r="CW690" t="s">
        <v>136</v>
      </c>
      <c r="CX690" s="10">
        <v>16705323356</v>
      </c>
      <c r="CY690" t="s">
        <v>5285</v>
      </c>
      <c r="CZ690" t="s">
        <v>136</v>
      </c>
      <c r="DA690" t="s">
        <v>114</v>
      </c>
      <c r="DB690" t="s">
        <v>115</v>
      </c>
    </row>
    <row r="691" spans="1:111" ht="14.45" customHeight="1" x14ac:dyDescent="0.25">
      <c r="A691" t="s">
        <v>5360</v>
      </c>
      <c r="B691" t="s">
        <v>112</v>
      </c>
      <c r="C691" s="1">
        <v>45208.065992824071</v>
      </c>
      <c r="D691" s="1">
        <v>45259</v>
      </c>
      <c r="E691" t="s">
        <v>139</v>
      </c>
      <c r="G691" t="s">
        <v>115</v>
      </c>
      <c r="H691" t="s">
        <v>115</v>
      </c>
      <c r="I691" t="s">
        <v>115</v>
      </c>
      <c r="J691" t="s">
        <v>5279</v>
      </c>
      <c r="K691" t="s">
        <v>5280</v>
      </c>
      <c r="L691" t="s">
        <v>5281</v>
      </c>
      <c r="M691" t="s">
        <v>204</v>
      </c>
      <c r="N691" t="s">
        <v>205</v>
      </c>
      <c r="O691" t="s">
        <v>120</v>
      </c>
      <c r="P691" s="8">
        <v>96951</v>
      </c>
      <c r="Q691" t="s">
        <v>121</v>
      </c>
      <c r="S691" s="10">
        <v>16705323356</v>
      </c>
      <c r="U691">
        <v>72251</v>
      </c>
      <c r="V691" t="s">
        <v>122</v>
      </c>
      <c r="X691" t="s">
        <v>5282</v>
      </c>
      <c r="Y691" t="s">
        <v>5283</v>
      </c>
      <c r="Z691" t="s">
        <v>5284</v>
      </c>
      <c r="AA691" t="s">
        <v>1843</v>
      </c>
      <c r="AB691" t="s">
        <v>5281</v>
      </c>
      <c r="AC691" t="s">
        <v>204</v>
      </c>
      <c r="AD691" t="s">
        <v>205</v>
      </c>
      <c r="AE691" t="s">
        <v>120</v>
      </c>
      <c r="AF691" s="8">
        <v>96951</v>
      </c>
      <c r="AG691" t="s">
        <v>121</v>
      </c>
      <c r="AI691" s="10">
        <v>16705323356</v>
      </c>
      <c r="AK691" t="s">
        <v>5285</v>
      </c>
      <c r="BC691" t="str">
        <f>"49-9071.00"</f>
        <v>49-9071.00</v>
      </c>
      <c r="BD691" t="s">
        <v>200</v>
      </c>
      <c r="BE691" t="s">
        <v>5361</v>
      </c>
      <c r="BF691" t="s">
        <v>324</v>
      </c>
      <c r="BG691">
        <v>1</v>
      </c>
      <c r="BI691" s="1">
        <v>45327</v>
      </c>
      <c r="BJ691" s="1">
        <v>45692</v>
      </c>
      <c r="BM691">
        <v>40</v>
      </c>
      <c r="BN691">
        <v>0</v>
      </c>
      <c r="BO691">
        <v>8</v>
      </c>
      <c r="BP691">
        <v>8</v>
      </c>
      <c r="BQ691">
        <v>8</v>
      </c>
      <c r="BR691">
        <v>8</v>
      </c>
      <c r="BS691">
        <v>8</v>
      </c>
      <c r="BT691">
        <v>0</v>
      </c>
      <c r="BU691" t="str">
        <f>"8:00 AM"</f>
        <v>8:00 AM</v>
      </c>
      <c r="BV691" t="str">
        <f>"5:00 PM"</f>
        <v>5:00 PM</v>
      </c>
      <c r="BW691" t="s">
        <v>131</v>
      </c>
      <c r="BX691">
        <v>12</v>
      </c>
      <c r="BY691">
        <v>12</v>
      </c>
      <c r="BZ691" t="s">
        <v>115</v>
      </c>
      <c r="CB691" t="s">
        <v>5362</v>
      </c>
      <c r="CC691" t="s">
        <v>5281</v>
      </c>
      <c r="CD691" t="s">
        <v>204</v>
      </c>
      <c r="CE691" t="s">
        <v>205</v>
      </c>
      <c r="CF691" t="s">
        <v>120</v>
      </c>
      <c r="CG691" s="8">
        <v>96951</v>
      </c>
      <c r="CH691" s="2">
        <v>9.5399999999999991</v>
      </c>
      <c r="CI691" s="2">
        <v>9.5399999999999991</v>
      </c>
      <c r="CJ691" s="2">
        <v>14.31</v>
      </c>
      <c r="CK691" s="2">
        <v>14.31</v>
      </c>
      <c r="CL691" t="s">
        <v>134</v>
      </c>
      <c r="CM691" t="s">
        <v>136</v>
      </c>
      <c r="CN691" t="s">
        <v>135</v>
      </c>
      <c r="CP691" t="s">
        <v>115</v>
      </c>
      <c r="CQ691" t="s">
        <v>114</v>
      </c>
      <c r="CR691" t="s">
        <v>115</v>
      </c>
      <c r="CS691" t="s">
        <v>114</v>
      </c>
      <c r="CT691" t="s">
        <v>136</v>
      </c>
      <c r="CU691" t="s">
        <v>114</v>
      </c>
      <c r="CV691" t="s">
        <v>136</v>
      </c>
      <c r="CW691" t="s">
        <v>136</v>
      </c>
      <c r="CX691" s="10">
        <v>16705323356</v>
      </c>
      <c r="CY691" t="s">
        <v>5285</v>
      </c>
      <c r="CZ691" t="s">
        <v>136</v>
      </c>
      <c r="DA691" t="s">
        <v>114</v>
      </c>
      <c r="DB691" t="s">
        <v>115</v>
      </c>
    </row>
    <row r="692" spans="1:111" ht="14.45" customHeight="1" x14ac:dyDescent="0.25">
      <c r="A692" t="s">
        <v>5363</v>
      </c>
      <c r="B692" t="s">
        <v>285</v>
      </c>
      <c r="C692" s="1">
        <v>45224.830470486108</v>
      </c>
      <c r="D692" s="1">
        <v>45260</v>
      </c>
      <c r="E692" t="s">
        <v>113</v>
      </c>
      <c r="F692" s="1">
        <v>45198.833333333336</v>
      </c>
      <c r="G692" t="s">
        <v>114</v>
      </c>
      <c r="H692" t="s">
        <v>115</v>
      </c>
      <c r="I692" t="s">
        <v>115</v>
      </c>
      <c r="J692" t="s">
        <v>2831</v>
      </c>
      <c r="L692" t="s">
        <v>2658</v>
      </c>
      <c r="N692" t="s">
        <v>119</v>
      </c>
      <c r="O692" t="s">
        <v>120</v>
      </c>
      <c r="P692" s="8">
        <v>96950</v>
      </c>
      <c r="Q692" t="s">
        <v>121</v>
      </c>
      <c r="S692" s="10">
        <v>16703229240</v>
      </c>
      <c r="U692">
        <v>488320</v>
      </c>
      <c r="V692" t="s">
        <v>122</v>
      </c>
      <c r="X692" t="s">
        <v>2656</v>
      </c>
      <c r="Y692" t="s">
        <v>867</v>
      </c>
      <c r="Z692" t="s">
        <v>2657</v>
      </c>
      <c r="AA692" t="s">
        <v>869</v>
      </c>
      <c r="AB692" t="s">
        <v>5364</v>
      </c>
      <c r="AD692" t="s">
        <v>119</v>
      </c>
      <c r="AE692" t="s">
        <v>120</v>
      </c>
      <c r="AF692" s="8">
        <v>96950</v>
      </c>
      <c r="AG692" t="s">
        <v>121</v>
      </c>
      <c r="AI692" s="10">
        <v>16703229240</v>
      </c>
      <c r="AK692" t="s">
        <v>2659</v>
      </c>
      <c r="BC692" t="str">
        <f>"49-9071.00"</f>
        <v>49-9071.00</v>
      </c>
      <c r="BD692" t="s">
        <v>200</v>
      </c>
      <c r="BE692" t="s">
        <v>5365</v>
      </c>
      <c r="BF692" t="s">
        <v>1363</v>
      </c>
      <c r="BG692">
        <v>1</v>
      </c>
      <c r="BI692" s="1">
        <v>45327</v>
      </c>
      <c r="BJ692" s="1">
        <v>46422</v>
      </c>
      <c r="BM692">
        <v>40</v>
      </c>
      <c r="BN692">
        <v>0</v>
      </c>
      <c r="BO692">
        <v>8</v>
      </c>
      <c r="BP692">
        <v>8</v>
      </c>
      <c r="BQ692">
        <v>8</v>
      </c>
      <c r="BR692">
        <v>8</v>
      </c>
      <c r="BS692">
        <v>8</v>
      </c>
      <c r="BT692">
        <v>0</v>
      </c>
      <c r="BU692" t="str">
        <f>"8:00 AM"</f>
        <v>8:00 AM</v>
      </c>
      <c r="BV692" t="str">
        <f>"5:00 PM"</f>
        <v>5:00 PM</v>
      </c>
      <c r="BW692" t="s">
        <v>184</v>
      </c>
      <c r="BX692">
        <v>0</v>
      </c>
      <c r="BY692">
        <v>24</v>
      </c>
      <c r="BZ692" t="s">
        <v>115</v>
      </c>
      <c r="CB692" t="s">
        <v>5366</v>
      </c>
      <c r="CC692" t="s">
        <v>5367</v>
      </c>
      <c r="CE692" t="s">
        <v>119</v>
      </c>
      <c r="CF692" t="s">
        <v>120</v>
      </c>
      <c r="CG692" s="8">
        <v>96950</v>
      </c>
      <c r="CH692" s="2">
        <v>9.5399999999999991</v>
      </c>
      <c r="CI692" s="2">
        <v>9.5399999999999991</v>
      </c>
      <c r="CJ692" s="2">
        <v>14.31</v>
      </c>
      <c r="CK692" s="2">
        <v>14.31</v>
      </c>
      <c r="CL692" t="s">
        <v>134</v>
      </c>
      <c r="CM692" t="s">
        <v>136</v>
      </c>
      <c r="CN692" t="s">
        <v>135</v>
      </c>
      <c r="CP692" t="s">
        <v>115</v>
      </c>
      <c r="CQ692" t="s">
        <v>114</v>
      </c>
      <c r="CR692" t="s">
        <v>115</v>
      </c>
      <c r="CS692" t="s">
        <v>114</v>
      </c>
      <c r="CT692" t="s">
        <v>136</v>
      </c>
      <c r="CU692" t="s">
        <v>114</v>
      </c>
      <c r="CV692" t="s">
        <v>136</v>
      </c>
      <c r="CW692" t="s">
        <v>136</v>
      </c>
      <c r="CX692" s="10">
        <v>16703229240</v>
      </c>
      <c r="CY692" t="s">
        <v>136</v>
      </c>
      <c r="CZ692" t="s">
        <v>3125</v>
      </c>
      <c r="DA692" t="s">
        <v>114</v>
      </c>
      <c r="DB692" t="s">
        <v>115</v>
      </c>
    </row>
    <row r="693" spans="1:111" ht="14.45" customHeight="1" x14ac:dyDescent="0.25">
      <c r="A693" t="s">
        <v>5368</v>
      </c>
      <c r="B693" t="s">
        <v>285</v>
      </c>
      <c r="C693" s="1">
        <v>45201.147346064812</v>
      </c>
      <c r="D693" s="1">
        <v>45260</v>
      </c>
      <c r="E693" t="s">
        <v>139</v>
      </c>
      <c r="G693" t="s">
        <v>115</v>
      </c>
      <c r="H693" t="s">
        <v>115</v>
      </c>
      <c r="I693" t="s">
        <v>115</v>
      </c>
      <c r="J693" t="s">
        <v>1238</v>
      </c>
      <c r="K693" t="s">
        <v>1239</v>
      </c>
      <c r="L693" t="s">
        <v>1240</v>
      </c>
      <c r="N693" t="s">
        <v>214</v>
      </c>
      <c r="O693" t="s">
        <v>120</v>
      </c>
      <c r="P693" s="8">
        <v>96950</v>
      </c>
      <c r="Q693" t="s">
        <v>121</v>
      </c>
      <c r="S693" s="10">
        <v>16703221234</v>
      </c>
      <c r="T693">
        <v>780</v>
      </c>
      <c r="U693">
        <v>721110</v>
      </c>
      <c r="V693" t="s">
        <v>122</v>
      </c>
      <c r="X693" t="s">
        <v>1241</v>
      </c>
      <c r="Y693" t="s">
        <v>1242</v>
      </c>
      <c r="Z693" t="s">
        <v>1243</v>
      </c>
      <c r="AA693" t="s">
        <v>3670</v>
      </c>
      <c r="AB693" t="s">
        <v>1240</v>
      </c>
      <c r="AD693" t="s">
        <v>214</v>
      </c>
      <c r="AE693" t="s">
        <v>120</v>
      </c>
      <c r="AF693" s="8">
        <v>96950</v>
      </c>
      <c r="AG693" t="s">
        <v>121</v>
      </c>
      <c r="AI693" s="10">
        <v>16703221234</v>
      </c>
      <c r="AJ693">
        <v>780</v>
      </c>
      <c r="AK693" t="s">
        <v>1245</v>
      </c>
      <c r="BC693" t="str">
        <f>"49-1011.00"</f>
        <v>49-1011.00</v>
      </c>
      <c r="BD693" t="s">
        <v>5369</v>
      </c>
      <c r="BE693" t="s">
        <v>5370</v>
      </c>
      <c r="BF693" t="s">
        <v>5371</v>
      </c>
      <c r="BG693">
        <v>1</v>
      </c>
      <c r="BI693" s="1">
        <v>45315</v>
      </c>
      <c r="BJ693" s="1">
        <v>45680</v>
      </c>
      <c r="BM693">
        <v>40</v>
      </c>
      <c r="BN693">
        <v>0</v>
      </c>
      <c r="BO693">
        <v>8</v>
      </c>
      <c r="BP693">
        <v>8</v>
      </c>
      <c r="BQ693">
        <v>8</v>
      </c>
      <c r="BR693">
        <v>8</v>
      </c>
      <c r="BS693">
        <v>8</v>
      </c>
      <c r="BT693">
        <v>0</v>
      </c>
      <c r="BU693" t="str">
        <f>"8:00 AM"</f>
        <v>8:00 AM</v>
      </c>
      <c r="BV693" t="str">
        <f>"4:00 PM"</f>
        <v>4:00 PM</v>
      </c>
      <c r="BW693" t="s">
        <v>160</v>
      </c>
      <c r="BX693">
        <v>0</v>
      </c>
      <c r="BY693">
        <v>24</v>
      </c>
      <c r="BZ693" t="s">
        <v>114</v>
      </c>
      <c r="CA693">
        <v>10</v>
      </c>
      <c r="CB693" t="s">
        <v>5372</v>
      </c>
      <c r="CC693" t="s">
        <v>1240</v>
      </c>
      <c r="CE693" t="s">
        <v>214</v>
      </c>
      <c r="CF693" t="s">
        <v>120</v>
      </c>
      <c r="CG693" s="8">
        <v>96950</v>
      </c>
      <c r="CH693" s="2">
        <v>4300</v>
      </c>
      <c r="CI693" s="2">
        <v>4300</v>
      </c>
      <c r="CL693" t="s">
        <v>2222</v>
      </c>
      <c r="CM693" t="s">
        <v>5373</v>
      </c>
      <c r="CN693" t="s">
        <v>135</v>
      </c>
      <c r="CP693" t="s">
        <v>115</v>
      </c>
      <c r="CQ693" t="s">
        <v>114</v>
      </c>
      <c r="CR693" t="s">
        <v>115</v>
      </c>
      <c r="CS693" t="s">
        <v>115</v>
      </c>
      <c r="CT693" t="s">
        <v>136</v>
      </c>
      <c r="CU693" t="s">
        <v>114</v>
      </c>
      <c r="CV693" t="s">
        <v>136</v>
      </c>
      <c r="CW693" t="s">
        <v>5374</v>
      </c>
      <c r="CX693" s="10">
        <v>16703221234</v>
      </c>
      <c r="CY693" t="s">
        <v>1245</v>
      </c>
      <c r="CZ693" t="s">
        <v>136</v>
      </c>
      <c r="DA693" t="s">
        <v>114</v>
      </c>
      <c r="DB693" t="s">
        <v>115</v>
      </c>
    </row>
    <row r="694" spans="1:111" ht="14.45" customHeight="1" x14ac:dyDescent="0.25">
      <c r="A694" t="s">
        <v>5375</v>
      </c>
      <c r="B694" t="s">
        <v>285</v>
      </c>
      <c r="C694" s="1">
        <v>45198.401730787038</v>
      </c>
      <c r="D694" s="1">
        <v>45260</v>
      </c>
      <c r="E694" t="s">
        <v>139</v>
      </c>
      <c r="G694" t="s">
        <v>115</v>
      </c>
      <c r="H694" t="s">
        <v>115</v>
      </c>
      <c r="I694" t="s">
        <v>115</v>
      </c>
      <c r="J694" t="s">
        <v>1276</v>
      </c>
      <c r="L694" t="s">
        <v>1277</v>
      </c>
      <c r="M694" t="s">
        <v>1278</v>
      </c>
      <c r="N694" t="s">
        <v>214</v>
      </c>
      <c r="O694" t="s">
        <v>120</v>
      </c>
      <c r="P694" s="8">
        <v>96950</v>
      </c>
      <c r="Q694" t="s">
        <v>121</v>
      </c>
      <c r="S694" s="10">
        <v>16707885235</v>
      </c>
      <c r="U694">
        <v>236116</v>
      </c>
      <c r="V694" t="s">
        <v>122</v>
      </c>
      <c r="X694" t="s">
        <v>1279</v>
      </c>
      <c r="Y694" t="s">
        <v>1280</v>
      </c>
      <c r="Z694" t="s">
        <v>1281</v>
      </c>
      <c r="AA694" t="s">
        <v>356</v>
      </c>
      <c r="AB694" t="s">
        <v>1282</v>
      </c>
      <c r="AC694" t="s">
        <v>1283</v>
      </c>
      <c r="AD694" t="s">
        <v>214</v>
      </c>
      <c r="AE694" t="s">
        <v>120</v>
      </c>
      <c r="AF694" s="8">
        <v>96950</v>
      </c>
      <c r="AG694" t="s">
        <v>121</v>
      </c>
      <c r="AI694" s="10">
        <v>16707885235</v>
      </c>
      <c r="AK694" t="s">
        <v>1284</v>
      </c>
      <c r="BC694" t="str">
        <f>"49-9071.00"</f>
        <v>49-9071.00</v>
      </c>
      <c r="BD694" t="s">
        <v>200</v>
      </c>
      <c r="BE694" t="s">
        <v>1285</v>
      </c>
      <c r="BF694" t="s">
        <v>1286</v>
      </c>
      <c r="BG694">
        <v>1</v>
      </c>
      <c r="BI694" s="1">
        <v>45292</v>
      </c>
      <c r="BJ694" s="1">
        <v>45565</v>
      </c>
      <c r="BM694">
        <v>35</v>
      </c>
      <c r="BN694">
        <v>0</v>
      </c>
      <c r="BO694">
        <v>7</v>
      </c>
      <c r="BP694">
        <v>7</v>
      </c>
      <c r="BQ694">
        <v>7</v>
      </c>
      <c r="BR694">
        <v>7</v>
      </c>
      <c r="BS694">
        <v>7</v>
      </c>
      <c r="BT694">
        <v>0</v>
      </c>
      <c r="BU694" t="str">
        <f>"8:00 AM"</f>
        <v>8:00 AM</v>
      </c>
      <c r="BV694" t="str">
        <f>"4:00 PM"</f>
        <v>4:00 PM</v>
      </c>
      <c r="BW694" t="s">
        <v>131</v>
      </c>
      <c r="BX694">
        <v>0</v>
      </c>
      <c r="BY694">
        <v>24</v>
      </c>
      <c r="BZ694" t="s">
        <v>115</v>
      </c>
      <c r="CB694" t="s">
        <v>1287</v>
      </c>
      <c r="CC694" t="s">
        <v>1282</v>
      </c>
      <c r="CD694" t="s">
        <v>1283</v>
      </c>
      <c r="CE694" t="s">
        <v>214</v>
      </c>
      <c r="CF694" t="s">
        <v>120</v>
      </c>
      <c r="CG694" s="8">
        <v>96950</v>
      </c>
      <c r="CH694" s="2">
        <v>9.5399999999999991</v>
      </c>
      <c r="CI694" s="2">
        <v>9.5399999999999991</v>
      </c>
      <c r="CJ694" s="2">
        <v>14.31</v>
      </c>
      <c r="CK694" s="2">
        <v>14.31</v>
      </c>
      <c r="CL694" t="s">
        <v>134</v>
      </c>
      <c r="CM694" t="s">
        <v>1190</v>
      </c>
      <c r="CN694" t="s">
        <v>135</v>
      </c>
      <c r="CP694" t="s">
        <v>115</v>
      </c>
      <c r="CQ694" t="s">
        <v>114</v>
      </c>
      <c r="CR694" t="s">
        <v>114</v>
      </c>
      <c r="CS694" t="s">
        <v>114</v>
      </c>
      <c r="CT694" t="s">
        <v>136</v>
      </c>
      <c r="CU694" t="s">
        <v>114</v>
      </c>
      <c r="CV694" t="s">
        <v>114</v>
      </c>
      <c r="CW694" t="s">
        <v>1289</v>
      </c>
      <c r="CX694" s="10">
        <v>16707885235</v>
      </c>
      <c r="CY694" t="s">
        <v>1284</v>
      </c>
      <c r="CZ694" t="s">
        <v>136</v>
      </c>
      <c r="DA694" t="s">
        <v>114</v>
      </c>
      <c r="DB694" t="s">
        <v>115</v>
      </c>
    </row>
    <row r="695" spans="1:111" ht="14.45" customHeight="1" x14ac:dyDescent="0.25">
      <c r="A695" t="s">
        <v>5376</v>
      </c>
      <c r="B695" t="s">
        <v>285</v>
      </c>
      <c r="C695" s="1">
        <v>45194.170634027774</v>
      </c>
      <c r="D695" s="1">
        <v>45260</v>
      </c>
      <c r="E695" t="s">
        <v>139</v>
      </c>
      <c r="G695" t="s">
        <v>115</v>
      </c>
      <c r="H695" t="s">
        <v>115</v>
      </c>
      <c r="I695" t="s">
        <v>115</v>
      </c>
      <c r="J695" t="s">
        <v>5377</v>
      </c>
      <c r="K695" t="s">
        <v>5378</v>
      </c>
      <c r="L695" t="s">
        <v>5379</v>
      </c>
      <c r="N695" t="s">
        <v>119</v>
      </c>
      <c r="O695" t="s">
        <v>120</v>
      </c>
      <c r="P695" s="8">
        <v>96950</v>
      </c>
      <c r="Q695" t="s">
        <v>121</v>
      </c>
      <c r="S695" s="10">
        <v>16702877992</v>
      </c>
      <c r="U695">
        <v>48531</v>
      </c>
      <c r="V695" t="s">
        <v>122</v>
      </c>
      <c r="X695" t="s">
        <v>5380</v>
      </c>
      <c r="Y695" t="s">
        <v>5381</v>
      </c>
      <c r="AA695" t="s">
        <v>1381</v>
      </c>
      <c r="AB695" t="s">
        <v>5379</v>
      </c>
      <c r="AD695" t="s">
        <v>119</v>
      </c>
      <c r="AE695" t="s">
        <v>120</v>
      </c>
      <c r="AF695" s="8">
        <v>96950</v>
      </c>
      <c r="AG695" t="s">
        <v>121</v>
      </c>
      <c r="AI695" s="10">
        <v>16702877992</v>
      </c>
      <c r="AK695" t="s">
        <v>5382</v>
      </c>
      <c r="BC695" t="str">
        <f>"53-3054.00"</f>
        <v>53-3054.00</v>
      </c>
      <c r="BD695" t="s">
        <v>5383</v>
      </c>
      <c r="BE695" t="s">
        <v>5384</v>
      </c>
      <c r="BF695" t="s">
        <v>5385</v>
      </c>
      <c r="BG695">
        <v>2</v>
      </c>
      <c r="BI695" s="1">
        <v>45200</v>
      </c>
      <c r="BJ695" s="1">
        <v>45565</v>
      </c>
      <c r="BM695">
        <v>40</v>
      </c>
      <c r="BN695">
        <v>0</v>
      </c>
      <c r="BO695">
        <v>8</v>
      </c>
      <c r="BP695">
        <v>8</v>
      </c>
      <c r="BQ695">
        <v>8</v>
      </c>
      <c r="BR695">
        <v>8</v>
      </c>
      <c r="BS695">
        <v>8</v>
      </c>
      <c r="BT695">
        <v>0</v>
      </c>
      <c r="BU695" t="str">
        <f>"7:00 AM"</f>
        <v>7:00 AM</v>
      </c>
      <c r="BV695" t="str">
        <f>"4:00 PM"</f>
        <v>4:00 PM</v>
      </c>
      <c r="BW695" t="s">
        <v>184</v>
      </c>
      <c r="BX695">
        <v>0</v>
      </c>
      <c r="BY695">
        <v>6</v>
      </c>
      <c r="BZ695" t="s">
        <v>115</v>
      </c>
      <c r="CB695" s="3" t="s">
        <v>5386</v>
      </c>
      <c r="CC695" t="s">
        <v>463</v>
      </c>
      <c r="CE695" t="s">
        <v>119</v>
      </c>
      <c r="CF695" t="s">
        <v>120</v>
      </c>
      <c r="CG695" s="8">
        <v>96950</v>
      </c>
      <c r="CH695" s="2">
        <v>10.54</v>
      </c>
      <c r="CI695" s="2">
        <v>10.54</v>
      </c>
      <c r="CJ695" s="2">
        <v>0</v>
      </c>
      <c r="CK695" s="2">
        <v>0</v>
      </c>
      <c r="CL695" t="s">
        <v>134</v>
      </c>
      <c r="CM695" t="s">
        <v>184</v>
      </c>
      <c r="CN695" t="s">
        <v>135</v>
      </c>
      <c r="CP695" t="s">
        <v>115</v>
      </c>
      <c r="CQ695" t="s">
        <v>114</v>
      </c>
      <c r="CR695" t="s">
        <v>115</v>
      </c>
      <c r="CS695" t="s">
        <v>115</v>
      </c>
      <c r="CT695" t="s">
        <v>136</v>
      </c>
      <c r="CU695" t="s">
        <v>114</v>
      </c>
      <c r="CV695" t="s">
        <v>136</v>
      </c>
      <c r="CW695" t="s">
        <v>362</v>
      </c>
      <c r="CX695" s="10">
        <v>16702877992</v>
      </c>
      <c r="CY695" t="s">
        <v>5382</v>
      </c>
      <c r="CZ695" t="s">
        <v>136</v>
      </c>
      <c r="DA695" t="s">
        <v>114</v>
      </c>
      <c r="DB695" t="s">
        <v>115</v>
      </c>
      <c r="DC695" t="s">
        <v>5380</v>
      </c>
      <c r="DD695" t="s">
        <v>5381</v>
      </c>
      <c r="DE695" t="s">
        <v>136</v>
      </c>
      <c r="DF695" t="s">
        <v>5378</v>
      </c>
      <c r="DG695" t="s">
        <v>5382</v>
      </c>
    </row>
    <row r="696" spans="1:111" ht="14.45" customHeight="1" x14ac:dyDescent="0.25">
      <c r="A696" t="s">
        <v>5387</v>
      </c>
      <c r="B696" t="s">
        <v>209</v>
      </c>
      <c r="C696" s="1">
        <v>45217.136159837966</v>
      </c>
      <c r="D696" s="1">
        <v>45261</v>
      </c>
      <c r="E696" t="s">
        <v>139</v>
      </c>
      <c r="G696" t="s">
        <v>115</v>
      </c>
      <c r="H696" t="s">
        <v>115</v>
      </c>
      <c r="I696" t="s">
        <v>115</v>
      </c>
      <c r="J696" t="s">
        <v>1909</v>
      </c>
      <c r="K696" t="s">
        <v>1910</v>
      </c>
      <c r="L696" t="s">
        <v>5388</v>
      </c>
      <c r="M696" t="s">
        <v>1912</v>
      </c>
      <c r="N696" t="s">
        <v>119</v>
      </c>
      <c r="O696" t="s">
        <v>120</v>
      </c>
      <c r="P696" s="8">
        <v>96950</v>
      </c>
      <c r="Q696" t="s">
        <v>121</v>
      </c>
      <c r="R696" t="s">
        <v>136</v>
      </c>
      <c r="S696" s="10">
        <v>16703236877</v>
      </c>
      <c r="U696">
        <v>62161</v>
      </c>
      <c r="V696" t="s">
        <v>122</v>
      </c>
      <c r="X696" t="s">
        <v>1913</v>
      </c>
      <c r="Y696" t="s">
        <v>1914</v>
      </c>
      <c r="Z696" t="s">
        <v>1915</v>
      </c>
      <c r="AA696" t="s">
        <v>126</v>
      </c>
      <c r="AB696" t="s">
        <v>1916</v>
      </c>
      <c r="AD696" t="s">
        <v>1917</v>
      </c>
      <c r="AE696" t="s">
        <v>516</v>
      </c>
      <c r="AF696" s="8">
        <v>96931</v>
      </c>
      <c r="AG696" t="s">
        <v>121</v>
      </c>
      <c r="AH696" t="s">
        <v>707</v>
      </c>
      <c r="AI696" s="10">
        <v>16716498746</v>
      </c>
      <c r="AJ696">
        <v>203</v>
      </c>
      <c r="AK696" t="s">
        <v>1919</v>
      </c>
      <c r="BC696" t="str">
        <f>"29-1141.00"</f>
        <v>29-1141.00</v>
      </c>
      <c r="BD696" t="s">
        <v>1688</v>
      </c>
      <c r="BE696" t="s">
        <v>5389</v>
      </c>
      <c r="BF696" t="s">
        <v>5390</v>
      </c>
      <c r="BG696">
        <v>5</v>
      </c>
      <c r="BH696">
        <v>5</v>
      </c>
      <c r="BI696" s="1">
        <v>45287</v>
      </c>
      <c r="BJ696" s="1">
        <v>45652</v>
      </c>
      <c r="BK696" s="1">
        <v>45287</v>
      </c>
      <c r="BL696" s="1">
        <v>45652</v>
      </c>
      <c r="BM696">
        <v>40</v>
      </c>
      <c r="BN696">
        <v>0</v>
      </c>
      <c r="BO696">
        <v>8</v>
      </c>
      <c r="BP696">
        <v>8</v>
      </c>
      <c r="BQ696">
        <v>8</v>
      </c>
      <c r="BR696">
        <v>8</v>
      </c>
      <c r="BS696">
        <v>5</v>
      </c>
      <c r="BT696">
        <v>3</v>
      </c>
      <c r="BU696" t="str">
        <f>"8:30 AM"</f>
        <v>8:30 AM</v>
      </c>
      <c r="BV696" t="str">
        <f>"5:30 PM"</f>
        <v>5:30 PM</v>
      </c>
      <c r="BW696" t="s">
        <v>160</v>
      </c>
      <c r="BX696">
        <v>0</v>
      </c>
      <c r="BY696">
        <v>0</v>
      </c>
      <c r="BZ696" t="s">
        <v>115</v>
      </c>
      <c r="CB696" s="3" t="s">
        <v>5391</v>
      </c>
      <c r="CC696" t="s">
        <v>5392</v>
      </c>
      <c r="CD696" t="s">
        <v>5393</v>
      </c>
      <c r="CE696" t="s">
        <v>119</v>
      </c>
      <c r="CF696" t="s">
        <v>120</v>
      </c>
      <c r="CG696" s="8">
        <v>96950</v>
      </c>
      <c r="CH696" s="2">
        <v>17.53</v>
      </c>
      <c r="CI696" s="2">
        <v>17.53</v>
      </c>
      <c r="CL696" t="s">
        <v>134</v>
      </c>
      <c r="CN696" t="s">
        <v>135</v>
      </c>
      <c r="CP696" t="s">
        <v>115</v>
      </c>
      <c r="CQ696" t="s">
        <v>114</v>
      </c>
      <c r="CR696" t="s">
        <v>115</v>
      </c>
      <c r="CS696" t="s">
        <v>115</v>
      </c>
      <c r="CT696" t="s">
        <v>136</v>
      </c>
      <c r="CU696" t="s">
        <v>114</v>
      </c>
      <c r="CV696" t="s">
        <v>136</v>
      </c>
      <c r="CW696" t="s">
        <v>423</v>
      </c>
      <c r="CX696" s="10">
        <v>16703236877</v>
      </c>
      <c r="CY696" t="s">
        <v>1924</v>
      </c>
      <c r="CZ696" t="s">
        <v>136</v>
      </c>
      <c r="DA696" t="s">
        <v>114</v>
      </c>
      <c r="DB696" t="s">
        <v>115</v>
      </c>
    </row>
    <row r="697" spans="1:111" ht="14.45" customHeight="1" x14ac:dyDescent="0.25">
      <c r="A697" t="s">
        <v>5399</v>
      </c>
      <c r="B697" t="s">
        <v>209</v>
      </c>
      <c r="C697" s="1">
        <v>45212.983399189812</v>
      </c>
      <c r="D697" s="1">
        <v>45261</v>
      </c>
      <c r="E697" t="s">
        <v>139</v>
      </c>
      <c r="G697" t="s">
        <v>115</v>
      </c>
      <c r="H697" t="s">
        <v>115</v>
      </c>
      <c r="I697" t="s">
        <v>115</v>
      </c>
      <c r="J697" t="s">
        <v>5400</v>
      </c>
      <c r="L697" t="s">
        <v>528</v>
      </c>
      <c r="N697" t="s">
        <v>529</v>
      </c>
      <c r="O697" t="s">
        <v>120</v>
      </c>
      <c r="P697" s="8">
        <v>96950</v>
      </c>
      <c r="Q697" t="s">
        <v>121</v>
      </c>
      <c r="S697" s="10">
        <v>16702358778</v>
      </c>
      <c r="U697">
        <v>531110</v>
      </c>
      <c r="V697" t="s">
        <v>122</v>
      </c>
      <c r="X697" t="s">
        <v>530</v>
      </c>
      <c r="Y697" t="s">
        <v>3288</v>
      </c>
      <c r="Z697" t="s">
        <v>3289</v>
      </c>
      <c r="AA697" t="s">
        <v>811</v>
      </c>
      <c r="AB697" t="s">
        <v>528</v>
      </c>
      <c r="AD697" t="s">
        <v>529</v>
      </c>
      <c r="AE697" t="s">
        <v>120</v>
      </c>
      <c r="AF697" s="8">
        <v>96950</v>
      </c>
      <c r="AG697" t="s">
        <v>121</v>
      </c>
      <c r="AI697" s="10">
        <v>16702358778</v>
      </c>
      <c r="AK697" t="s">
        <v>535</v>
      </c>
      <c r="BC697" t="str">
        <f>"49-9071.00"</f>
        <v>49-9071.00</v>
      </c>
      <c r="BD697" t="s">
        <v>200</v>
      </c>
      <c r="BE697" t="s">
        <v>5401</v>
      </c>
      <c r="BF697" t="s">
        <v>813</v>
      </c>
      <c r="BG697">
        <v>5</v>
      </c>
      <c r="BH697">
        <v>5</v>
      </c>
      <c r="BI697" s="1">
        <v>45261</v>
      </c>
      <c r="BJ697" s="1">
        <v>45626</v>
      </c>
      <c r="BK697" s="1">
        <v>45261</v>
      </c>
      <c r="BL697" s="1">
        <v>45626</v>
      </c>
      <c r="BM697">
        <v>40</v>
      </c>
      <c r="BN697">
        <v>0</v>
      </c>
      <c r="BO697">
        <v>8</v>
      </c>
      <c r="BP697">
        <v>8</v>
      </c>
      <c r="BQ697">
        <v>8</v>
      </c>
      <c r="BR697">
        <v>8</v>
      </c>
      <c r="BS697">
        <v>8</v>
      </c>
      <c r="BT697">
        <v>0</v>
      </c>
      <c r="BU697" t="str">
        <f>"7:30 AM"</f>
        <v>7:30 AM</v>
      </c>
      <c r="BV697" t="str">
        <f>"4:30 PM"</f>
        <v>4:30 PM</v>
      </c>
      <c r="BW697" t="s">
        <v>131</v>
      </c>
      <c r="BX697">
        <v>0</v>
      </c>
      <c r="BY697">
        <v>6</v>
      </c>
      <c r="BZ697" t="s">
        <v>115</v>
      </c>
      <c r="CB697" t="s">
        <v>5402</v>
      </c>
      <c r="CC697" t="s">
        <v>1895</v>
      </c>
      <c r="CE697" t="s">
        <v>529</v>
      </c>
      <c r="CF697" t="s">
        <v>120</v>
      </c>
      <c r="CG697" s="8">
        <v>96950</v>
      </c>
      <c r="CH697" s="2">
        <v>9.5399999999999991</v>
      </c>
      <c r="CI697" s="2">
        <v>10</v>
      </c>
      <c r="CJ697" s="2">
        <v>14.31</v>
      </c>
      <c r="CK697" s="2">
        <v>15</v>
      </c>
      <c r="CL697" t="s">
        <v>134</v>
      </c>
      <c r="CM697" t="s">
        <v>206</v>
      </c>
      <c r="CN697" t="s">
        <v>135</v>
      </c>
      <c r="CP697" t="s">
        <v>115</v>
      </c>
      <c r="CQ697" t="s">
        <v>114</v>
      </c>
      <c r="CR697" t="s">
        <v>114</v>
      </c>
      <c r="CS697" t="s">
        <v>114</v>
      </c>
      <c r="CT697" t="s">
        <v>136</v>
      </c>
      <c r="CU697" t="s">
        <v>114</v>
      </c>
      <c r="CV697" t="s">
        <v>114</v>
      </c>
      <c r="CW697" t="s">
        <v>816</v>
      </c>
      <c r="CX697" s="10">
        <v>16702358778</v>
      </c>
      <c r="CY697" t="s">
        <v>5117</v>
      </c>
      <c r="CZ697" t="s">
        <v>136</v>
      </c>
      <c r="DA697" t="s">
        <v>114</v>
      </c>
      <c r="DB697" t="s">
        <v>115</v>
      </c>
    </row>
    <row r="698" spans="1:111" ht="14.45" customHeight="1" x14ac:dyDescent="0.25">
      <c r="A698" t="s">
        <v>5407</v>
      </c>
      <c r="B698" t="s">
        <v>209</v>
      </c>
      <c r="C698" s="1">
        <v>45216.885031597223</v>
      </c>
      <c r="D698" s="1">
        <v>45261</v>
      </c>
      <c r="E698" t="s">
        <v>139</v>
      </c>
      <c r="G698" t="s">
        <v>115</v>
      </c>
      <c r="H698" t="s">
        <v>115</v>
      </c>
      <c r="I698" t="s">
        <v>115</v>
      </c>
      <c r="J698" t="s">
        <v>5408</v>
      </c>
      <c r="L698" t="s">
        <v>5409</v>
      </c>
      <c r="M698" t="s">
        <v>5410</v>
      </c>
      <c r="N698" t="s">
        <v>119</v>
      </c>
      <c r="O698" t="s">
        <v>120</v>
      </c>
      <c r="P698" s="8">
        <v>96950</v>
      </c>
      <c r="Q698" t="s">
        <v>121</v>
      </c>
      <c r="R698" t="s">
        <v>136</v>
      </c>
      <c r="S698" s="10">
        <v>16702858227</v>
      </c>
      <c r="U698">
        <v>812199</v>
      </c>
      <c r="V698" t="s">
        <v>122</v>
      </c>
      <c r="X698" t="s">
        <v>5411</v>
      </c>
      <c r="Y698" t="s">
        <v>5412</v>
      </c>
      <c r="Z698" t="s">
        <v>5413</v>
      </c>
      <c r="AA698" t="s">
        <v>1396</v>
      </c>
      <c r="AB698" t="s">
        <v>5409</v>
      </c>
      <c r="AC698" t="s">
        <v>5410</v>
      </c>
      <c r="AD698" t="s">
        <v>119</v>
      </c>
      <c r="AE698" t="s">
        <v>120</v>
      </c>
      <c r="AF698" s="8">
        <v>96950</v>
      </c>
      <c r="AG698" t="s">
        <v>121</v>
      </c>
      <c r="AI698" s="10">
        <v>16702858227</v>
      </c>
      <c r="AK698" t="s">
        <v>5414</v>
      </c>
      <c r="BC698" t="str">
        <f>"31-9011.00"</f>
        <v>31-9011.00</v>
      </c>
      <c r="BD698" t="s">
        <v>1789</v>
      </c>
      <c r="BE698" t="s">
        <v>5415</v>
      </c>
      <c r="BF698" t="s">
        <v>5416</v>
      </c>
      <c r="BG698">
        <v>1</v>
      </c>
      <c r="BH698">
        <v>1</v>
      </c>
      <c r="BI698" s="1">
        <v>45231</v>
      </c>
      <c r="BJ698" s="1">
        <v>45596</v>
      </c>
      <c r="BK698" s="1">
        <v>45261</v>
      </c>
      <c r="BL698" s="1">
        <v>45596</v>
      </c>
      <c r="BM698">
        <v>40</v>
      </c>
      <c r="BN698">
        <v>0</v>
      </c>
      <c r="BO698">
        <v>8</v>
      </c>
      <c r="BP698">
        <v>8</v>
      </c>
      <c r="BQ698">
        <v>8</v>
      </c>
      <c r="BR698">
        <v>8</v>
      </c>
      <c r="BS698">
        <v>8</v>
      </c>
      <c r="BT698">
        <v>0</v>
      </c>
      <c r="BU698" t="str">
        <f>"8:00 AM"</f>
        <v>8:00 AM</v>
      </c>
      <c r="BV698" t="str">
        <f>"5:00 PM"</f>
        <v>5:00 PM</v>
      </c>
      <c r="BW698" t="s">
        <v>184</v>
      </c>
      <c r="BX698">
        <v>0</v>
      </c>
      <c r="BY698">
        <v>12</v>
      </c>
      <c r="BZ698" t="s">
        <v>115</v>
      </c>
      <c r="CB698" t="s">
        <v>423</v>
      </c>
      <c r="CC698" t="s">
        <v>5410</v>
      </c>
      <c r="CE698" t="s">
        <v>119</v>
      </c>
      <c r="CF698" t="s">
        <v>120</v>
      </c>
      <c r="CG698" s="8">
        <v>96950</v>
      </c>
      <c r="CH698" s="2">
        <v>12.26</v>
      </c>
      <c r="CI698" s="2">
        <v>12.26</v>
      </c>
      <c r="CJ698" s="2">
        <v>18.39</v>
      </c>
      <c r="CK698" s="2">
        <v>18.39</v>
      </c>
      <c r="CL698" t="s">
        <v>134</v>
      </c>
      <c r="CM698" t="s">
        <v>136</v>
      </c>
      <c r="CN698" t="s">
        <v>135</v>
      </c>
      <c r="CP698" t="s">
        <v>115</v>
      </c>
      <c r="CQ698" t="s">
        <v>114</v>
      </c>
      <c r="CR698" t="s">
        <v>115</v>
      </c>
      <c r="CS698" t="s">
        <v>114</v>
      </c>
      <c r="CT698" t="s">
        <v>136</v>
      </c>
      <c r="CU698" t="s">
        <v>114</v>
      </c>
      <c r="CV698" t="s">
        <v>136</v>
      </c>
      <c r="CW698" t="s">
        <v>136</v>
      </c>
      <c r="CX698" s="10">
        <v>16702858227</v>
      </c>
      <c r="CY698" t="s">
        <v>5417</v>
      </c>
      <c r="CZ698" t="s">
        <v>136</v>
      </c>
      <c r="DA698" t="s">
        <v>114</v>
      </c>
      <c r="DB698" t="s">
        <v>115</v>
      </c>
    </row>
    <row r="699" spans="1:111" ht="14.45" customHeight="1" x14ac:dyDescent="0.25">
      <c r="A699" t="s">
        <v>5418</v>
      </c>
      <c r="B699" t="s">
        <v>209</v>
      </c>
      <c r="C699" s="1">
        <v>45213.005650694446</v>
      </c>
      <c r="D699" s="1">
        <v>45261</v>
      </c>
      <c r="E699" t="s">
        <v>139</v>
      </c>
      <c r="G699" t="s">
        <v>115</v>
      </c>
      <c r="H699" t="s">
        <v>115</v>
      </c>
      <c r="I699" t="s">
        <v>115</v>
      </c>
      <c r="J699" t="s">
        <v>5419</v>
      </c>
      <c r="K699" t="s">
        <v>3295</v>
      </c>
      <c r="L699" t="s">
        <v>5420</v>
      </c>
      <c r="N699" t="s">
        <v>529</v>
      </c>
      <c r="O699" t="s">
        <v>120</v>
      </c>
      <c r="P699" s="8">
        <v>96950</v>
      </c>
      <c r="Q699" t="s">
        <v>121</v>
      </c>
      <c r="S699" s="10">
        <v>16702338883</v>
      </c>
      <c r="U699">
        <v>23622</v>
      </c>
      <c r="V699" t="s">
        <v>122</v>
      </c>
      <c r="X699" t="s">
        <v>3297</v>
      </c>
      <c r="Y699" t="s">
        <v>3298</v>
      </c>
      <c r="Z699" t="s">
        <v>3299</v>
      </c>
      <c r="AA699" t="s">
        <v>126</v>
      </c>
      <c r="AB699" t="s">
        <v>5420</v>
      </c>
      <c r="AD699" t="s">
        <v>529</v>
      </c>
      <c r="AE699" t="s">
        <v>120</v>
      </c>
      <c r="AF699" s="8">
        <v>96950</v>
      </c>
      <c r="AG699" t="s">
        <v>121</v>
      </c>
      <c r="AI699" s="10">
        <v>16702338883</v>
      </c>
      <c r="AK699" t="s">
        <v>3301</v>
      </c>
      <c r="BC699" t="str">
        <f>"49-9071.00"</f>
        <v>49-9071.00</v>
      </c>
      <c r="BD699" t="s">
        <v>200</v>
      </c>
      <c r="BE699" t="s">
        <v>5421</v>
      </c>
      <c r="BF699" t="s">
        <v>813</v>
      </c>
      <c r="BG699">
        <v>10</v>
      </c>
      <c r="BH699">
        <v>10</v>
      </c>
      <c r="BI699" s="1">
        <v>45292</v>
      </c>
      <c r="BJ699" s="1">
        <v>45657</v>
      </c>
      <c r="BK699" s="1">
        <v>45292</v>
      </c>
      <c r="BL699" s="1">
        <v>45657</v>
      </c>
      <c r="BM699">
        <v>40</v>
      </c>
      <c r="BN699">
        <v>0</v>
      </c>
      <c r="BO699">
        <v>8</v>
      </c>
      <c r="BP699">
        <v>8</v>
      </c>
      <c r="BQ699">
        <v>8</v>
      </c>
      <c r="BR699">
        <v>8</v>
      </c>
      <c r="BS699">
        <v>8</v>
      </c>
      <c r="BT699">
        <v>0</v>
      </c>
      <c r="BU699" t="str">
        <f>"7:30 AM"</f>
        <v>7:30 AM</v>
      </c>
      <c r="BV699" t="str">
        <f>"4:30 PM"</f>
        <v>4:30 PM</v>
      </c>
      <c r="BW699" t="s">
        <v>131</v>
      </c>
      <c r="BX699">
        <v>0</v>
      </c>
      <c r="BY699">
        <v>6</v>
      </c>
      <c r="BZ699" t="s">
        <v>115</v>
      </c>
      <c r="CB699" t="s">
        <v>5422</v>
      </c>
      <c r="CC699" t="s">
        <v>3749</v>
      </c>
      <c r="CE699" t="s">
        <v>529</v>
      </c>
      <c r="CF699" t="s">
        <v>120</v>
      </c>
      <c r="CG699" s="8">
        <v>96950</v>
      </c>
      <c r="CH699" s="2">
        <v>9.5399999999999991</v>
      </c>
      <c r="CI699" s="2">
        <v>10</v>
      </c>
      <c r="CJ699" s="2">
        <v>14.31</v>
      </c>
      <c r="CK699" s="2">
        <v>15</v>
      </c>
      <c r="CL699" t="s">
        <v>134</v>
      </c>
      <c r="CM699" t="s">
        <v>206</v>
      </c>
      <c r="CN699" t="s">
        <v>187</v>
      </c>
      <c r="CP699" t="s">
        <v>115</v>
      </c>
      <c r="CQ699" t="s">
        <v>114</v>
      </c>
      <c r="CR699" t="s">
        <v>114</v>
      </c>
      <c r="CS699" t="s">
        <v>114</v>
      </c>
      <c r="CT699" t="s">
        <v>136</v>
      </c>
      <c r="CU699" t="s">
        <v>114</v>
      </c>
      <c r="CV699" t="s">
        <v>114</v>
      </c>
      <c r="CW699" t="s">
        <v>816</v>
      </c>
      <c r="CX699" s="10">
        <v>16702338883</v>
      </c>
      <c r="CY699" t="s">
        <v>3301</v>
      </c>
      <c r="CZ699" t="s">
        <v>136</v>
      </c>
      <c r="DA699" t="s">
        <v>114</v>
      </c>
      <c r="DB699" t="s">
        <v>115</v>
      </c>
    </row>
    <row r="700" spans="1:111" ht="14.45" customHeight="1" x14ac:dyDescent="0.25">
      <c r="A700" t="s">
        <v>5394</v>
      </c>
      <c r="B700" t="s">
        <v>285</v>
      </c>
      <c r="C700" s="1">
        <v>45183.044543055556</v>
      </c>
      <c r="D700" s="1">
        <v>45261</v>
      </c>
      <c r="E700" t="s">
        <v>139</v>
      </c>
      <c r="G700" t="s">
        <v>115</v>
      </c>
      <c r="H700" t="s">
        <v>115</v>
      </c>
      <c r="I700" t="s">
        <v>115</v>
      </c>
      <c r="J700" t="s">
        <v>1511</v>
      </c>
      <c r="K700" t="s">
        <v>1512</v>
      </c>
      <c r="L700" t="s">
        <v>1513</v>
      </c>
      <c r="M700" t="s">
        <v>1514</v>
      </c>
      <c r="N700" t="s">
        <v>214</v>
      </c>
      <c r="O700" t="s">
        <v>120</v>
      </c>
      <c r="P700" s="8">
        <v>96950</v>
      </c>
      <c r="Q700" t="s">
        <v>121</v>
      </c>
      <c r="S700" s="10">
        <v>16707895665</v>
      </c>
      <c r="U700">
        <v>812112</v>
      </c>
      <c r="V700" t="s">
        <v>122</v>
      </c>
      <c r="X700" t="s">
        <v>1515</v>
      </c>
      <c r="Y700" t="s">
        <v>744</v>
      </c>
      <c r="Z700" t="s">
        <v>1516</v>
      </c>
      <c r="AA700" t="s">
        <v>1517</v>
      </c>
      <c r="AB700" t="s">
        <v>5395</v>
      </c>
      <c r="AC700" t="s">
        <v>5396</v>
      </c>
      <c r="AD700" t="s">
        <v>119</v>
      </c>
      <c r="AE700" t="s">
        <v>120</v>
      </c>
      <c r="AF700" s="8">
        <v>96950</v>
      </c>
      <c r="AG700" t="s">
        <v>121</v>
      </c>
      <c r="AI700" s="10">
        <v>16707895665</v>
      </c>
      <c r="AK700" t="s">
        <v>1519</v>
      </c>
      <c r="BC700" t="str">
        <f>"39-5012.00"</f>
        <v>39-5012.00</v>
      </c>
      <c r="BD700" t="s">
        <v>921</v>
      </c>
      <c r="BE700" t="s">
        <v>1520</v>
      </c>
      <c r="BF700" t="s">
        <v>1521</v>
      </c>
      <c r="BG700">
        <v>5</v>
      </c>
      <c r="BI700" s="1">
        <v>45292</v>
      </c>
      <c r="BJ700" s="1">
        <v>45657</v>
      </c>
      <c r="BM700">
        <v>35</v>
      </c>
      <c r="BN700">
        <v>7</v>
      </c>
      <c r="BO700">
        <v>0</v>
      </c>
      <c r="BP700">
        <v>7</v>
      </c>
      <c r="BQ700">
        <v>7</v>
      </c>
      <c r="BR700">
        <v>0</v>
      </c>
      <c r="BS700">
        <v>7</v>
      </c>
      <c r="BT700">
        <v>7</v>
      </c>
      <c r="BU700" t="str">
        <f>"10:00 AM"</f>
        <v>10:00 AM</v>
      </c>
      <c r="BV700" t="str">
        <f>"6:00 PM"</f>
        <v>6:00 PM</v>
      </c>
      <c r="BW700" t="s">
        <v>131</v>
      </c>
      <c r="BX700">
        <v>0</v>
      </c>
      <c r="BY700">
        <v>24</v>
      </c>
      <c r="BZ700" t="s">
        <v>115</v>
      </c>
      <c r="CB700" t="s">
        <v>5397</v>
      </c>
      <c r="CC700" t="s">
        <v>1513</v>
      </c>
      <c r="CD700" t="s">
        <v>5396</v>
      </c>
      <c r="CE700" t="s">
        <v>214</v>
      </c>
      <c r="CF700" t="s">
        <v>120</v>
      </c>
      <c r="CG700" s="8">
        <v>96950</v>
      </c>
      <c r="CH700" s="2">
        <v>7.88</v>
      </c>
      <c r="CI700" s="2">
        <v>7.88</v>
      </c>
      <c r="CJ700" s="2">
        <v>11.82</v>
      </c>
      <c r="CK700" s="2">
        <v>11.82</v>
      </c>
      <c r="CL700" t="s">
        <v>134</v>
      </c>
      <c r="CM700" t="s">
        <v>184</v>
      </c>
      <c r="CN700" t="s">
        <v>135</v>
      </c>
      <c r="CP700" t="s">
        <v>115</v>
      </c>
      <c r="CQ700" t="s">
        <v>114</v>
      </c>
      <c r="CR700" t="s">
        <v>115</v>
      </c>
      <c r="CS700" t="s">
        <v>114</v>
      </c>
      <c r="CT700" t="s">
        <v>136</v>
      </c>
      <c r="CU700" t="s">
        <v>114</v>
      </c>
      <c r="CV700" t="s">
        <v>114</v>
      </c>
      <c r="CW700" s="3" t="s">
        <v>5398</v>
      </c>
      <c r="CX700" s="10">
        <v>16707895665</v>
      </c>
      <c r="CY700" t="s">
        <v>1519</v>
      </c>
      <c r="CZ700" t="s">
        <v>206</v>
      </c>
      <c r="DA700" t="s">
        <v>114</v>
      </c>
      <c r="DB700" t="s">
        <v>115</v>
      </c>
    </row>
    <row r="701" spans="1:111" ht="14.45" customHeight="1" x14ac:dyDescent="0.25">
      <c r="A701" t="s">
        <v>5403</v>
      </c>
      <c r="B701" t="s">
        <v>285</v>
      </c>
      <c r="C701" s="1">
        <v>45215.290498495371</v>
      </c>
      <c r="D701" s="1">
        <v>45261</v>
      </c>
      <c r="E701" t="s">
        <v>139</v>
      </c>
      <c r="G701" t="s">
        <v>115</v>
      </c>
      <c r="H701" t="s">
        <v>115</v>
      </c>
      <c r="I701" t="s">
        <v>115</v>
      </c>
      <c r="J701" t="s">
        <v>4867</v>
      </c>
      <c r="K701" t="s">
        <v>4868</v>
      </c>
      <c r="L701" t="s">
        <v>4919</v>
      </c>
      <c r="M701" t="s">
        <v>4870</v>
      </c>
      <c r="N701" t="s">
        <v>214</v>
      </c>
      <c r="O701" t="s">
        <v>120</v>
      </c>
      <c r="P701" s="8">
        <v>96950</v>
      </c>
      <c r="Q701" t="s">
        <v>121</v>
      </c>
      <c r="R701" t="s">
        <v>136</v>
      </c>
      <c r="S701" s="10">
        <v>16703220007</v>
      </c>
      <c r="U701">
        <v>561320</v>
      </c>
      <c r="V701" t="s">
        <v>122</v>
      </c>
      <c r="X701" t="s">
        <v>4871</v>
      </c>
      <c r="Y701" t="s">
        <v>4920</v>
      </c>
      <c r="Z701" t="s">
        <v>4873</v>
      </c>
      <c r="AA701" t="s">
        <v>4874</v>
      </c>
      <c r="AB701" t="s">
        <v>4921</v>
      </c>
      <c r="AC701" t="s">
        <v>4870</v>
      </c>
      <c r="AD701" t="s">
        <v>214</v>
      </c>
      <c r="AE701" t="s">
        <v>120</v>
      </c>
      <c r="AF701" s="8">
        <v>96950</v>
      </c>
      <c r="AG701" t="s">
        <v>121</v>
      </c>
      <c r="AH701" t="s">
        <v>560</v>
      </c>
      <c r="AI701" s="10">
        <v>16707832577</v>
      </c>
      <c r="AK701" t="s">
        <v>4876</v>
      </c>
      <c r="BC701" t="str">
        <f>"35-3031.00"</f>
        <v>35-3031.00</v>
      </c>
      <c r="BD701" t="s">
        <v>2211</v>
      </c>
      <c r="BE701" t="s">
        <v>5404</v>
      </c>
      <c r="BF701" t="s">
        <v>5133</v>
      </c>
      <c r="BG701">
        <v>10</v>
      </c>
      <c r="BI701" s="1">
        <v>45292</v>
      </c>
      <c r="BJ701" s="1">
        <v>45657</v>
      </c>
      <c r="BM701">
        <v>35</v>
      </c>
      <c r="BN701">
        <v>0</v>
      </c>
      <c r="BO701">
        <v>6</v>
      </c>
      <c r="BP701">
        <v>6</v>
      </c>
      <c r="BQ701">
        <v>6</v>
      </c>
      <c r="BR701">
        <v>6</v>
      </c>
      <c r="BS701">
        <v>6</v>
      </c>
      <c r="BT701">
        <v>5</v>
      </c>
      <c r="BU701" t="str">
        <f>"10:00 AM"</f>
        <v>10:00 AM</v>
      </c>
      <c r="BV701" t="str">
        <f>"4:00 PM"</f>
        <v>4:00 PM</v>
      </c>
      <c r="BW701" t="s">
        <v>131</v>
      </c>
      <c r="BX701">
        <v>0</v>
      </c>
      <c r="BY701">
        <v>3</v>
      </c>
      <c r="BZ701" t="s">
        <v>115</v>
      </c>
      <c r="CB701" t="s">
        <v>5405</v>
      </c>
      <c r="CC701" t="s">
        <v>5406</v>
      </c>
      <c r="CE701" t="s">
        <v>214</v>
      </c>
      <c r="CF701" t="s">
        <v>120</v>
      </c>
      <c r="CG701" s="8">
        <v>96950</v>
      </c>
      <c r="CH701" s="2">
        <v>7.89</v>
      </c>
      <c r="CI701" s="2">
        <v>7.89</v>
      </c>
      <c r="CJ701" s="2">
        <v>11.84</v>
      </c>
      <c r="CK701" s="2">
        <v>11.84</v>
      </c>
      <c r="CL701" t="s">
        <v>134</v>
      </c>
      <c r="CM701" t="s">
        <v>136</v>
      </c>
      <c r="CN701" t="s">
        <v>135</v>
      </c>
      <c r="CP701" t="s">
        <v>115</v>
      </c>
      <c r="CQ701" t="s">
        <v>114</v>
      </c>
      <c r="CR701" t="s">
        <v>115</v>
      </c>
      <c r="CS701" t="s">
        <v>114</v>
      </c>
      <c r="CT701" t="s">
        <v>136</v>
      </c>
      <c r="CU701" t="s">
        <v>114</v>
      </c>
      <c r="CV701" t="s">
        <v>136</v>
      </c>
      <c r="CW701" t="s">
        <v>4880</v>
      </c>
      <c r="CX701" s="10">
        <v>16707832557</v>
      </c>
      <c r="CY701" t="s">
        <v>4876</v>
      </c>
      <c r="CZ701" t="s">
        <v>136</v>
      </c>
      <c r="DA701" t="s">
        <v>114</v>
      </c>
      <c r="DB701" t="s">
        <v>115</v>
      </c>
    </row>
    <row r="702" spans="1:111" ht="14.45" customHeight="1" x14ac:dyDescent="0.25">
      <c r="A702" t="s">
        <v>5423</v>
      </c>
      <c r="B702" t="s">
        <v>285</v>
      </c>
      <c r="C702" s="1">
        <v>45217.137030902777</v>
      </c>
      <c r="D702" s="1">
        <v>45261</v>
      </c>
      <c r="E702" t="s">
        <v>139</v>
      </c>
      <c r="G702" t="s">
        <v>115</v>
      </c>
      <c r="H702" t="s">
        <v>115</v>
      </c>
      <c r="I702" t="s">
        <v>115</v>
      </c>
      <c r="J702" t="s">
        <v>5424</v>
      </c>
      <c r="K702" t="s">
        <v>5425</v>
      </c>
      <c r="L702" t="s">
        <v>5392</v>
      </c>
      <c r="M702" t="s">
        <v>5426</v>
      </c>
      <c r="N702" t="s">
        <v>119</v>
      </c>
      <c r="O702" t="s">
        <v>120</v>
      </c>
      <c r="P702" s="8">
        <v>96950</v>
      </c>
      <c r="Q702" t="s">
        <v>121</v>
      </c>
      <c r="R702" t="s">
        <v>136</v>
      </c>
      <c r="S702" s="10">
        <v>16703236877</v>
      </c>
      <c r="U702">
        <v>62161</v>
      </c>
      <c r="V702" t="s">
        <v>122</v>
      </c>
      <c r="X702" t="s">
        <v>1913</v>
      </c>
      <c r="Y702" t="s">
        <v>1914</v>
      </c>
      <c r="Z702" t="s">
        <v>1915</v>
      </c>
      <c r="AA702" t="s">
        <v>126</v>
      </c>
      <c r="AB702" t="s">
        <v>1916</v>
      </c>
      <c r="AD702" t="s">
        <v>1917</v>
      </c>
      <c r="AE702" t="s">
        <v>516</v>
      </c>
      <c r="AF702" s="8">
        <v>96931</v>
      </c>
      <c r="AG702" t="s">
        <v>121</v>
      </c>
      <c r="AH702" t="s">
        <v>707</v>
      </c>
      <c r="AI702" s="10">
        <v>16716498746</v>
      </c>
      <c r="AJ702">
        <v>203</v>
      </c>
      <c r="AK702" t="s">
        <v>1919</v>
      </c>
      <c r="BC702" t="str">
        <f>"29-1141.00"</f>
        <v>29-1141.00</v>
      </c>
      <c r="BD702" t="s">
        <v>1688</v>
      </c>
      <c r="BE702" t="s">
        <v>5427</v>
      </c>
      <c r="BF702" t="s">
        <v>5390</v>
      </c>
      <c r="BG702">
        <v>5</v>
      </c>
      <c r="BI702" s="1">
        <v>45287</v>
      </c>
      <c r="BJ702" s="1">
        <v>45652</v>
      </c>
      <c r="BM702">
        <v>40</v>
      </c>
      <c r="BN702">
        <v>0</v>
      </c>
      <c r="BO702">
        <v>8</v>
      </c>
      <c r="BP702">
        <v>8</v>
      </c>
      <c r="BQ702">
        <v>8</v>
      </c>
      <c r="BR702">
        <v>8</v>
      </c>
      <c r="BS702">
        <v>5</v>
      </c>
      <c r="BT702">
        <v>3</v>
      </c>
      <c r="BU702" t="str">
        <f>"8:30 AM"</f>
        <v>8:30 AM</v>
      </c>
      <c r="BV702" t="str">
        <f>"5:30 PM"</f>
        <v>5:30 PM</v>
      </c>
      <c r="BW702" t="s">
        <v>160</v>
      </c>
      <c r="BX702">
        <v>0</v>
      </c>
      <c r="BY702">
        <v>0</v>
      </c>
      <c r="BZ702" t="s">
        <v>115</v>
      </c>
      <c r="CB702" s="3" t="s">
        <v>5391</v>
      </c>
      <c r="CC702" t="s">
        <v>5392</v>
      </c>
      <c r="CD702" t="s">
        <v>5426</v>
      </c>
      <c r="CE702" t="s">
        <v>119</v>
      </c>
      <c r="CF702" t="s">
        <v>120</v>
      </c>
      <c r="CG702" s="8">
        <v>96950</v>
      </c>
      <c r="CH702" s="2">
        <v>17.53</v>
      </c>
      <c r="CI702" s="2">
        <v>17.53</v>
      </c>
      <c r="CL702" t="s">
        <v>134</v>
      </c>
      <c r="CN702" t="s">
        <v>135</v>
      </c>
      <c r="CP702" t="s">
        <v>115</v>
      </c>
      <c r="CQ702" t="s">
        <v>114</v>
      </c>
      <c r="CR702" t="s">
        <v>114</v>
      </c>
      <c r="CS702" t="s">
        <v>115</v>
      </c>
      <c r="CT702" t="s">
        <v>136</v>
      </c>
      <c r="CU702" t="s">
        <v>114</v>
      </c>
      <c r="CV702" t="s">
        <v>136</v>
      </c>
      <c r="CW702" t="s">
        <v>423</v>
      </c>
      <c r="CX702" s="10">
        <v>16703236877</v>
      </c>
      <c r="CY702" t="s">
        <v>1924</v>
      </c>
      <c r="CZ702" t="s">
        <v>136</v>
      </c>
      <c r="DA702" t="s">
        <v>114</v>
      </c>
      <c r="DB702" t="s">
        <v>115</v>
      </c>
    </row>
    <row r="703" spans="1:111" ht="14.45" customHeight="1" x14ac:dyDescent="0.25">
      <c r="A703" t="s">
        <v>5428</v>
      </c>
      <c r="B703" t="s">
        <v>285</v>
      </c>
      <c r="C703" s="1">
        <v>45211.175228703702</v>
      </c>
      <c r="D703" s="1">
        <v>45261</v>
      </c>
      <c r="E703" t="s">
        <v>139</v>
      </c>
      <c r="G703" t="s">
        <v>115</v>
      </c>
      <c r="H703" t="s">
        <v>115</v>
      </c>
      <c r="I703" t="s">
        <v>115</v>
      </c>
      <c r="J703" t="s">
        <v>5429</v>
      </c>
      <c r="K703" t="s">
        <v>5430</v>
      </c>
      <c r="L703" t="s">
        <v>5431</v>
      </c>
      <c r="M703" t="s">
        <v>1620</v>
      </c>
      <c r="N703" t="s">
        <v>119</v>
      </c>
      <c r="O703" t="s">
        <v>120</v>
      </c>
      <c r="P703" s="8">
        <v>96950</v>
      </c>
      <c r="Q703" t="s">
        <v>121</v>
      </c>
      <c r="S703" s="10">
        <v>16702874118</v>
      </c>
      <c r="U703">
        <v>561520</v>
      </c>
      <c r="V703" t="s">
        <v>122</v>
      </c>
      <c r="X703" t="s">
        <v>5432</v>
      </c>
      <c r="Y703" t="s">
        <v>5433</v>
      </c>
      <c r="Z703" t="s">
        <v>136</v>
      </c>
      <c r="AA703" t="s">
        <v>321</v>
      </c>
      <c r="AB703" t="s">
        <v>5431</v>
      </c>
      <c r="AC703" t="s">
        <v>1620</v>
      </c>
      <c r="AD703" t="s">
        <v>119</v>
      </c>
      <c r="AE703" t="s">
        <v>120</v>
      </c>
      <c r="AF703" s="8">
        <v>96950</v>
      </c>
      <c r="AG703" t="s">
        <v>121</v>
      </c>
      <c r="AI703" s="10">
        <v>16702874118</v>
      </c>
      <c r="AK703" t="s">
        <v>5434</v>
      </c>
      <c r="BC703" t="str">
        <f>"39-7011.00"</f>
        <v>39-7011.00</v>
      </c>
      <c r="BD703" t="s">
        <v>1655</v>
      </c>
      <c r="BE703" t="s">
        <v>5435</v>
      </c>
      <c r="BF703" t="s">
        <v>5436</v>
      </c>
      <c r="BG703">
        <v>8</v>
      </c>
      <c r="BI703" s="1">
        <v>45261</v>
      </c>
      <c r="BJ703" s="1">
        <v>45565</v>
      </c>
      <c r="BM703">
        <v>40</v>
      </c>
      <c r="BN703">
        <v>0</v>
      </c>
      <c r="BO703">
        <v>8</v>
      </c>
      <c r="BP703">
        <v>8</v>
      </c>
      <c r="BQ703">
        <v>8</v>
      </c>
      <c r="BR703">
        <v>8</v>
      </c>
      <c r="BS703">
        <v>8</v>
      </c>
      <c r="BT703">
        <v>0</v>
      </c>
      <c r="BU703" t="str">
        <f>"8:00 AM"</f>
        <v>8:00 AM</v>
      </c>
      <c r="BV703" t="str">
        <f>"5:00 PM"</f>
        <v>5:00 PM</v>
      </c>
      <c r="BW703" t="s">
        <v>131</v>
      </c>
      <c r="BX703">
        <v>0</v>
      </c>
      <c r="BY703">
        <v>24</v>
      </c>
      <c r="BZ703" t="s">
        <v>115</v>
      </c>
      <c r="CB703" s="3" t="s">
        <v>5437</v>
      </c>
      <c r="CC703" t="s">
        <v>5431</v>
      </c>
      <c r="CD703" t="s">
        <v>1620</v>
      </c>
      <c r="CE703" t="s">
        <v>119</v>
      </c>
      <c r="CF703" t="s">
        <v>120</v>
      </c>
      <c r="CG703" s="8">
        <v>96950</v>
      </c>
      <c r="CH703" s="2">
        <v>10.050000000000001</v>
      </c>
      <c r="CI703" s="2">
        <v>10.050000000000001</v>
      </c>
      <c r="CJ703" s="2">
        <v>15.08</v>
      </c>
      <c r="CK703" s="2">
        <v>15.08</v>
      </c>
      <c r="CL703" t="s">
        <v>134</v>
      </c>
      <c r="CM703" t="s">
        <v>136</v>
      </c>
      <c r="CN703" t="s">
        <v>135</v>
      </c>
      <c r="CP703" t="s">
        <v>115</v>
      </c>
      <c r="CQ703" t="s">
        <v>114</v>
      </c>
      <c r="CR703" t="s">
        <v>115</v>
      </c>
      <c r="CS703" t="s">
        <v>114</v>
      </c>
      <c r="CT703" t="s">
        <v>136</v>
      </c>
      <c r="CU703" t="s">
        <v>114</v>
      </c>
      <c r="CV703" t="s">
        <v>136</v>
      </c>
      <c r="CW703" t="s">
        <v>5438</v>
      </c>
      <c r="CX703" s="10">
        <v>16702874118</v>
      </c>
      <c r="CY703" t="s">
        <v>5434</v>
      </c>
      <c r="CZ703" t="s">
        <v>136</v>
      </c>
      <c r="DA703" t="s">
        <v>114</v>
      </c>
      <c r="DB703" t="s">
        <v>115</v>
      </c>
    </row>
    <row r="704" spans="1:111" ht="14.45" customHeight="1" x14ac:dyDescent="0.25">
      <c r="A704" t="s">
        <v>5439</v>
      </c>
      <c r="B704" t="s">
        <v>112</v>
      </c>
      <c r="C704" s="1">
        <v>45242.177765740744</v>
      </c>
      <c r="D704" s="1">
        <v>45263</v>
      </c>
      <c r="E704" t="s">
        <v>139</v>
      </c>
      <c r="G704" t="s">
        <v>115</v>
      </c>
      <c r="H704" t="s">
        <v>115</v>
      </c>
      <c r="I704" t="s">
        <v>115</v>
      </c>
      <c r="J704" t="s">
        <v>2958</v>
      </c>
      <c r="L704" t="s">
        <v>2959</v>
      </c>
      <c r="M704" t="s">
        <v>2960</v>
      </c>
      <c r="N704" t="s">
        <v>119</v>
      </c>
      <c r="O704" t="s">
        <v>120</v>
      </c>
      <c r="P704" s="8">
        <v>96950</v>
      </c>
      <c r="Q704" t="s">
        <v>121</v>
      </c>
      <c r="S704" s="10">
        <v>16703232428</v>
      </c>
      <c r="U704">
        <v>23711</v>
      </c>
      <c r="V704" t="s">
        <v>122</v>
      </c>
      <c r="X704" t="s">
        <v>2961</v>
      </c>
      <c r="Y704" t="s">
        <v>2962</v>
      </c>
      <c r="Z704" t="s">
        <v>2963</v>
      </c>
      <c r="AA704" t="s">
        <v>2997</v>
      </c>
      <c r="AB704" t="s">
        <v>2964</v>
      </c>
      <c r="AC704" t="s">
        <v>2960</v>
      </c>
      <c r="AD704" t="s">
        <v>119</v>
      </c>
      <c r="AE704" t="s">
        <v>120</v>
      </c>
      <c r="AF704" s="8">
        <v>96950</v>
      </c>
      <c r="AG704" t="s">
        <v>121</v>
      </c>
      <c r="AI704" s="10">
        <v>16703232428</v>
      </c>
      <c r="AK704" t="s">
        <v>2966</v>
      </c>
      <c r="BC704" t="str">
        <f>"49-9071.00"</f>
        <v>49-9071.00</v>
      </c>
      <c r="BD704" t="s">
        <v>200</v>
      </c>
      <c r="BE704" t="s">
        <v>2998</v>
      </c>
      <c r="BF704" t="s">
        <v>2999</v>
      </c>
      <c r="BG704">
        <v>5</v>
      </c>
      <c r="BI704" s="1">
        <v>45413</v>
      </c>
      <c r="BJ704" s="1">
        <v>45777</v>
      </c>
      <c r="BM704">
        <v>40</v>
      </c>
      <c r="BN704">
        <v>0</v>
      </c>
      <c r="BO704">
        <v>7</v>
      </c>
      <c r="BP704">
        <v>7</v>
      </c>
      <c r="BQ704">
        <v>7</v>
      </c>
      <c r="BR704">
        <v>7</v>
      </c>
      <c r="BS704">
        <v>7</v>
      </c>
      <c r="BT704">
        <v>5</v>
      </c>
      <c r="BU704" t="str">
        <f>"7:30 AM"</f>
        <v>7:30 AM</v>
      </c>
      <c r="BV704" t="str">
        <f>"5:00 PM"</f>
        <v>5:00 PM</v>
      </c>
      <c r="BW704" t="s">
        <v>131</v>
      </c>
      <c r="BX704">
        <v>0</v>
      </c>
      <c r="BY704">
        <v>12</v>
      </c>
      <c r="BZ704" t="s">
        <v>115</v>
      </c>
      <c r="CB704" s="3" t="s">
        <v>5440</v>
      </c>
      <c r="CC704" t="s">
        <v>2964</v>
      </c>
      <c r="CD704" t="s">
        <v>2960</v>
      </c>
      <c r="CE704" t="s">
        <v>214</v>
      </c>
      <c r="CF704" t="s">
        <v>120</v>
      </c>
      <c r="CG704" s="8">
        <v>96950</v>
      </c>
      <c r="CH704" s="2">
        <v>9.5500000000000007</v>
      </c>
      <c r="CI704" s="2">
        <v>9.5500000000000007</v>
      </c>
      <c r="CJ704" s="2">
        <v>14.33</v>
      </c>
      <c r="CK704" s="2">
        <v>14.33</v>
      </c>
      <c r="CL704" t="s">
        <v>134</v>
      </c>
      <c r="CM704" t="s">
        <v>2969</v>
      </c>
      <c r="CN704" t="s">
        <v>135</v>
      </c>
      <c r="CP704" t="s">
        <v>115</v>
      </c>
      <c r="CQ704" t="s">
        <v>114</v>
      </c>
      <c r="CR704" t="s">
        <v>115</v>
      </c>
      <c r="CS704" t="s">
        <v>114</v>
      </c>
      <c r="CT704" t="s">
        <v>136</v>
      </c>
      <c r="CU704" t="s">
        <v>114</v>
      </c>
      <c r="CV704" t="s">
        <v>136</v>
      </c>
      <c r="CW704" t="s">
        <v>876</v>
      </c>
      <c r="CX704" s="10">
        <v>16703232428</v>
      </c>
      <c r="CY704" t="s">
        <v>2966</v>
      </c>
      <c r="CZ704" t="s">
        <v>136</v>
      </c>
      <c r="DA704" t="s">
        <v>114</v>
      </c>
      <c r="DB704" t="s">
        <v>115</v>
      </c>
    </row>
    <row r="705" spans="1:111" ht="14.45" customHeight="1" x14ac:dyDescent="0.25">
      <c r="A705" t="s">
        <v>5446</v>
      </c>
      <c r="B705" t="s">
        <v>285</v>
      </c>
      <c r="C705" s="1">
        <v>45218.21546053241</v>
      </c>
      <c r="D705" s="1">
        <v>45264</v>
      </c>
      <c r="E705" t="s">
        <v>139</v>
      </c>
      <c r="G705" t="s">
        <v>115</v>
      </c>
      <c r="H705" t="s">
        <v>115</v>
      </c>
      <c r="I705" t="s">
        <v>115</v>
      </c>
      <c r="J705" t="s">
        <v>5447</v>
      </c>
      <c r="K705" t="s">
        <v>5448</v>
      </c>
      <c r="L705" t="s">
        <v>5449</v>
      </c>
      <c r="N705" t="s">
        <v>119</v>
      </c>
      <c r="O705" t="s">
        <v>120</v>
      </c>
      <c r="P705" s="8">
        <v>96950</v>
      </c>
      <c r="Q705" t="s">
        <v>121</v>
      </c>
      <c r="S705" s="10">
        <v>16707833052</v>
      </c>
      <c r="U705">
        <v>561311</v>
      </c>
      <c r="V705" t="s">
        <v>122</v>
      </c>
      <c r="X705" t="s">
        <v>5450</v>
      </c>
      <c r="Y705" t="s">
        <v>5451</v>
      </c>
      <c r="AA705" t="s">
        <v>1225</v>
      </c>
      <c r="AB705" t="s">
        <v>5449</v>
      </c>
      <c r="AD705" t="s">
        <v>119</v>
      </c>
      <c r="AE705" t="s">
        <v>120</v>
      </c>
      <c r="AF705" s="8">
        <v>96950</v>
      </c>
      <c r="AG705" t="s">
        <v>121</v>
      </c>
      <c r="AI705" s="10">
        <v>16707833052</v>
      </c>
      <c r="AK705" t="s">
        <v>5452</v>
      </c>
      <c r="BC705" t="str">
        <f>"49-9071.00"</f>
        <v>49-9071.00</v>
      </c>
      <c r="BD705" t="s">
        <v>200</v>
      </c>
      <c r="BE705" t="s">
        <v>5453</v>
      </c>
      <c r="BF705" t="s">
        <v>1188</v>
      </c>
      <c r="BG705">
        <v>15</v>
      </c>
      <c r="BI705" s="1">
        <v>45261</v>
      </c>
      <c r="BJ705" s="1">
        <v>45626</v>
      </c>
      <c r="BM705">
        <v>35</v>
      </c>
      <c r="BN705">
        <v>0</v>
      </c>
      <c r="BO705">
        <v>7</v>
      </c>
      <c r="BP705">
        <v>7</v>
      </c>
      <c r="BQ705">
        <v>7</v>
      </c>
      <c r="BR705">
        <v>7</v>
      </c>
      <c r="BS705">
        <v>7</v>
      </c>
      <c r="BT705">
        <v>0</v>
      </c>
      <c r="BU705" t="str">
        <f>"8:00 AM"</f>
        <v>8:00 AM</v>
      </c>
      <c r="BV705" t="str">
        <f>"3:00 PM"</f>
        <v>3:00 PM</v>
      </c>
      <c r="BW705" t="s">
        <v>131</v>
      </c>
      <c r="BX705">
        <v>0</v>
      </c>
      <c r="BY705">
        <v>24</v>
      </c>
      <c r="BZ705" t="s">
        <v>115</v>
      </c>
      <c r="CB705" t="s">
        <v>5454</v>
      </c>
      <c r="CC705" t="s">
        <v>5455</v>
      </c>
      <c r="CE705" t="s">
        <v>119</v>
      </c>
      <c r="CF705" t="s">
        <v>120</v>
      </c>
      <c r="CG705" s="8">
        <v>96950</v>
      </c>
      <c r="CH705" s="2">
        <v>9.5399999999999991</v>
      </c>
      <c r="CI705" s="2">
        <v>9.5399999999999991</v>
      </c>
      <c r="CJ705" s="2">
        <v>14.31</v>
      </c>
      <c r="CK705" s="2">
        <v>14.31</v>
      </c>
      <c r="CL705" t="s">
        <v>134</v>
      </c>
      <c r="CM705" t="s">
        <v>136</v>
      </c>
      <c r="CN705" t="s">
        <v>135</v>
      </c>
      <c r="CP705" t="s">
        <v>115</v>
      </c>
      <c r="CQ705" t="s">
        <v>114</v>
      </c>
      <c r="CR705" t="s">
        <v>114</v>
      </c>
      <c r="CS705" t="s">
        <v>114</v>
      </c>
      <c r="CT705" t="s">
        <v>136</v>
      </c>
      <c r="CU705" t="s">
        <v>114</v>
      </c>
      <c r="CV705" t="s">
        <v>114</v>
      </c>
      <c r="CW705" t="s">
        <v>5456</v>
      </c>
      <c r="CX705" s="10" t="s">
        <v>5457</v>
      </c>
      <c r="CY705" t="s">
        <v>5452</v>
      </c>
      <c r="CZ705" t="s">
        <v>136</v>
      </c>
      <c r="DA705" t="s">
        <v>114</v>
      </c>
      <c r="DB705" t="s">
        <v>115</v>
      </c>
    </row>
    <row r="706" spans="1:111" ht="14.45" customHeight="1" x14ac:dyDescent="0.25">
      <c r="A706" t="s">
        <v>5441</v>
      </c>
      <c r="B706" t="s">
        <v>112</v>
      </c>
      <c r="C706" s="1">
        <v>45215.270795254626</v>
      </c>
      <c r="D706" s="1">
        <v>45264</v>
      </c>
      <c r="E706" t="s">
        <v>139</v>
      </c>
      <c r="G706" t="s">
        <v>115</v>
      </c>
      <c r="H706" t="s">
        <v>115</v>
      </c>
      <c r="I706" t="s">
        <v>115</v>
      </c>
      <c r="J706" t="s">
        <v>2531</v>
      </c>
      <c r="K706" t="s">
        <v>2532</v>
      </c>
      <c r="L706" t="s">
        <v>2533</v>
      </c>
      <c r="M706" t="s">
        <v>2534</v>
      </c>
      <c r="N706" t="s">
        <v>119</v>
      </c>
      <c r="O706" t="s">
        <v>120</v>
      </c>
      <c r="P706" s="8">
        <v>96950</v>
      </c>
      <c r="Q706" t="s">
        <v>121</v>
      </c>
      <c r="S706" s="10">
        <v>16702352883</v>
      </c>
      <c r="T706">
        <v>0</v>
      </c>
      <c r="U706">
        <v>56132</v>
      </c>
      <c r="V706" t="s">
        <v>122</v>
      </c>
      <c r="X706" t="s">
        <v>415</v>
      </c>
      <c r="Y706" t="s">
        <v>416</v>
      </c>
      <c r="Z706" t="s">
        <v>417</v>
      </c>
      <c r="AA706" t="s">
        <v>533</v>
      </c>
      <c r="AB706" t="s">
        <v>2533</v>
      </c>
      <c r="AC706" t="s">
        <v>2534</v>
      </c>
      <c r="AD706" t="s">
        <v>119</v>
      </c>
      <c r="AE706" t="s">
        <v>120</v>
      </c>
      <c r="AF706" s="8">
        <v>96950</v>
      </c>
      <c r="AG706" t="s">
        <v>121</v>
      </c>
      <c r="AI706" s="10">
        <v>16702352883</v>
      </c>
      <c r="AJ706">
        <v>0</v>
      </c>
      <c r="AK706" t="s">
        <v>2535</v>
      </c>
      <c r="BC706" t="str">
        <f>"27-4021.00"</f>
        <v>27-4021.00</v>
      </c>
      <c r="BD706" t="s">
        <v>5442</v>
      </c>
      <c r="BE706" t="s">
        <v>5443</v>
      </c>
      <c r="BF706" t="s">
        <v>5444</v>
      </c>
      <c r="BG706">
        <v>2</v>
      </c>
      <c r="BI706" s="1">
        <v>45231</v>
      </c>
      <c r="BJ706" s="1">
        <v>45596</v>
      </c>
      <c r="BM706">
        <v>35</v>
      </c>
      <c r="BN706">
        <v>0</v>
      </c>
      <c r="BO706">
        <v>7</v>
      </c>
      <c r="BP706">
        <v>7</v>
      </c>
      <c r="BQ706">
        <v>7</v>
      </c>
      <c r="BR706">
        <v>7</v>
      </c>
      <c r="BS706">
        <v>7</v>
      </c>
      <c r="BT706">
        <v>0</v>
      </c>
      <c r="BU706" t="str">
        <f>"10:00 AM"</f>
        <v>10:00 AM</v>
      </c>
      <c r="BV706" t="str">
        <f>"5:00 PM"</f>
        <v>5:00 PM</v>
      </c>
      <c r="BW706" t="s">
        <v>131</v>
      </c>
      <c r="BX706">
        <v>3</v>
      </c>
      <c r="BY706">
        <v>12</v>
      </c>
      <c r="BZ706" t="s">
        <v>115</v>
      </c>
      <c r="CB706" s="3" t="s">
        <v>5445</v>
      </c>
      <c r="CC706" t="s">
        <v>2533</v>
      </c>
      <c r="CD706" t="s">
        <v>2539</v>
      </c>
      <c r="CE706" t="s">
        <v>119</v>
      </c>
      <c r="CF706" t="s">
        <v>120</v>
      </c>
      <c r="CG706" s="8">
        <v>96950</v>
      </c>
      <c r="CH706" s="2">
        <v>16.170000000000002</v>
      </c>
      <c r="CI706" s="2">
        <v>16.170000000000002</v>
      </c>
      <c r="CJ706" s="2">
        <v>24.26</v>
      </c>
      <c r="CK706" s="2">
        <v>24.26</v>
      </c>
      <c r="CL706" t="s">
        <v>134</v>
      </c>
      <c r="CM706" t="s">
        <v>764</v>
      </c>
      <c r="CN706" t="s">
        <v>135</v>
      </c>
      <c r="CP706" t="s">
        <v>115</v>
      </c>
      <c r="CQ706" t="s">
        <v>114</v>
      </c>
      <c r="CR706" t="s">
        <v>115</v>
      </c>
      <c r="CS706" t="s">
        <v>114</v>
      </c>
      <c r="CT706" t="s">
        <v>114</v>
      </c>
      <c r="CU706" t="s">
        <v>114</v>
      </c>
      <c r="CV706" t="s">
        <v>136</v>
      </c>
      <c r="CW706" t="s">
        <v>424</v>
      </c>
      <c r="CX706" s="10">
        <v>16702352883</v>
      </c>
      <c r="CY706" t="s">
        <v>2535</v>
      </c>
      <c r="CZ706" t="s">
        <v>206</v>
      </c>
      <c r="DA706" t="s">
        <v>114</v>
      </c>
      <c r="DB706" t="s">
        <v>115</v>
      </c>
    </row>
    <row r="707" spans="1:111" ht="14.45" customHeight="1" x14ac:dyDescent="0.25">
      <c r="A707" t="s">
        <v>5460</v>
      </c>
      <c r="B707" t="s">
        <v>209</v>
      </c>
      <c r="C707" s="1">
        <v>45205.303054398151</v>
      </c>
      <c r="D707" s="1">
        <v>45265</v>
      </c>
      <c r="E707" t="s">
        <v>139</v>
      </c>
      <c r="G707" t="s">
        <v>114</v>
      </c>
      <c r="H707" t="s">
        <v>115</v>
      </c>
      <c r="I707" t="s">
        <v>115</v>
      </c>
      <c r="J707" t="s">
        <v>4899</v>
      </c>
      <c r="K707" t="s">
        <v>665</v>
      </c>
      <c r="L707" t="s">
        <v>5461</v>
      </c>
      <c r="M707" t="s">
        <v>5462</v>
      </c>
      <c r="N707" t="s">
        <v>214</v>
      </c>
      <c r="O707" t="s">
        <v>120</v>
      </c>
      <c r="P707" s="8">
        <v>96950</v>
      </c>
      <c r="Q707" t="s">
        <v>121</v>
      </c>
      <c r="S707" s="10">
        <v>16702346411</v>
      </c>
      <c r="T707">
        <v>1510</v>
      </c>
      <c r="U707">
        <v>72111</v>
      </c>
      <c r="V707" t="s">
        <v>122</v>
      </c>
      <c r="X707" t="s">
        <v>3854</v>
      </c>
      <c r="Y707" t="s">
        <v>3855</v>
      </c>
      <c r="AA707" t="s">
        <v>3111</v>
      </c>
      <c r="AB707" t="s">
        <v>5461</v>
      </c>
      <c r="AC707" t="s">
        <v>5462</v>
      </c>
      <c r="AD707" t="s">
        <v>214</v>
      </c>
      <c r="AE707" t="s">
        <v>120</v>
      </c>
      <c r="AF707" s="8">
        <v>96950</v>
      </c>
      <c r="AG707" t="s">
        <v>121</v>
      </c>
      <c r="AI707" s="10">
        <v>16702852190</v>
      </c>
      <c r="AK707" t="s">
        <v>3856</v>
      </c>
      <c r="BC707" t="str">
        <f>"43-3031.00"</f>
        <v>43-3031.00</v>
      </c>
      <c r="BD707" t="s">
        <v>310</v>
      </c>
      <c r="BE707" t="s">
        <v>5463</v>
      </c>
      <c r="BF707" t="s">
        <v>4888</v>
      </c>
      <c r="BG707">
        <v>2</v>
      </c>
      <c r="BH707">
        <v>2</v>
      </c>
      <c r="BI707" s="1">
        <v>45232</v>
      </c>
      <c r="BJ707" s="1">
        <v>46327</v>
      </c>
      <c r="BK707" s="1">
        <v>45265</v>
      </c>
      <c r="BL707" s="1">
        <v>46327</v>
      </c>
      <c r="BM707">
        <v>35</v>
      </c>
      <c r="BN707">
        <v>0</v>
      </c>
      <c r="BO707">
        <v>7</v>
      </c>
      <c r="BP707">
        <v>7</v>
      </c>
      <c r="BQ707">
        <v>7</v>
      </c>
      <c r="BR707">
        <v>7</v>
      </c>
      <c r="BS707">
        <v>7</v>
      </c>
      <c r="BT707">
        <v>0</v>
      </c>
      <c r="BU707" t="str">
        <f>"10:00 PM"</f>
        <v>10:00 PM</v>
      </c>
      <c r="BV707" t="str">
        <f>"6:00 AM"</f>
        <v>6:00 AM</v>
      </c>
      <c r="BW707" t="s">
        <v>160</v>
      </c>
      <c r="BX707">
        <v>0</v>
      </c>
      <c r="BY707">
        <v>12</v>
      </c>
      <c r="BZ707" t="s">
        <v>115</v>
      </c>
      <c r="CB707" s="3" t="s">
        <v>5464</v>
      </c>
      <c r="CC707" t="s">
        <v>5461</v>
      </c>
      <c r="CD707" t="s">
        <v>5462</v>
      </c>
      <c r="CE707" t="s">
        <v>214</v>
      </c>
      <c r="CF707" t="s">
        <v>120</v>
      </c>
      <c r="CG707" s="8">
        <v>96950</v>
      </c>
      <c r="CH707" s="2">
        <v>11.43</v>
      </c>
      <c r="CI707" s="2">
        <v>12.43</v>
      </c>
      <c r="CJ707" s="2">
        <v>17.149999999999999</v>
      </c>
      <c r="CK707" s="2">
        <v>18.649999999999999</v>
      </c>
      <c r="CL707" t="s">
        <v>134</v>
      </c>
      <c r="CM707" t="s">
        <v>5465</v>
      </c>
      <c r="CN707" t="s">
        <v>135</v>
      </c>
      <c r="CP707" t="s">
        <v>115</v>
      </c>
      <c r="CQ707" t="s">
        <v>114</v>
      </c>
      <c r="CR707" t="s">
        <v>115</v>
      </c>
      <c r="CS707" t="s">
        <v>114</v>
      </c>
      <c r="CT707" t="s">
        <v>114</v>
      </c>
      <c r="CU707" t="s">
        <v>114</v>
      </c>
      <c r="CV707" t="s">
        <v>136</v>
      </c>
      <c r="CW707" t="s">
        <v>1182</v>
      </c>
      <c r="CX707" s="10">
        <v>16702346412</v>
      </c>
      <c r="CY707" t="s">
        <v>670</v>
      </c>
      <c r="CZ707" t="s">
        <v>596</v>
      </c>
      <c r="DA707" t="s">
        <v>114</v>
      </c>
      <c r="DB707" t="s">
        <v>115</v>
      </c>
      <c r="DC707" t="s">
        <v>3854</v>
      </c>
      <c r="DD707" t="s">
        <v>3855</v>
      </c>
      <c r="DF707" t="s">
        <v>3863</v>
      </c>
      <c r="DG707" t="s">
        <v>3856</v>
      </c>
    </row>
    <row r="708" spans="1:111" ht="14.45" customHeight="1" x14ac:dyDescent="0.25">
      <c r="A708" t="s">
        <v>5466</v>
      </c>
      <c r="B708" t="s">
        <v>209</v>
      </c>
      <c r="C708" s="1">
        <v>45215.117876157405</v>
      </c>
      <c r="D708" s="1">
        <v>45265</v>
      </c>
      <c r="E708" t="s">
        <v>139</v>
      </c>
      <c r="G708" t="s">
        <v>115</v>
      </c>
      <c r="H708" t="s">
        <v>115</v>
      </c>
      <c r="I708" t="s">
        <v>115</v>
      </c>
      <c r="J708" t="s">
        <v>2531</v>
      </c>
      <c r="K708" t="s">
        <v>2532</v>
      </c>
      <c r="L708" t="s">
        <v>2533</v>
      </c>
      <c r="M708" t="s">
        <v>2534</v>
      </c>
      <c r="N708" t="s">
        <v>119</v>
      </c>
      <c r="O708" t="s">
        <v>120</v>
      </c>
      <c r="P708" s="8">
        <v>96950</v>
      </c>
      <c r="Q708" t="s">
        <v>121</v>
      </c>
      <c r="S708" s="10">
        <v>16702352883</v>
      </c>
      <c r="T708">
        <v>0</v>
      </c>
      <c r="U708">
        <v>56132</v>
      </c>
      <c r="V708" t="s">
        <v>122</v>
      </c>
      <c r="X708" t="s">
        <v>415</v>
      </c>
      <c r="Y708" t="s">
        <v>416</v>
      </c>
      <c r="Z708" t="s">
        <v>417</v>
      </c>
      <c r="AA708" t="s">
        <v>533</v>
      </c>
      <c r="AB708" t="s">
        <v>2533</v>
      </c>
      <c r="AC708" t="s">
        <v>2534</v>
      </c>
      <c r="AD708" t="s">
        <v>119</v>
      </c>
      <c r="AE708" t="s">
        <v>120</v>
      </c>
      <c r="AF708" s="8">
        <v>96950</v>
      </c>
      <c r="AG708" t="s">
        <v>121</v>
      </c>
      <c r="AI708" s="10">
        <v>16702352883</v>
      </c>
      <c r="AJ708">
        <v>0</v>
      </c>
      <c r="AK708" t="s">
        <v>2535</v>
      </c>
      <c r="BC708" t="str">
        <f>"39-9011.00"</f>
        <v>39-9011.00</v>
      </c>
      <c r="BD708" t="s">
        <v>2581</v>
      </c>
      <c r="BE708" t="s">
        <v>5467</v>
      </c>
      <c r="BF708" t="s">
        <v>5468</v>
      </c>
      <c r="BG708">
        <v>10</v>
      </c>
      <c r="BH708">
        <v>10</v>
      </c>
      <c r="BI708" s="1">
        <v>45231</v>
      </c>
      <c r="BJ708" s="1">
        <v>45596</v>
      </c>
      <c r="BK708" s="1">
        <v>45265</v>
      </c>
      <c r="BL708" s="1">
        <v>45596</v>
      </c>
      <c r="BM708">
        <v>35</v>
      </c>
      <c r="BN708">
        <v>0</v>
      </c>
      <c r="BO708">
        <v>7</v>
      </c>
      <c r="BP708">
        <v>7</v>
      </c>
      <c r="BQ708">
        <v>7</v>
      </c>
      <c r="BR708">
        <v>7</v>
      </c>
      <c r="BS708">
        <v>7</v>
      </c>
      <c r="BT708">
        <v>0</v>
      </c>
      <c r="BU708" t="str">
        <f>"8:00 AM"</f>
        <v>8:00 AM</v>
      </c>
      <c r="BV708" t="str">
        <f>"4:00 PM"</f>
        <v>4:00 PM</v>
      </c>
      <c r="BW708" t="s">
        <v>131</v>
      </c>
      <c r="BX708">
        <v>6</v>
      </c>
      <c r="BY708">
        <v>12</v>
      </c>
      <c r="BZ708" t="s">
        <v>115</v>
      </c>
      <c r="CB708" s="3" t="s">
        <v>5469</v>
      </c>
      <c r="CC708" t="s">
        <v>2533</v>
      </c>
      <c r="CD708" t="s">
        <v>2539</v>
      </c>
      <c r="CE708" t="s">
        <v>119</v>
      </c>
      <c r="CF708" t="s">
        <v>120</v>
      </c>
      <c r="CG708" s="8">
        <v>96950</v>
      </c>
      <c r="CH708" s="2">
        <v>7.79</v>
      </c>
      <c r="CI708" s="2">
        <v>7.79</v>
      </c>
      <c r="CJ708" s="2">
        <v>11.69</v>
      </c>
      <c r="CK708" s="2">
        <v>11.69</v>
      </c>
      <c r="CL708" t="s">
        <v>134</v>
      </c>
      <c r="CM708" t="s">
        <v>423</v>
      </c>
      <c r="CN708" t="s">
        <v>135</v>
      </c>
      <c r="CP708" t="s">
        <v>115</v>
      </c>
      <c r="CQ708" t="s">
        <v>114</v>
      </c>
      <c r="CR708" t="s">
        <v>115</v>
      </c>
      <c r="CS708" t="s">
        <v>114</v>
      </c>
      <c r="CT708" t="s">
        <v>114</v>
      </c>
      <c r="CU708" t="s">
        <v>114</v>
      </c>
      <c r="CV708" t="s">
        <v>136</v>
      </c>
      <c r="CW708" t="s">
        <v>424</v>
      </c>
      <c r="CX708" s="10">
        <v>16702352883</v>
      </c>
      <c r="CY708" t="s">
        <v>2535</v>
      </c>
      <c r="CZ708" t="s">
        <v>136</v>
      </c>
      <c r="DA708" t="s">
        <v>114</v>
      </c>
      <c r="DB708" t="s">
        <v>115</v>
      </c>
    </row>
    <row r="709" spans="1:111" ht="14.45" customHeight="1" x14ac:dyDescent="0.25">
      <c r="A709" t="s">
        <v>5475</v>
      </c>
      <c r="B709" t="s">
        <v>209</v>
      </c>
      <c r="C709" s="1">
        <v>45213.018743518522</v>
      </c>
      <c r="D709" s="1">
        <v>45265</v>
      </c>
      <c r="E709" t="s">
        <v>139</v>
      </c>
      <c r="G709" t="s">
        <v>115</v>
      </c>
      <c r="H709" t="s">
        <v>115</v>
      </c>
      <c r="I709" t="s">
        <v>115</v>
      </c>
      <c r="J709" t="s">
        <v>526</v>
      </c>
      <c r="K709" t="s">
        <v>527</v>
      </c>
      <c r="L709" t="s">
        <v>528</v>
      </c>
      <c r="N709" t="s">
        <v>529</v>
      </c>
      <c r="O709" t="s">
        <v>120</v>
      </c>
      <c r="P709" s="8">
        <v>96950</v>
      </c>
      <c r="Q709" t="s">
        <v>121</v>
      </c>
      <c r="S709" s="10">
        <v>16702358778</v>
      </c>
      <c r="U709">
        <v>23622</v>
      </c>
      <c r="V709" t="s">
        <v>122</v>
      </c>
      <c r="X709" t="s">
        <v>810</v>
      </c>
      <c r="Y709" t="s">
        <v>531</v>
      </c>
      <c r="Z709" t="s">
        <v>532</v>
      </c>
      <c r="AA709" t="s">
        <v>811</v>
      </c>
      <c r="AB709" t="s">
        <v>528</v>
      </c>
      <c r="AD709" t="s">
        <v>529</v>
      </c>
      <c r="AE709" t="s">
        <v>120</v>
      </c>
      <c r="AF709" s="8">
        <v>96950</v>
      </c>
      <c r="AG709" t="s">
        <v>121</v>
      </c>
      <c r="AI709" s="10">
        <v>16702358778</v>
      </c>
      <c r="AK709" t="s">
        <v>535</v>
      </c>
      <c r="BC709" t="str">
        <f>"49-9071.00"</f>
        <v>49-9071.00</v>
      </c>
      <c r="BD709" t="s">
        <v>200</v>
      </c>
      <c r="BE709" t="s">
        <v>812</v>
      </c>
      <c r="BF709" t="s">
        <v>813</v>
      </c>
      <c r="BG709">
        <v>10</v>
      </c>
      <c r="BH709">
        <v>10</v>
      </c>
      <c r="BI709" s="1">
        <v>45261</v>
      </c>
      <c r="BJ709" s="1">
        <v>45626</v>
      </c>
      <c r="BK709" s="1">
        <v>45265</v>
      </c>
      <c r="BL709" s="1">
        <v>45626</v>
      </c>
      <c r="BM709">
        <v>40</v>
      </c>
      <c r="BN709">
        <v>0</v>
      </c>
      <c r="BO709">
        <v>8</v>
      </c>
      <c r="BP709">
        <v>8</v>
      </c>
      <c r="BQ709">
        <v>8</v>
      </c>
      <c r="BR709">
        <v>8</v>
      </c>
      <c r="BS709">
        <v>8</v>
      </c>
      <c r="BT709">
        <v>0</v>
      </c>
      <c r="BU709" t="str">
        <f>"7:30 AM"</f>
        <v>7:30 AM</v>
      </c>
      <c r="BV709" t="str">
        <f>"4:30 PM"</f>
        <v>4:30 PM</v>
      </c>
      <c r="BW709" t="s">
        <v>131</v>
      </c>
      <c r="BX709">
        <v>0</v>
      </c>
      <c r="BY709">
        <v>3</v>
      </c>
      <c r="BZ709" t="s">
        <v>115</v>
      </c>
      <c r="CB709" t="s">
        <v>814</v>
      </c>
      <c r="CC709" t="s">
        <v>815</v>
      </c>
      <c r="CE709" t="s">
        <v>529</v>
      </c>
      <c r="CF709" t="s">
        <v>120</v>
      </c>
      <c r="CG709" s="8">
        <v>96950</v>
      </c>
      <c r="CH709" s="2">
        <v>9.5399999999999991</v>
      </c>
      <c r="CI709" s="2">
        <v>10</v>
      </c>
      <c r="CJ709" s="2">
        <v>14.31</v>
      </c>
      <c r="CK709" s="2">
        <v>15</v>
      </c>
      <c r="CL709" t="s">
        <v>134</v>
      </c>
      <c r="CM709" t="s">
        <v>206</v>
      </c>
      <c r="CN709" t="s">
        <v>187</v>
      </c>
      <c r="CP709" t="s">
        <v>115</v>
      </c>
      <c r="CQ709" t="s">
        <v>114</v>
      </c>
      <c r="CR709" t="s">
        <v>114</v>
      </c>
      <c r="CS709" t="s">
        <v>114</v>
      </c>
      <c r="CT709" t="s">
        <v>136</v>
      </c>
      <c r="CU709" t="s">
        <v>114</v>
      </c>
      <c r="CV709" t="s">
        <v>114</v>
      </c>
      <c r="CW709" t="s">
        <v>816</v>
      </c>
      <c r="CX709" s="10">
        <v>16702358778</v>
      </c>
      <c r="CY709" t="s">
        <v>5117</v>
      </c>
      <c r="CZ709" t="s">
        <v>136</v>
      </c>
      <c r="DA709" t="s">
        <v>114</v>
      </c>
      <c r="DB709" t="s">
        <v>115</v>
      </c>
    </row>
    <row r="710" spans="1:111" ht="14.45" customHeight="1" x14ac:dyDescent="0.25">
      <c r="A710" t="s">
        <v>5476</v>
      </c>
      <c r="B710" t="s">
        <v>209</v>
      </c>
      <c r="C710" s="1">
        <v>45154.455806365739</v>
      </c>
      <c r="D710" s="1">
        <v>45265</v>
      </c>
      <c r="E710" t="s">
        <v>139</v>
      </c>
      <c r="G710" t="s">
        <v>115</v>
      </c>
      <c r="H710" t="s">
        <v>115</v>
      </c>
      <c r="I710" t="s">
        <v>115</v>
      </c>
      <c r="J710" t="s">
        <v>2084</v>
      </c>
      <c r="K710" t="s">
        <v>2085</v>
      </c>
      <c r="L710" t="s">
        <v>2086</v>
      </c>
      <c r="M710" t="s">
        <v>136</v>
      </c>
      <c r="N710" t="s">
        <v>119</v>
      </c>
      <c r="O710" t="s">
        <v>120</v>
      </c>
      <c r="P710" s="8">
        <v>96950</v>
      </c>
      <c r="Q710" t="s">
        <v>121</v>
      </c>
      <c r="R710" t="s">
        <v>119</v>
      </c>
      <c r="S710" s="10">
        <v>16702858138</v>
      </c>
      <c r="U710">
        <v>561720</v>
      </c>
      <c r="V710" t="s">
        <v>122</v>
      </c>
      <c r="X710" t="s">
        <v>2087</v>
      </c>
      <c r="Y710" t="s">
        <v>2088</v>
      </c>
      <c r="Z710" t="s">
        <v>2089</v>
      </c>
      <c r="AA710" t="s">
        <v>485</v>
      </c>
      <c r="AB710" t="s">
        <v>2086</v>
      </c>
      <c r="AC710" t="s">
        <v>136</v>
      </c>
      <c r="AD710" t="s">
        <v>119</v>
      </c>
      <c r="AE710" t="s">
        <v>120</v>
      </c>
      <c r="AF710" s="8">
        <v>96950</v>
      </c>
      <c r="AG710" t="s">
        <v>121</v>
      </c>
      <c r="AH710" t="s">
        <v>119</v>
      </c>
      <c r="AI710" s="10">
        <v>16702858138</v>
      </c>
      <c r="AK710" t="s">
        <v>2090</v>
      </c>
      <c r="BC710" t="str">
        <f>"37-2012.00"</f>
        <v>37-2012.00</v>
      </c>
      <c r="BD710" t="s">
        <v>263</v>
      </c>
      <c r="BE710" t="s">
        <v>5477</v>
      </c>
      <c r="BF710" t="s">
        <v>5478</v>
      </c>
      <c r="BG710">
        <v>5</v>
      </c>
      <c r="BH710">
        <v>5</v>
      </c>
      <c r="BI710" s="1">
        <v>45200</v>
      </c>
      <c r="BJ710" s="1">
        <v>45565</v>
      </c>
      <c r="BK710" s="1">
        <v>45265</v>
      </c>
      <c r="BL710" s="1">
        <v>45565</v>
      </c>
      <c r="BM710">
        <v>35</v>
      </c>
      <c r="BN710">
        <v>0</v>
      </c>
      <c r="BO710">
        <v>7</v>
      </c>
      <c r="BP710">
        <v>7</v>
      </c>
      <c r="BQ710">
        <v>7</v>
      </c>
      <c r="BR710">
        <v>7</v>
      </c>
      <c r="BS710">
        <v>7</v>
      </c>
      <c r="BT710">
        <v>0</v>
      </c>
      <c r="BU710" t="str">
        <f>"9:00 AM"</f>
        <v>9:00 AM</v>
      </c>
      <c r="BV710" t="str">
        <f>"5:00 PM"</f>
        <v>5:00 PM</v>
      </c>
      <c r="BW710" t="s">
        <v>131</v>
      </c>
      <c r="BX710">
        <v>0</v>
      </c>
      <c r="BY710">
        <v>6</v>
      </c>
      <c r="BZ710" t="s">
        <v>115</v>
      </c>
      <c r="CB710" t="s">
        <v>5479</v>
      </c>
      <c r="CC710" t="s">
        <v>326</v>
      </c>
      <c r="CD710" t="s">
        <v>136</v>
      </c>
      <c r="CE710" t="s">
        <v>119</v>
      </c>
      <c r="CF710" t="s">
        <v>120</v>
      </c>
      <c r="CG710" s="8">
        <v>96950</v>
      </c>
      <c r="CH710" s="2">
        <v>7.64</v>
      </c>
      <c r="CI710" s="2">
        <v>7.64</v>
      </c>
      <c r="CJ710" s="2">
        <v>11.46</v>
      </c>
      <c r="CK710" s="2">
        <v>11.46</v>
      </c>
      <c r="CL710" t="s">
        <v>134</v>
      </c>
      <c r="CM710" t="s">
        <v>136</v>
      </c>
      <c r="CN710" t="s">
        <v>135</v>
      </c>
      <c r="CP710" t="s">
        <v>115</v>
      </c>
      <c r="CQ710" t="s">
        <v>114</v>
      </c>
      <c r="CR710" t="s">
        <v>114</v>
      </c>
      <c r="CS710" t="s">
        <v>114</v>
      </c>
      <c r="CT710" t="s">
        <v>114</v>
      </c>
      <c r="CU710" t="s">
        <v>114</v>
      </c>
      <c r="CV710" t="s">
        <v>114</v>
      </c>
      <c r="CW710" s="3" t="s">
        <v>2092</v>
      </c>
      <c r="CX710" s="10">
        <v>16702858138</v>
      </c>
      <c r="CY710" t="s">
        <v>2090</v>
      </c>
      <c r="CZ710" t="s">
        <v>596</v>
      </c>
      <c r="DA710" t="s">
        <v>114</v>
      </c>
      <c r="DB710" t="s">
        <v>115</v>
      </c>
    </row>
    <row r="711" spans="1:111" ht="14.45" customHeight="1" x14ac:dyDescent="0.25">
      <c r="A711" t="s">
        <v>5480</v>
      </c>
      <c r="B711" t="s">
        <v>209</v>
      </c>
      <c r="C711" s="1">
        <v>45205.292065393522</v>
      </c>
      <c r="D711" s="1">
        <v>45265</v>
      </c>
      <c r="E711" t="s">
        <v>139</v>
      </c>
      <c r="G711" t="s">
        <v>115</v>
      </c>
      <c r="H711" t="s">
        <v>115</v>
      </c>
      <c r="I711" t="s">
        <v>115</v>
      </c>
      <c r="J711" t="s">
        <v>4899</v>
      </c>
      <c r="K711" t="s">
        <v>665</v>
      </c>
      <c r="L711" t="s">
        <v>5461</v>
      </c>
      <c r="M711" t="s">
        <v>3853</v>
      </c>
      <c r="N711" t="s">
        <v>540</v>
      </c>
      <c r="O711" t="s">
        <v>120</v>
      </c>
      <c r="P711" s="8">
        <v>96950</v>
      </c>
      <c r="Q711" t="s">
        <v>121</v>
      </c>
      <c r="S711" s="10">
        <v>16702346412</v>
      </c>
      <c r="T711">
        <v>1510</v>
      </c>
      <c r="U711">
        <v>72111</v>
      </c>
      <c r="V711" t="s">
        <v>122</v>
      </c>
      <c r="X711" t="s">
        <v>3854</v>
      </c>
      <c r="Y711" t="s">
        <v>3855</v>
      </c>
      <c r="AA711" t="s">
        <v>3111</v>
      </c>
      <c r="AB711" t="s">
        <v>3852</v>
      </c>
      <c r="AC711" t="s">
        <v>3853</v>
      </c>
      <c r="AD711" t="s">
        <v>540</v>
      </c>
      <c r="AE711" t="s">
        <v>120</v>
      </c>
      <c r="AF711" s="8">
        <v>96950</v>
      </c>
      <c r="AG711" t="s">
        <v>121</v>
      </c>
      <c r="AI711" s="10">
        <v>16702852190</v>
      </c>
      <c r="AK711" t="s">
        <v>3856</v>
      </c>
      <c r="BC711" t="str">
        <f>"35-1012.00"</f>
        <v>35-1012.00</v>
      </c>
      <c r="BD711" t="s">
        <v>1490</v>
      </c>
      <c r="BE711" t="s">
        <v>5481</v>
      </c>
      <c r="BF711" t="s">
        <v>4841</v>
      </c>
      <c r="BG711">
        <v>1</v>
      </c>
      <c r="BH711">
        <v>1</v>
      </c>
      <c r="BI711" s="1">
        <v>45232</v>
      </c>
      <c r="BJ711" s="1">
        <v>45597</v>
      </c>
      <c r="BK711" s="1">
        <v>45265</v>
      </c>
      <c r="BL711" s="1">
        <v>45597</v>
      </c>
      <c r="BM711">
        <v>35</v>
      </c>
      <c r="BN711">
        <v>0</v>
      </c>
      <c r="BO711">
        <v>7</v>
      </c>
      <c r="BP711">
        <v>7</v>
      </c>
      <c r="BQ711">
        <v>7</v>
      </c>
      <c r="BR711">
        <v>7</v>
      </c>
      <c r="BS711">
        <v>7</v>
      </c>
      <c r="BT711">
        <v>0</v>
      </c>
      <c r="BU711" t="str">
        <f>"9:00 AM"</f>
        <v>9:00 AM</v>
      </c>
      <c r="BV711" t="str">
        <f>"5:00 PM"</f>
        <v>5:00 PM</v>
      </c>
      <c r="BW711" t="s">
        <v>131</v>
      </c>
      <c r="BX711">
        <v>0</v>
      </c>
      <c r="BY711">
        <v>12</v>
      </c>
      <c r="BZ711" t="s">
        <v>114</v>
      </c>
      <c r="CA711">
        <v>4</v>
      </c>
      <c r="CB711" t="s">
        <v>5482</v>
      </c>
      <c r="CC711" t="s">
        <v>3859</v>
      </c>
      <c r="CD711" t="s">
        <v>3853</v>
      </c>
      <c r="CE711" t="s">
        <v>540</v>
      </c>
      <c r="CF711" t="s">
        <v>120</v>
      </c>
      <c r="CG711" s="8">
        <v>96950</v>
      </c>
      <c r="CH711" s="2">
        <v>10.3</v>
      </c>
      <c r="CI711" s="2">
        <v>11.3</v>
      </c>
      <c r="CJ711" s="2">
        <v>15.45</v>
      </c>
      <c r="CK711" s="2">
        <v>16.95</v>
      </c>
      <c r="CL711" t="s">
        <v>134</v>
      </c>
      <c r="CM711" t="s">
        <v>3860</v>
      </c>
      <c r="CN711" t="s">
        <v>135</v>
      </c>
      <c r="CP711" t="s">
        <v>115</v>
      </c>
      <c r="CQ711" t="s">
        <v>114</v>
      </c>
      <c r="CR711" t="s">
        <v>115</v>
      </c>
      <c r="CS711" t="s">
        <v>114</v>
      </c>
      <c r="CT711" t="s">
        <v>114</v>
      </c>
      <c r="CU711" t="s">
        <v>114</v>
      </c>
      <c r="CV711" t="s">
        <v>136</v>
      </c>
      <c r="CW711" t="s">
        <v>1182</v>
      </c>
      <c r="CX711" s="10">
        <v>16702346412</v>
      </c>
      <c r="CY711" t="s">
        <v>670</v>
      </c>
      <c r="CZ711" t="s">
        <v>596</v>
      </c>
      <c r="DA711" t="s">
        <v>114</v>
      </c>
      <c r="DB711" t="s">
        <v>115</v>
      </c>
      <c r="DC711" t="s">
        <v>3854</v>
      </c>
      <c r="DD711" t="s">
        <v>3855</v>
      </c>
      <c r="DF711" t="s">
        <v>3863</v>
      </c>
      <c r="DG711" t="s">
        <v>3856</v>
      </c>
    </row>
    <row r="712" spans="1:111" ht="14.45" customHeight="1" x14ac:dyDescent="0.25">
      <c r="A712" t="s">
        <v>5489</v>
      </c>
      <c r="B712" t="s">
        <v>209</v>
      </c>
      <c r="C712" s="1">
        <v>45215.094092708336</v>
      </c>
      <c r="D712" s="1">
        <v>45265</v>
      </c>
      <c r="E712" t="s">
        <v>139</v>
      </c>
      <c r="G712" t="s">
        <v>115</v>
      </c>
      <c r="H712" t="s">
        <v>115</v>
      </c>
      <c r="I712" t="s">
        <v>115</v>
      </c>
      <c r="J712" t="s">
        <v>2531</v>
      </c>
      <c r="K712" t="s">
        <v>2532</v>
      </c>
      <c r="L712" t="s">
        <v>4359</v>
      </c>
      <c r="M712" t="s">
        <v>2534</v>
      </c>
      <c r="N712" t="s">
        <v>119</v>
      </c>
      <c r="O712" t="s">
        <v>120</v>
      </c>
      <c r="P712" s="8">
        <v>96950</v>
      </c>
      <c r="Q712" t="s">
        <v>121</v>
      </c>
      <c r="S712" s="10">
        <v>16702352883</v>
      </c>
      <c r="T712">
        <v>0</v>
      </c>
      <c r="U712">
        <v>56132</v>
      </c>
      <c r="V712" t="s">
        <v>122</v>
      </c>
      <c r="X712" t="s">
        <v>415</v>
      </c>
      <c r="Y712" t="s">
        <v>416</v>
      </c>
      <c r="Z712" t="s">
        <v>417</v>
      </c>
      <c r="AA712" t="s">
        <v>533</v>
      </c>
      <c r="AB712" t="s">
        <v>4359</v>
      </c>
      <c r="AC712" t="s">
        <v>2534</v>
      </c>
      <c r="AD712" t="s">
        <v>119</v>
      </c>
      <c r="AE712" t="s">
        <v>120</v>
      </c>
      <c r="AF712" s="8">
        <v>96950</v>
      </c>
      <c r="AG712" t="s">
        <v>121</v>
      </c>
      <c r="AI712" s="10">
        <v>16702352883</v>
      </c>
      <c r="AJ712">
        <v>0</v>
      </c>
      <c r="AK712" t="s">
        <v>2535</v>
      </c>
      <c r="BC712" t="str">
        <f>"35-2014.00"</f>
        <v>35-2014.00</v>
      </c>
      <c r="BD712" t="s">
        <v>222</v>
      </c>
      <c r="BE712" t="s">
        <v>5490</v>
      </c>
      <c r="BF712" t="s">
        <v>1329</v>
      </c>
      <c r="BG712">
        <v>10</v>
      </c>
      <c r="BH712">
        <v>10</v>
      </c>
      <c r="BI712" s="1">
        <v>45231</v>
      </c>
      <c r="BJ712" s="1">
        <v>45596</v>
      </c>
      <c r="BK712" s="1">
        <v>45265</v>
      </c>
      <c r="BL712" s="1">
        <v>45596</v>
      </c>
      <c r="BM712">
        <v>35</v>
      </c>
      <c r="BN712">
        <v>0</v>
      </c>
      <c r="BO712">
        <v>7</v>
      </c>
      <c r="BP712">
        <v>7</v>
      </c>
      <c r="BQ712">
        <v>7</v>
      </c>
      <c r="BR712">
        <v>7</v>
      </c>
      <c r="BS712">
        <v>7</v>
      </c>
      <c r="BT712">
        <v>0</v>
      </c>
      <c r="BU712" t="str">
        <f>"10:00 AM"</f>
        <v>10:00 AM</v>
      </c>
      <c r="BV712" t="str">
        <f>"5:00 PM"</f>
        <v>5:00 PM</v>
      </c>
      <c r="BW712" t="s">
        <v>131</v>
      </c>
      <c r="BX712">
        <v>6</v>
      </c>
      <c r="BY712">
        <v>6</v>
      </c>
      <c r="BZ712" t="s">
        <v>115</v>
      </c>
      <c r="CB712" s="3" t="s">
        <v>5491</v>
      </c>
      <c r="CC712" t="s">
        <v>2533</v>
      </c>
      <c r="CD712" t="s">
        <v>2539</v>
      </c>
      <c r="CE712" t="s">
        <v>119</v>
      </c>
      <c r="CF712" t="s">
        <v>120</v>
      </c>
      <c r="CG712" s="8">
        <v>96950</v>
      </c>
      <c r="CH712" s="2">
        <v>8.69</v>
      </c>
      <c r="CI712" s="2">
        <v>8.69</v>
      </c>
      <c r="CJ712" s="2">
        <v>13.04</v>
      </c>
      <c r="CK712" s="2">
        <v>13.04</v>
      </c>
      <c r="CL712" t="s">
        <v>134</v>
      </c>
      <c r="CM712" t="s">
        <v>764</v>
      </c>
      <c r="CN712" t="s">
        <v>135</v>
      </c>
      <c r="CP712" t="s">
        <v>115</v>
      </c>
      <c r="CQ712" t="s">
        <v>114</v>
      </c>
      <c r="CR712" t="s">
        <v>115</v>
      </c>
      <c r="CS712" t="s">
        <v>114</v>
      </c>
      <c r="CT712" t="s">
        <v>114</v>
      </c>
      <c r="CU712" t="s">
        <v>114</v>
      </c>
      <c r="CV712" t="s">
        <v>136</v>
      </c>
      <c r="CW712" t="s">
        <v>5492</v>
      </c>
      <c r="CX712" s="10">
        <v>16702352883</v>
      </c>
      <c r="CY712" t="s">
        <v>2535</v>
      </c>
      <c r="CZ712" t="s">
        <v>206</v>
      </c>
      <c r="DA712" t="s">
        <v>114</v>
      </c>
      <c r="DB712" t="s">
        <v>115</v>
      </c>
    </row>
    <row r="713" spans="1:111" ht="14.45" customHeight="1" x14ac:dyDescent="0.25">
      <c r="A713" t="s">
        <v>5493</v>
      </c>
      <c r="B713" t="s">
        <v>209</v>
      </c>
      <c r="C713" s="1">
        <v>45215.106705439815</v>
      </c>
      <c r="D713" s="1">
        <v>45265</v>
      </c>
      <c r="E713" t="s">
        <v>139</v>
      </c>
      <c r="G713" t="s">
        <v>115</v>
      </c>
      <c r="H713" t="s">
        <v>115</v>
      </c>
      <c r="I713" t="s">
        <v>115</v>
      </c>
      <c r="J713" t="s">
        <v>2531</v>
      </c>
      <c r="K713" t="s">
        <v>2532</v>
      </c>
      <c r="L713" t="s">
        <v>2533</v>
      </c>
      <c r="M713" t="s">
        <v>2534</v>
      </c>
      <c r="N713" t="s">
        <v>119</v>
      </c>
      <c r="O713" t="s">
        <v>120</v>
      </c>
      <c r="P713" s="8">
        <v>96950</v>
      </c>
      <c r="Q713" t="s">
        <v>121</v>
      </c>
      <c r="S713" s="10">
        <v>16702352883</v>
      </c>
      <c r="T713">
        <v>0</v>
      </c>
      <c r="U713">
        <v>56132</v>
      </c>
      <c r="V713" t="s">
        <v>122</v>
      </c>
      <c r="X713" t="s">
        <v>415</v>
      </c>
      <c r="Y713" t="s">
        <v>416</v>
      </c>
      <c r="Z713" t="s">
        <v>5494</v>
      </c>
      <c r="AA713" t="s">
        <v>533</v>
      </c>
      <c r="AB713" t="s">
        <v>2533</v>
      </c>
      <c r="AC713" t="s">
        <v>2534</v>
      </c>
      <c r="AD713" t="s">
        <v>119</v>
      </c>
      <c r="AE713" t="s">
        <v>120</v>
      </c>
      <c r="AF713" s="8">
        <v>96950</v>
      </c>
      <c r="AG713" t="s">
        <v>121</v>
      </c>
      <c r="AI713" s="10">
        <v>16702352883</v>
      </c>
      <c r="AJ713">
        <v>0</v>
      </c>
      <c r="AK713" t="s">
        <v>2535</v>
      </c>
      <c r="BC713" t="str">
        <f>"37-2012.00"</f>
        <v>37-2012.00</v>
      </c>
      <c r="BD713" t="s">
        <v>263</v>
      </c>
      <c r="BE713" t="s">
        <v>5495</v>
      </c>
      <c r="BF713" t="s">
        <v>551</v>
      </c>
      <c r="BG713">
        <v>10</v>
      </c>
      <c r="BH713">
        <v>10</v>
      </c>
      <c r="BI713" s="1">
        <v>45231</v>
      </c>
      <c r="BJ713" s="1">
        <v>45596</v>
      </c>
      <c r="BK713" s="1">
        <v>45265</v>
      </c>
      <c r="BL713" s="1">
        <v>45596</v>
      </c>
      <c r="BM713">
        <v>35</v>
      </c>
      <c r="BN713">
        <v>0</v>
      </c>
      <c r="BO713">
        <v>7</v>
      </c>
      <c r="BP713">
        <v>7</v>
      </c>
      <c r="BQ713">
        <v>7</v>
      </c>
      <c r="BR713">
        <v>7</v>
      </c>
      <c r="BS713">
        <v>7</v>
      </c>
      <c r="BT713">
        <v>0</v>
      </c>
      <c r="BU713" t="str">
        <f>"9:00 AM"</f>
        <v>9:00 AM</v>
      </c>
      <c r="BV713" t="str">
        <f>"5:00 PM"</f>
        <v>5:00 PM</v>
      </c>
      <c r="BW713" t="s">
        <v>131</v>
      </c>
      <c r="BX713">
        <v>3</v>
      </c>
      <c r="BY713">
        <v>3</v>
      </c>
      <c r="BZ713" t="s">
        <v>115</v>
      </c>
      <c r="CB713" t="s">
        <v>5496</v>
      </c>
      <c r="CC713" t="s">
        <v>2533</v>
      </c>
      <c r="CD713" t="s">
        <v>2539</v>
      </c>
      <c r="CE713" t="s">
        <v>119</v>
      </c>
      <c r="CF713" t="s">
        <v>120</v>
      </c>
      <c r="CG713" s="8">
        <v>96950</v>
      </c>
      <c r="CH713" s="2">
        <v>7.64</v>
      </c>
      <c r="CI713" s="2">
        <v>7.64</v>
      </c>
      <c r="CJ713" s="2">
        <v>11.46</v>
      </c>
      <c r="CK713" s="2">
        <v>11.46</v>
      </c>
      <c r="CL713" t="s">
        <v>134</v>
      </c>
      <c r="CM713" t="s">
        <v>423</v>
      </c>
      <c r="CN713" t="s">
        <v>135</v>
      </c>
      <c r="CP713" t="s">
        <v>115</v>
      </c>
      <c r="CQ713" t="s">
        <v>114</v>
      </c>
      <c r="CR713" t="s">
        <v>115</v>
      </c>
      <c r="CS713" t="s">
        <v>114</v>
      </c>
      <c r="CT713" t="s">
        <v>114</v>
      </c>
      <c r="CU713" t="s">
        <v>114</v>
      </c>
      <c r="CV713" t="s">
        <v>136</v>
      </c>
      <c r="CW713" t="s">
        <v>424</v>
      </c>
      <c r="CX713" s="10">
        <v>16702352883</v>
      </c>
      <c r="CY713" t="s">
        <v>2535</v>
      </c>
      <c r="CZ713" t="s">
        <v>136</v>
      </c>
      <c r="DA713" t="s">
        <v>114</v>
      </c>
      <c r="DB713" t="s">
        <v>115</v>
      </c>
    </row>
    <row r="714" spans="1:111" ht="14.45" customHeight="1" x14ac:dyDescent="0.25">
      <c r="A714" t="s">
        <v>5458</v>
      </c>
      <c r="B714" t="s">
        <v>285</v>
      </c>
      <c r="C714" s="1">
        <v>45205.055113310184</v>
      </c>
      <c r="D714" s="1">
        <v>45265</v>
      </c>
      <c r="E714" t="s">
        <v>113</v>
      </c>
      <c r="F714" s="1">
        <v>45259.791666666664</v>
      </c>
      <c r="G714" t="s">
        <v>114</v>
      </c>
      <c r="H714" t="s">
        <v>115</v>
      </c>
      <c r="I714" t="s">
        <v>115</v>
      </c>
      <c r="J714" t="s">
        <v>3579</v>
      </c>
      <c r="L714" t="s">
        <v>4136</v>
      </c>
      <c r="M714" t="s">
        <v>3581</v>
      </c>
      <c r="N714" t="s">
        <v>214</v>
      </c>
      <c r="O714" t="s">
        <v>120</v>
      </c>
      <c r="P714" s="8">
        <v>96950</v>
      </c>
      <c r="Q714" t="s">
        <v>121</v>
      </c>
      <c r="R714" t="s">
        <v>120</v>
      </c>
      <c r="S714" s="10">
        <v>16702341795</v>
      </c>
      <c r="U714">
        <v>722511</v>
      </c>
      <c r="V714" t="s">
        <v>122</v>
      </c>
      <c r="X714" t="s">
        <v>3582</v>
      </c>
      <c r="Y714" t="s">
        <v>3311</v>
      </c>
      <c r="Z714" t="s">
        <v>3584</v>
      </c>
      <c r="AA714" t="s">
        <v>3585</v>
      </c>
      <c r="AB714" t="s">
        <v>3580</v>
      </c>
      <c r="AC714" t="s">
        <v>3581</v>
      </c>
      <c r="AD714" t="s">
        <v>214</v>
      </c>
      <c r="AE714" t="s">
        <v>120</v>
      </c>
      <c r="AF714" s="8">
        <v>96950</v>
      </c>
      <c r="AG714" t="s">
        <v>121</v>
      </c>
      <c r="AI714" s="10">
        <v>16702341795</v>
      </c>
      <c r="AK714" t="s">
        <v>3586</v>
      </c>
      <c r="BC714" t="str">
        <f>"35-2014.00"</f>
        <v>35-2014.00</v>
      </c>
      <c r="BD714" t="s">
        <v>222</v>
      </c>
      <c r="BE714" t="s">
        <v>4137</v>
      </c>
      <c r="BF714" t="s">
        <v>630</v>
      </c>
      <c r="BG714">
        <v>1</v>
      </c>
      <c r="BI714" s="1">
        <v>45261</v>
      </c>
      <c r="BJ714" s="1">
        <v>45626</v>
      </c>
      <c r="BM714">
        <v>35</v>
      </c>
      <c r="BN714">
        <v>0</v>
      </c>
      <c r="BO714">
        <v>7</v>
      </c>
      <c r="BP714">
        <v>7</v>
      </c>
      <c r="BQ714">
        <v>7</v>
      </c>
      <c r="BR714">
        <v>7</v>
      </c>
      <c r="BS714">
        <v>7</v>
      </c>
      <c r="BT714">
        <v>0</v>
      </c>
      <c r="BU714" t="str">
        <f>"5:00 AM"</f>
        <v>5:00 AM</v>
      </c>
      <c r="BV714" t="str">
        <f>"1:00 PM"</f>
        <v>1:00 PM</v>
      </c>
      <c r="BW714" t="s">
        <v>131</v>
      </c>
      <c r="BX714">
        <v>0</v>
      </c>
      <c r="BY714">
        <v>12</v>
      </c>
      <c r="BZ714" t="s">
        <v>115</v>
      </c>
      <c r="CB714" t="s">
        <v>4138</v>
      </c>
      <c r="CC714" t="s">
        <v>4300</v>
      </c>
      <c r="CD714" t="s">
        <v>3581</v>
      </c>
      <c r="CE714" t="s">
        <v>214</v>
      </c>
      <c r="CF714" t="s">
        <v>120</v>
      </c>
      <c r="CG714" s="8">
        <v>96950</v>
      </c>
      <c r="CH714" s="2">
        <v>8.69</v>
      </c>
      <c r="CI714" s="2">
        <v>10</v>
      </c>
      <c r="CJ714" s="2">
        <v>13.04</v>
      </c>
      <c r="CK714" s="2">
        <v>15</v>
      </c>
      <c r="CL714" t="s">
        <v>134</v>
      </c>
      <c r="CM714" t="s">
        <v>184</v>
      </c>
      <c r="CN714" t="s">
        <v>135</v>
      </c>
      <c r="CP714" t="s">
        <v>114</v>
      </c>
      <c r="CQ714" t="s">
        <v>114</v>
      </c>
      <c r="CR714" t="s">
        <v>114</v>
      </c>
      <c r="CS714" t="s">
        <v>114</v>
      </c>
      <c r="CT714" t="s">
        <v>136</v>
      </c>
      <c r="CU714" t="s">
        <v>114</v>
      </c>
      <c r="CV714" t="s">
        <v>136</v>
      </c>
      <c r="CW714" t="s">
        <v>5459</v>
      </c>
      <c r="CX714" s="10">
        <v>16702341795</v>
      </c>
      <c r="CY714" t="s">
        <v>3586</v>
      </c>
      <c r="CZ714" t="s">
        <v>3592</v>
      </c>
      <c r="DA714" t="s">
        <v>114</v>
      </c>
      <c r="DB714" t="s">
        <v>115</v>
      </c>
    </row>
    <row r="715" spans="1:111" ht="14.45" customHeight="1" x14ac:dyDescent="0.25">
      <c r="A715" t="s">
        <v>5470</v>
      </c>
      <c r="B715" t="s">
        <v>285</v>
      </c>
      <c r="C715" s="1">
        <v>45205.298858449074</v>
      </c>
      <c r="D715" s="1">
        <v>45265</v>
      </c>
      <c r="E715" t="s">
        <v>139</v>
      </c>
      <c r="G715" t="s">
        <v>115</v>
      </c>
      <c r="H715" t="s">
        <v>115</v>
      </c>
      <c r="I715" t="s">
        <v>115</v>
      </c>
      <c r="J715" t="s">
        <v>5471</v>
      </c>
      <c r="K715" t="s">
        <v>665</v>
      </c>
      <c r="L715" t="s">
        <v>5461</v>
      </c>
      <c r="M715" t="s">
        <v>5462</v>
      </c>
      <c r="N715" t="s">
        <v>214</v>
      </c>
      <c r="O715" t="s">
        <v>120</v>
      </c>
      <c r="P715" s="8">
        <v>96950</v>
      </c>
      <c r="Q715" t="s">
        <v>121</v>
      </c>
      <c r="S715" s="10">
        <v>16702346412</v>
      </c>
      <c r="T715">
        <v>1510</v>
      </c>
      <c r="U715">
        <v>72111</v>
      </c>
      <c r="V715" t="s">
        <v>122</v>
      </c>
      <c r="X715" t="s">
        <v>3854</v>
      </c>
      <c r="Y715" t="s">
        <v>3855</v>
      </c>
      <c r="AA715" t="s">
        <v>3111</v>
      </c>
      <c r="AB715" t="s">
        <v>5461</v>
      </c>
      <c r="AC715" t="s">
        <v>5462</v>
      </c>
      <c r="AD715" t="s">
        <v>214</v>
      </c>
      <c r="AE715" t="s">
        <v>120</v>
      </c>
      <c r="AF715" s="8">
        <v>96950</v>
      </c>
      <c r="AG715" t="s">
        <v>121</v>
      </c>
      <c r="AI715" s="10">
        <v>16702852190</v>
      </c>
      <c r="AK715" t="s">
        <v>3856</v>
      </c>
      <c r="BC715" t="str">
        <f>"15-1232.00"</f>
        <v>15-1232.00</v>
      </c>
      <c r="BD715" t="s">
        <v>659</v>
      </c>
      <c r="BE715" t="s">
        <v>5472</v>
      </c>
      <c r="BF715" t="s">
        <v>5473</v>
      </c>
      <c r="BG715">
        <v>2</v>
      </c>
      <c r="BI715" s="1">
        <v>45232</v>
      </c>
      <c r="BJ715" s="1">
        <v>45597</v>
      </c>
      <c r="BM715">
        <v>35</v>
      </c>
      <c r="BN715">
        <v>0</v>
      </c>
      <c r="BO715">
        <v>7</v>
      </c>
      <c r="BP715">
        <v>7</v>
      </c>
      <c r="BQ715">
        <v>7</v>
      </c>
      <c r="BR715">
        <v>7</v>
      </c>
      <c r="BS715">
        <v>7</v>
      </c>
      <c r="BT715">
        <v>0</v>
      </c>
      <c r="BU715" t="str">
        <f>"9:00 AM"</f>
        <v>9:00 AM</v>
      </c>
      <c r="BV715" t="str">
        <f>"4:00 PM"</f>
        <v>4:00 PM</v>
      </c>
      <c r="BW715" t="s">
        <v>160</v>
      </c>
      <c r="BX715">
        <v>0</v>
      </c>
      <c r="BY715">
        <v>12</v>
      </c>
      <c r="BZ715" t="s">
        <v>115</v>
      </c>
      <c r="CB715" t="s">
        <v>5474</v>
      </c>
      <c r="CC715" t="s">
        <v>5461</v>
      </c>
      <c r="CD715" t="s">
        <v>5462</v>
      </c>
      <c r="CE715" t="s">
        <v>214</v>
      </c>
      <c r="CF715" t="s">
        <v>120</v>
      </c>
      <c r="CG715" s="8">
        <v>96950</v>
      </c>
      <c r="CH715" s="2">
        <v>14.14</v>
      </c>
      <c r="CI715" s="2">
        <v>15.14</v>
      </c>
      <c r="CJ715" s="2">
        <v>21.21</v>
      </c>
      <c r="CK715" s="2">
        <v>22.71</v>
      </c>
      <c r="CL715" t="s">
        <v>134</v>
      </c>
      <c r="CM715" t="s">
        <v>3860</v>
      </c>
      <c r="CN715" t="s">
        <v>187</v>
      </c>
      <c r="CP715" t="s">
        <v>115</v>
      </c>
      <c r="CQ715" t="s">
        <v>114</v>
      </c>
      <c r="CR715" t="s">
        <v>115</v>
      </c>
      <c r="CS715" t="s">
        <v>114</v>
      </c>
      <c r="CT715" t="s">
        <v>114</v>
      </c>
      <c r="CU715" t="s">
        <v>114</v>
      </c>
      <c r="CV715" t="s">
        <v>136</v>
      </c>
      <c r="CW715" t="s">
        <v>1182</v>
      </c>
      <c r="CX715" s="10">
        <v>16702346412</v>
      </c>
      <c r="CY715" t="s">
        <v>670</v>
      </c>
      <c r="CZ715" t="s">
        <v>596</v>
      </c>
      <c r="DA715" t="s">
        <v>114</v>
      </c>
      <c r="DB715" t="s">
        <v>115</v>
      </c>
      <c r="DC715" t="s">
        <v>3854</v>
      </c>
      <c r="DD715" t="s">
        <v>3855</v>
      </c>
      <c r="DF715" t="s">
        <v>3863</v>
      </c>
      <c r="DG715" t="s">
        <v>3856</v>
      </c>
    </row>
    <row r="716" spans="1:111" ht="14.45" customHeight="1" x14ac:dyDescent="0.25">
      <c r="A716" t="s">
        <v>5497</v>
      </c>
      <c r="B716" t="s">
        <v>285</v>
      </c>
      <c r="C716" s="1">
        <v>45166.788398958335</v>
      </c>
      <c r="D716" s="1">
        <v>45265</v>
      </c>
      <c r="E716" t="s">
        <v>139</v>
      </c>
      <c r="G716" t="s">
        <v>115</v>
      </c>
      <c r="H716" t="s">
        <v>115</v>
      </c>
      <c r="I716" t="s">
        <v>115</v>
      </c>
      <c r="J716" t="s">
        <v>1770</v>
      </c>
      <c r="L716" t="s">
        <v>192</v>
      </c>
      <c r="N716" t="s">
        <v>119</v>
      </c>
      <c r="O716" t="s">
        <v>120</v>
      </c>
      <c r="P716" s="8">
        <v>96950</v>
      </c>
      <c r="Q716" t="s">
        <v>121</v>
      </c>
      <c r="S716" s="10">
        <v>16702347898</v>
      </c>
      <c r="U716">
        <v>522390</v>
      </c>
      <c r="V716" t="s">
        <v>122</v>
      </c>
      <c r="X716" t="s">
        <v>194</v>
      </c>
      <c r="Y716" t="s">
        <v>195</v>
      </c>
      <c r="Z716" t="s">
        <v>196</v>
      </c>
      <c r="AA716" t="s">
        <v>197</v>
      </c>
      <c r="AB716" t="s">
        <v>1771</v>
      </c>
      <c r="AC716" t="s">
        <v>193</v>
      </c>
      <c r="AD716" t="s">
        <v>119</v>
      </c>
      <c r="AE716" t="s">
        <v>120</v>
      </c>
      <c r="AF716" s="8">
        <v>96950</v>
      </c>
      <c r="AG716" t="s">
        <v>121</v>
      </c>
      <c r="AI716" s="10">
        <v>16702347898</v>
      </c>
      <c r="AK716" t="s">
        <v>1772</v>
      </c>
      <c r="BC716" t="str">
        <f>"13-2011.00"</f>
        <v>13-2011.00</v>
      </c>
      <c r="BD716" t="s">
        <v>1694</v>
      </c>
      <c r="BE716" t="s">
        <v>1773</v>
      </c>
      <c r="BF716" t="s">
        <v>197</v>
      </c>
      <c r="BG716">
        <v>1</v>
      </c>
      <c r="BI716" s="1">
        <v>45231</v>
      </c>
      <c r="BJ716" s="1">
        <v>45596</v>
      </c>
      <c r="BM716">
        <v>35</v>
      </c>
      <c r="BN716">
        <v>0</v>
      </c>
      <c r="BO716">
        <v>7</v>
      </c>
      <c r="BP716">
        <v>7</v>
      </c>
      <c r="BQ716">
        <v>7</v>
      </c>
      <c r="BR716">
        <v>7</v>
      </c>
      <c r="BS716">
        <v>7</v>
      </c>
      <c r="BT716">
        <v>0</v>
      </c>
      <c r="BU716" t="str">
        <f>"8:00 AM"</f>
        <v>8:00 AM</v>
      </c>
      <c r="BV716" t="str">
        <f>"4:00 PM"</f>
        <v>4:00 PM</v>
      </c>
      <c r="BW716" t="s">
        <v>683</v>
      </c>
      <c r="BX716">
        <v>0</v>
      </c>
      <c r="BY716">
        <v>24</v>
      </c>
      <c r="BZ716" t="s">
        <v>115</v>
      </c>
      <c r="CB716" s="3" t="s">
        <v>4797</v>
      </c>
      <c r="CC716" t="s">
        <v>1775</v>
      </c>
      <c r="CD716" t="s">
        <v>1776</v>
      </c>
      <c r="CE716" t="s">
        <v>119</v>
      </c>
      <c r="CF716" t="s">
        <v>120</v>
      </c>
      <c r="CG716" s="8">
        <v>96950</v>
      </c>
      <c r="CH716" s="2">
        <v>16.98</v>
      </c>
      <c r="CI716" s="2">
        <v>16.98</v>
      </c>
      <c r="CJ716" s="2">
        <v>25.47</v>
      </c>
      <c r="CK716" s="2">
        <v>25.47</v>
      </c>
      <c r="CL716" t="s">
        <v>134</v>
      </c>
      <c r="CM716" t="s">
        <v>4798</v>
      </c>
      <c r="CN716" t="s">
        <v>135</v>
      </c>
      <c r="CP716" t="s">
        <v>115</v>
      </c>
      <c r="CQ716" t="s">
        <v>114</v>
      </c>
      <c r="CR716" t="s">
        <v>115</v>
      </c>
      <c r="CS716" t="s">
        <v>114</v>
      </c>
      <c r="CT716" t="s">
        <v>136</v>
      </c>
      <c r="CU716" t="s">
        <v>114</v>
      </c>
      <c r="CV716" t="s">
        <v>136</v>
      </c>
      <c r="CW716" t="s">
        <v>4799</v>
      </c>
      <c r="CX716" s="10">
        <v>16702347898</v>
      </c>
      <c r="CY716" t="s">
        <v>1772</v>
      </c>
      <c r="CZ716" t="s">
        <v>206</v>
      </c>
      <c r="DA716" t="s">
        <v>114</v>
      </c>
      <c r="DB716" t="s">
        <v>115</v>
      </c>
    </row>
    <row r="717" spans="1:111" ht="14.45" customHeight="1" x14ac:dyDescent="0.25">
      <c r="A717" t="s">
        <v>5483</v>
      </c>
      <c r="B717" t="s">
        <v>112</v>
      </c>
      <c r="C717" s="1">
        <v>45265.976382291665</v>
      </c>
      <c r="D717" s="1">
        <v>45265</v>
      </c>
      <c r="E717" t="s">
        <v>113</v>
      </c>
      <c r="F717" s="1">
        <v>45442.833333333336</v>
      </c>
      <c r="G717" t="s">
        <v>115</v>
      </c>
      <c r="H717" t="s">
        <v>115</v>
      </c>
      <c r="I717" t="s">
        <v>115</v>
      </c>
      <c r="J717" t="s">
        <v>3579</v>
      </c>
      <c r="L717" t="s">
        <v>3792</v>
      </c>
      <c r="M717" t="s">
        <v>5484</v>
      </c>
      <c r="N717" t="s">
        <v>214</v>
      </c>
      <c r="O717" t="s">
        <v>120</v>
      </c>
      <c r="P717" s="8">
        <v>96950</v>
      </c>
      <c r="Q717" t="s">
        <v>121</v>
      </c>
      <c r="S717" s="10">
        <v>16702341795</v>
      </c>
      <c r="U717">
        <v>56179</v>
      </c>
      <c r="V717" t="s">
        <v>122</v>
      </c>
      <c r="X717" t="s">
        <v>5485</v>
      </c>
      <c r="Y717" t="s">
        <v>3311</v>
      </c>
      <c r="Z717" t="s">
        <v>3584</v>
      </c>
      <c r="AA717" t="s">
        <v>3585</v>
      </c>
      <c r="AB717" t="s">
        <v>3580</v>
      </c>
      <c r="AC717" t="s">
        <v>3581</v>
      </c>
      <c r="AD717" t="s">
        <v>214</v>
      </c>
      <c r="AE717" t="s">
        <v>120</v>
      </c>
      <c r="AF717" s="8">
        <v>96950</v>
      </c>
      <c r="AG717" t="s">
        <v>121</v>
      </c>
      <c r="AI717" s="10">
        <v>16702341795</v>
      </c>
      <c r="AK717" t="s">
        <v>3586</v>
      </c>
      <c r="BC717" t="str">
        <f>"49-9021.00"</f>
        <v>49-9021.00</v>
      </c>
      <c r="BD717" t="s">
        <v>372</v>
      </c>
      <c r="BE717" t="s">
        <v>5486</v>
      </c>
      <c r="BF717" t="s">
        <v>5487</v>
      </c>
      <c r="BG717">
        <v>1</v>
      </c>
      <c r="BI717" s="1">
        <v>45444</v>
      </c>
      <c r="BJ717" s="1">
        <v>45808</v>
      </c>
      <c r="BM717">
        <v>40</v>
      </c>
      <c r="BN717">
        <v>0</v>
      </c>
      <c r="BO717">
        <v>8</v>
      </c>
      <c r="BP717">
        <v>8</v>
      </c>
      <c r="BQ717">
        <v>8</v>
      </c>
      <c r="BR717">
        <v>8</v>
      </c>
      <c r="BS717">
        <v>8</v>
      </c>
      <c r="BT717">
        <v>0</v>
      </c>
      <c r="BU717" t="str">
        <f>"8:00 AM"</f>
        <v>8:00 AM</v>
      </c>
      <c r="BV717" t="str">
        <f>"5:00 PM"</f>
        <v>5:00 PM</v>
      </c>
      <c r="BW717" t="s">
        <v>131</v>
      </c>
      <c r="BX717">
        <v>0</v>
      </c>
      <c r="BY717">
        <v>24</v>
      </c>
      <c r="BZ717" t="s">
        <v>115</v>
      </c>
      <c r="CB717" t="s">
        <v>5488</v>
      </c>
      <c r="CC717" t="s">
        <v>3580</v>
      </c>
      <c r="CD717" t="s">
        <v>3581</v>
      </c>
      <c r="CE717" t="s">
        <v>214</v>
      </c>
      <c r="CF717" t="s">
        <v>120</v>
      </c>
      <c r="CG717" s="8">
        <v>96950</v>
      </c>
      <c r="CH717" s="2">
        <v>10.06</v>
      </c>
      <c r="CI717" s="2">
        <v>15</v>
      </c>
      <c r="CJ717" s="2">
        <v>15.09</v>
      </c>
      <c r="CK717" s="2">
        <v>22.5</v>
      </c>
      <c r="CL717" t="s">
        <v>134</v>
      </c>
      <c r="CM717" t="s">
        <v>184</v>
      </c>
      <c r="CN717" t="s">
        <v>135</v>
      </c>
      <c r="CP717" t="s">
        <v>115</v>
      </c>
      <c r="CQ717" t="s">
        <v>114</v>
      </c>
      <c r="CR717" t="s">
        <v>114</v>
      </c>
      <c r="CS717" t="s">
        <v>115</v>
      </c>
      <c r="CT717" t="s">
        <v>136</v>
      </c>
      <c r="CU717" t="s">
        <v>114</v>
      </c>
      <c r="CV717" t="s">
        <v>114</v>
      </c>
      <c r="CW717" t="s">
        <v>4121</v>
      </c>
      <c r="CX717" s="10">
        <v>16702341795</v>
      </c>
      <c r="CY717" t="s">
        <v>3586</v>
      </c>
      <c r="CZ717" t="s">
        <v>3592</v>
      </c>
      <c r="DA717" t="s">
        <v>114</v>
      </c>
      <c r="DB717" t="s">
        <v>115</v>
      </c>
    </row>
    <row r="718" spans="1:111" ht="14.45" customHeight="1" x14ac:dyDescent="0.25">
      <c r="A718" t="s">
        <v>5502</v>
      </c>
      <c r="B718" t="s">
        <v>209</v>
      </c>
      <c r="C718" s="1">
        <v>45154.072286574075</v>
      </c>
      <c r="D718" s="1">
        <v>45266</v>
      </c>
      <c r="E718" t="s">
        <v>139</v>
      </c>
      <c r="G718" t="s">
        <v>115</v>
      </c>
      <c r="H718" t="s">
        <v>115</v>
      </c>
      <c r="I718" t="s">
        <v>115</v>
      </c>
      <c r="J718" t="s">
        <v>3019</v>
      </c>
      <c r="K718" t="s">
        <v>2728</v>
      </c>
      <c r="L718" t="s">
        <v>3021</v>
      </c>
      <c r="N718" t="s">
        <v>119</v>
      </c>
      <c r="O718" t="s">
        <v>120</v>
      </c>
      <c r="P718" s="8">
        <v>96950</v>
      </c>
      <c r="Q718" t="s">
        <v>121</v>
      </c>
      <c r="S718" s="10">
        <v>16702356129</v>
      </c>
      <c r="U718">
        <v>56132</v>
      </c>
      <c r="V718" t="s">
        <v>122</v>
      </c>
      <c r="X718" t="s">
        <v>1634</v>
      </c>
      <c r="Y718" t="s">
        <v>3022</v>
      </c>
      <c r="Z718" t="s">
        <v>3023</v>
      </c>
      <c r="AA718" t="s">
        <v>1225</v>
      </c>
      <c r="AB718" t="s">
        <v>3021</v>
      </c>
      <c r="AD718" t="s">
        <v>119</v>
      </c>
      <c r="AE718" t="s">
        <v>120</v>
      </c>
      <c r="AF718" s="8">
        <v>96950</v>
      </c>
      <c r="AG718" t="s">
        <v>121</v>
      </c>
      <c r="AI718" s="10">
        <v>16702356129</v>
      </c>
      <c r="AK718" t="s">
        <v>3024</v>
      </c>
      <c r="BC718" t="str">
        <f>"37-2012.00"</f>
        <v>37-2012.00</v>
      </c>
      <c r="BD718" t="s">
        <v>263</v>
      </c>
      <c r="BE718" t="s">
        <v>4773</v>
      </c>
      <c r="BF718" t="s">
        <v>551</v>
      </c>
      <c r="BG718">
        <v>10</v>
      </c>
      <c r="BH718">
        <v>10</v>
      </c>
      <c r="BI718" s="1">
        <v>45200</v>
      </c>
      <c r="BJ718" s="1">
        <v>45565</v>
      </c>
      <c r="BK718" s="1">
        <v>45266</v>
      </c>
      <c r="BL718" s="1">
        <v>45565</v>
      </c>
      <c r="BM718">
        <v>35</v>
      </c>
      <c r="BN718">
        <v>0</v>
      </c>
      <c r="BO718">
        <v>7</v>
      </c>
      <c r="BP718">
        <v>7</v>
      </c>
      <c r="BQ718">
        <v>7</v>
      </c>
      <c r="BR718">
        <v>7</v>
      </c>
      <c r="BS718">
        <v>7</v>
      </c>
      <c r="BT718">
        <v>0</v>
      </c>
      <c r="BU718" t="str">
        <f>"8:00 AM"</f>
        <v>8:00 AM</v>
      </c>
      <c r="BV718" t="str">
        <f>"4:00 PM"</f>
        <v>4:00 PM</v>
      </c>
      <c r="BW718" t="s">
        <v>131</v>
      </c>
      <c r="BX718">
        <v>0</v>
      </c>
      <c r="BY718">
        <v>3</v>
      </c>
      <c r="BZ718" t="s">
        <v>115</v>
      </c>
      <c r="CB718" t="s">
        <v>4774</v>
      </c>
      <c r="CC718" t="s">
        <v>3021</v>
      </c>
      <c r="CE718" t="s">
        <v>119</v>
      </c>
      <c r="CF718" t="s">
        <v>120</v>
      </c>
      <c r="CG718" s="8">
        <v>96950</v>
      </c>
      <c r="CH718" s="2">
        <v>7.64</v>
      </c>
      <c r="CI718" s="2">
        <v>7.64</v>
      </c>
      <c r="CJ718" s="2">
        <v>11.46</v>
      </c>
      <c r="CK718" s="2">
        <v>11.46</v>
      </c>
      <c r="CL718" t="s">
        <v>134</v>
      </c>
      <c r="CN718" t="s">
        <v>135</v>
      </c>
      <c r="CP718" t="s">
        <v>115</v>
      </c>
      <c r="CQ718" t="s">
        <v>114</v>
      </c>
      <c r="CR718" t="s">
        <v>115</v>
      </c>
      <c r="CS718" t="s">
        <v>114</v>
      </c>
      <c r="CT718" t="s">
        <v>136</v>
      </c>
      <c r="CU718" t="s">
        <v>114</v>
      </c>
      <c r="CV718" t="s">
        <v>136</v>
      </c>
      <c r="CW718" t="s">
        <v>4775</v>
      </c>
      <c r="CX718" s="10">
        <v>16702356129</v>
      </c>
      <c r="CY718" t="s">
        <v>3024</v>
      </c>
      <c r="CZ718" t="s">
        <v>473</v>
      </c>
      <c r="DA718" t="s">
        <v>114</v>
      </c>
      <c r="DB718" t="s">
        <v>115</v>
      </c>
    </row>
    <row r="719" spans="1:111" ht="14.45" customHeight="1" x14ac:dyDescent="0.25">
      <c r="A719" t="s">
        <v>5506</v>
      </c>
      <c r="B719" t="s">
        <v>209</v>
      </c>
      <c r="C719" s="1">
        <v>45210.995299421294</v>
      </c>
      <c r="D719" s="1">
        <v>45266</v>
      </c>
      <c r="E719" t="s">
        <v>113</v>
      </c>
      <c r="F719" s="1">
        <v>45381.833333333336</v>
      </c>
      <c r="G719" t="s">
        <v>115</v>
      </c>
      <c r="H719" t="s">
        <v>115</v>
      </c>
      <c r="I719" t="s">
        <v>115</v>
      </c>
      <c r="J719" t="s">
        <v>1812</v>
      </c>
      <c r="K719" t="s">
        <v>136</v>
      </c>
      <c r="L719" t="s">
        <v>1813</v>
      </c>
      <c r="M719" t="s">
        <v>1814</v>
      </c>
      <c r="N719" t="s">
        <v>1719</v>
      </c>
      <c r="O719" t="s">
        <v>120</v>
      </c>
      <c r="P719" s="8">
        <v>96952</v>
      </c>
      <c r="Q719" t="s">
        <v>121</v>
      </c>
      <c r="R719" t="s">
        <v>136</v>
      </c>
      <c r="S719" s="10">
        <v>16704339989</v>
      </c>
      <c r="U719">
        <v>481111</v>
      </c>
      <c r="V719" t="s">
        <v>122</v>
      </c>
      <c r="X719" t="s">
        <v>1815</v>
      </c>
      <c r="Y719" t="s">
        <v>1816</v>
      </c>
      <c r="Z719" t="s">
        <v>1817</v>
      </c>
      <c r="AA719" t="s">
        <v>219</v>
      </c>
      <c r="AB719" t="s">
        <v>1813</v>
      </c>
      <c r="AC719" t="s">
        <v>1814</v>
      </c>
      <c r="AD719" t="s">
        <v>1719</v>
      </c>
      <c r="AE719" t="s">
        <v>120</v>
      </c>
      <c r="AF719" s="8">
        <v>96952</v>
      </c>
      <c r="AG719" t="s">
        <v>121</v>
      </c>
      <c r="AI719" s="10">
        <v>16704339989</v>
      </c>
      <c r="AK719" t="s">
        <v>1818</v>
      </c>
      <c r="BC719" t="str">
        <f>"15-1232.00"</f>
        <v>15-1232.00</v>
      </c>
      <c r="BD719" t="s">
        <v>659</v>
      </c>
      <c r="BE719" t="s">
        <v>5507</v>
      </c>
      <c r="BF719" t="s">
        <v>659</v>
      </c>
      <c r="BG719">
        <v>1</v>
      </c>
      <c r="BH719">
        <v>1</v>
      </c>
      <c r="BI719" s="1">
        <v>45383</v>
      </c>
      <c r="BJ719" s="1">
        <v>45747</v>
      </c>
      <c r="BK719" s="1">
        <v>45383</v>
      </c>
      <c r="BL719" s="1">
        <v>45747</v>
      </c>
      <c r="BM719">
        <v>40</v>
      </c>
      <c r="BN719">
        <v>0</v>
      </c>
      <c r="BO719">
        <v>8</v>
      </c>
      <c r="BP719">
        <v>8</v>
      </c>
      <c r="BQ719">
        <v>8</v>
      </c>
      <c r="BR719">
        <v>8</v>
      </c>
      <c r="BS719">
        <v>8</v>
      </c>
      <c r="BT719">
        <v>0</v>
      </c>
      <c r="BU719" t="str">
        <f>"8:00 AM"</f>
        <v>8:00 AM</v>
      </c>
      <c r="BV719" t="str">
        <f>"5:00 PM"</f>
        <v>5:00 PM</v>
      </c>
      <c r="BW719" t="s">
        <v>131</v>
      </c>
      <c r="BX719">
        <v>0</v>
      </c>
      <c r="BY719">
        <v>24</v>
      </c>
      <c r="BZ719" t="s">
        <v>115</v>
      </c>
      <c r="CB719" t="s">
        <v>5508</v>
      </c>
      <c r="CC719" t="s">
        <v>1813</v>
      </c>
      <c r="CD719" t="s">
        <v>1814</v>
      </c>
      <c r="CE719" t="s">
        <v>1719</v>
      </c>
      <c r="CF719" t="s">
        <v>120</v>
      </c>
      <c r="CG719" s="8">
        <v>96952</v>
      </c>
      <c r="CH719" s="2">
        <v>14.14</v>
      </c>
      <c r="CI719" s="2">
        <v>14.15</v>
      </c>
      <c r="CJ719" s="2">
        <v>0</v>
      </c>
      <c r="CK719" s="2">
        <v>0</v>
      </c>
      <c r="CL719" t="s">
        <v>134</v>
      </c>
      <c r="CM719" t="s">
        <v>136</v>
      </c>
      <c r="CN719" t="s">
        <v>135</v>
      </c>
      <c r="CP719" t="s">
        <v>115</v>
      </c>
      <c r="CQ719" t="s">
        <v>114</v>
      </c>
      <c r="CR719" t="s">
        <v>115</v>
      </c>
      <c r="CS719" t="s">
        <v>115</v>
      </c>
      <c r="CT719" t="s">
        <v>114</v>
      </c>
      <c r="CU719" t="s">
        <v>114</v>
      </c>
      <c r="CV719" t="s">
        <v>136</v>
      </c>
      <c r="CW719" t="s">
        <v>1822</v>
      </c>
      <c r="CX719" s="10">
        <v>16704339989</v>
      </c>
      <c r="CY719" t="s">
        <v>1823</v>
      </c>
      <c r="CZ719" t="s">
        <v>1824</v>
      </c>
      <c r="DA719" t="s">
        <v>114</v>
      </c>
      <c r="DB719" t="s">
        <v>115</v>
      </c>
    </row>
    <row r="720" spans="1:111" ht="14.45" customHeight="1" x14ac:dyDescent="0.25">
      <c r="A720" t="s">
        <v>5509</v>
      </c>
      <c r="B720" t="s">
        <v>209</v>
      </c>
      <c r="C720" s="1">
        <v>45218.775210879627</v>
      </c>
      <c r="D720" s="1">
        <v>45266</v>
      </c>
      <c r="E720" t="s">
        <v>113</v>
      </c>
      <c r="F720" s="1">
        <v>45381.833333333336</v>
      </c>
      <c r="G720" t="s">
        <v>115</v>
      </c>
      <c r="H720" t="s">
        <v>115</v>
      </c>
      <c r="I720" t="s">
        <v>115</v>
      </c>
      <c r="J720" t="s">
        <v>1667</v>
      </c>
      <c r="L720" t="s">
        <v>1668</v>
      </c>
      <c r="M720" t="s">
        <v>1669</v>
      </c>
      <c r="N720" t="s">
        <v>214</v>
      </c>
      <c r="O720" t="s">
        <v>120</v>
      </c>
      <c r="P720" s="8">
        <v>96950</v>
      </c>
      <c r="Q720" t="s">
        <v>121</v>
      </c>
      <c r="S720" s="10">
        <v>16702368202</v>
      </c>
      <c r="T720">
        <v>3554</v>
      </c>
      <c r="U720">
        <v>62211</v>
      </c>
      <c r="V720" t="s">
        <v>122</v>
      </c>
      <c r="X720" t="s">
        <v>1670</v>
      </c>
      <c r="Y720" t="s">
        <v>1671</v>
      </c>
      <c r="Z720" t="s">
        <v>1672</v>
      </c>
      <c r="AA720" t="s">
        <v>1673</v>
      </c>
      <c r="AB720" t="s">
        <v>1668</v>
      </c>
      <c r="AC720" t="s">
        <v>1669</v>
      </c>
      <c r="AD720" t="s">
        <v>214</v>
      </c>
      <c r="AE720" t="s">
        <v>120</v>
      </c>
      <c r="AF720" s="8">
        <v>96950</v>
      </c>
      <c r="AG720" t="s">
        <v>121</v>
      </c>
      <c r="AI720" s="10">
        <v>16702368202</v>
      </c>
      <c r="AJ720">
        <v>3554</v>
      </c>
      <c r="AK720" t="s">
        <v>1674</v>
      </c>
      <c r="BC720" t="str">
        <f>"29-2034.00"</f>
        <v>29-2034.00</v>
      </c>
      <c r="BD720" t="s">
        <v>1741</v>
      </c>
      <c r="BE720" t="s">
        <v>1742</v>
      </c>
      <c r="BF720" t="s">
        <v>1743</v>
      </c>
      <c r="BG720">
        <v>2</v>
      </c>
      <c r="BH720">
        <v>2</v>
      </c>
      <c r="BI720" s="1">
        <v>45383</v>
      </c>
      <c r="BJ720" s="1">
        <v>45747</v>
      </c>
      <c r="BK720" s="1">
        <v>45383</v>
      </c>
      <c r="BL720" s="1">
        <v>45747</v>
      </c>
      <c r="BM720">
        <v>40</v>
      </c>
      <c r="BN720">
        <v>0</v>
      </c>
      <c r="BO720">
        <v>8</v>
      </c>
      <c r="BP720">
        <v>8</v>
      </c>
      <c r="BQ720">
        <v>8</v>
      </c>
      <c r="BR720">
        <v>8</v>
      </c>
      <c r="BS720">
        <v>8</v>
      </c>
      <c r="BT720">
        <v>0</v>
      </c>
      <c r="BU720" t="str">
        <f>"7:30 AM"</f>
        <v>7:30 AM</v>
      </c>
      <c r="BV720" t="str">
        <f>"4:30 PM"</f>
        <v>4:30 PM</v>
      </c>
      <c r="BW720" t="s">
        <v>160</v>
      </c>
      <c r="BX720">
        <v>0</v>
      </c>
      <c r="BY720">
        <v>24</v>
      </c>
      <c r="BZ720" t="s">
        <v>115</v>
      </c>
      <c r="CB720" t="s">
        <v>1744</v>
      </c>
      <c r="CC720" t="s">
        <v>1668</v>
      </c>
      <c r="CD720" t="s">
        <v>1669</v>
      </c>
      <c r="CE720" t="s">
        <v>214</v>
      </c>
      <c r="CF720" t="s">
        <v>120</v>
      </c>
      <c r="CG720" s="8">
        <v>96950</v>
      </c>
      <c r="CH720" s="2">
        <v>15.02</v>
      </c>
      <c r="CI720" s="2">
        <v>22.43</v>
      </c>
      <c r="CJ720" s="2">
        <v>22.53</v>
      </c>
      <c r="CK720" s="2">
        <v>33.64</v>
      </c>
      <c r="CL720" t="s">
        <v>134</v>
      </c>
      <c r="CM720" t="s">
        <v>1679</v>
      </c>
      <c r="CN720" t="s">
        <v>135</v>
      </c>
      <c r="CP720" t="s">
        <v>115</v>
      </c>
      <c r="CQ720" t="s">
        <v>114</v>
      </c>
      <c r="CR720" t="s">
        <v>115</v>
      </c>
      <c r="CS720" t="s">
        <v>114</v>
      </c>
      <c r="CT720" t="s">
        <v>136</v>
      </c>
      <c r="CU720" t="s">
        <v>136</v>
      </c>
      <c r="CV720" t="s">
        <v>136</v>
      </c>
      <c r="CW720" t="s">
        <v>1680</v>
      </c>
      <c r="CX720" s="10" t="s">
        <v>136</v>
      </c>
      <c r="CY720" t="s">
        <v>1682</v>
      </c>
      <c r="CZ720" t="s">
        <v>1683</v>
      </c>
      <c r="DA720" t="s">
        <v>114</v>
      </c>
      <c r="DB720" t="s">
        <v>115</v>
      </c>
      <c r="DC720" t="s">
        <v>1684</v>
      </c>
      <c r="DD720" t="s">
        <v>1685</v>
      </c>
      <c r="DE720" t="s">
        <v>1342</v>
      </c>
      <c r="DF720" t="s">
        <v>1667</v>
      </c>
      <c r="DG720" t="s">
        <v>1686</v>
      </c>
    </row>
    <row r="721" spans="1:111" ht="14.45" customHeight="1" x14ac:dyDescent="0.25">
      <c r="A721" t="s">
        <v>5538</v>
      </c>
      <c r="B721" t="s">
        <v>209</v>
      </c>
      <c r="C721" s="1">
        <v>45208.307743287034</v>
      </c>
      <c r="D721" s="1">
        <v>45266</v>
      </c>
      <c r="E721" t="s">
        <v>113</v>
      </c>
      <c r="F721" s="1">
        <v>45380.833333333336</v>
      </c>
      <c r="G721" t="s">
        <v>115</v>
      </c>
      <c r="H721" t="s">
        <v>115</v>
      </c>
      <c r="I721" t="s">
        <v>115</v>
      </c>
      <c r="J721" t="s">
        <v>2733</v>
      </c>
      <c r="K721" t="s">
        <v>2734</v>
      </c>
      <c r="L721" t="s">
        <v>2735</v>
      </c>
      <c r="N721" t="s">
        <v>214</v>
      </c>
      <c r="O721" t="s">
        <v>120</v>
      </c>
      <c r="P721" s="8">
        <v>96950</v>
      </c>
      <c r="Q721" t="s">
        <v>121</v>
      </c>
      <c r="S721" s="10">
        <v>16702343977</v>
      </c>
      <c r="U721">
        <v>81112</v>
      </c>
      <c r="V721" t="s">
        <v>122</v>
      </c>
      <c r="X721" t="s">
        <v>757</v>
      </c>
      <c r="Y721" t="s">
        <v>2736</v>
      </c>
      <c r="AA721" t="s">
        <v>219</v>
      </c>
      <c r="AB721" t="s">
        <v>2735</v>
      </c>
      <c r="AD721" t="s">
        <v>214</v>
      </c>
      <c r="AE721" t="s">
        <v>120</v>
      </c>
      <c r="AF721" s="8">
        <v>96950</v>
      </c>
      <c r="AG721" t="s">
        <v>121</v>
      </c>
      <c r="AI721" s="10">
        <v>16702343977</v>
      </c>
      <c r="AK721" t="s">
        <v>2737</v>
      </c>
      <c r="BC721" t="str">
        <f>"49-3021.00"</f>
        <v>49-3021.00</v>
      </c>
      <c r="BD721" t="s">
        <v>1369</v>
      </c>
      <c r="BE721" t="s">
        <v>2738</v>
      </c>
      <c r="BF721" t="s">
        <v>1369</v>
      </c>
      <c r="BG721">
        <v>1</v>
      </c>
      <c r="BH721">
        <v>1</v>
      </c>
      <c r="BI721" s="1">
        <v>45382</v>
      </c>
      <c r="BJ721" s="1">
        <v>45746</v>
      </c>
      <c r="BK721" s="1">
        <v>45382</v>
      </c>
      <c r="BL721" s="1">
        <v>45746</v>
      </c>
      <c r="BM721">
        <v>35</v>
      </c>
      <c r="BN721">
        <v>0</v>
      </c>
      <c r="BO721">
        <v>7</v>
      </c>
      <c r="BP721">
        <v>7</v>
      </c>
      <c r="BQ721">
        <v>7</v>
      </c>
      <c r="BR721">
        <v>7</v>
      </c>
      <c r="BS721">
        <v>7</v>
      </c>
      <c r="BT721">
        <v>0</v>
      </c>
      <c r="BU721" t="str">
        <f>"8:00 AM"</f>
        <v>8:00 AM</v>
      </c>
      <c r="BV721" t="str">
        <f>"5:00 PM"</f>
        <v>5:00 PM</v>
      </c>
      <c r="BW721" t="s">
        <v>131</v>
      </c>
      <c r="BX721">
        <v>0</v>
      </c>
      <c r="BY721">
        <v>12</v>
      </c>
      <c r="BZ721" t="s">
        <v>115</v>
      </c>
      <c r="CB721" s="3" t="s">
        <v>5539</v>
      </c>
      <c r="CC721" t="s">
        <v>756</v>
      </c>
      <c r="CE721" t="s">
        <v>214</v>
      </c>
      <c r="CF721" t="s">
        <v>120</v>
      </c>
      <c r="CG721" s="8">
        <v>96950</v>
      </c>
      <c r="CH721" s="2">
        <v>10.15</v>
      </c>
      <c r="CI721" s="2">
        <v>10.15</v>
      </c>
      <c r="CJ721" s="2">
        <v>15.22</v>
      </c>
      <c r="CK721" s="2">
        <v>15.22</v>
      </c>
      <c r="CL721" t="s">
        <v>134</v>
      </c>
      <c r="CN721" t="s">
        <v>135</v>
      </c>
      <c r="CP721" t="s">
        <v>115</v>
      </c>
      <c r="CQ721" t="s">
        <v>114</v>
      </c>
      <c r="CR721" t="s">
        <v>115</v>
      </c>
      <c r="CS721" t="s">
        <v>114</v>
      </c>
      <c r="CT721" t="s">
        <v>136</v>
      </c>
      <c r="CU721" t="s">
        <v>114</v>
      </c>
      <c r="CV721" t="s">
        <v>136</v>
      </c>
      <c r="CW721" t="s">
        <v>5540</v>
      </c>
      <c r="CX721" s="10">
        <v>16702343977</v>
      </c>
      <c r="CY721" t="s">
        <v>2740</v>
      </c>
      <c r="CZ721" t="s">
        <v>136</v>
      </c>
      <c r="DA721" t="s">
        <v>114</v>
      </c>
      <c r="DB721" t="s">
        <v>115</v>
      </c>
      <c r="DC721" t="s">
        <v>757</v>
      </c>
      <c r="DD721" t="s">
        <v>2736</v>
      </c>
      <c r="DF721" t="s">
        <v>2742</v>
      </c>
      <c r="DG721" t="s">
        <v>2740</v>
      </c>
    </row>
    <row r="722" spans="1:111" ht="14.45" customHeight="1" x14ac:dyDescent="0.25">
      <c r="A722" t="s">
        <v>5553</v>
      </c>
      <c r="B722" t="s">
        <v>209</v>
      </c>
      <c r="C722" s="1">
        <v>45209.872182870371</v>
      </c>
      <c r="D722" s="1">
        <v>45266</v>
      </c>
      <c r="E722" t="s">
        <v>139</v>
      </c>
      <c r="G722" t="s">
        <v>115</v>
      </c>
      <c r="H722" t="s">
        <v>115</v>
      </c>
      <c r="I722" t="s">
        <v>115</v>
      </c>
      <c r="J722" t="s">
        <v>5554</v>
      </c>
      <c r="L722" t="s">
        <v>803</v>
      </c>
      <c r="N722" t="s">
        <v>214</v>
      </c>
      <c r="O722" t="s">
        <v>120</v>
      </c>
      <c r="P722" s="8">
        <v>96950</v>
      </c>
      <c r="Q722" t="s">
        <v>121</v>
      </c>
      <c r="S722" s="10">
        <v>16702353637</v>
      </c>
      <c r="U722">
        <v>236220</v>
      </c>
      <c r="V722" t="s">
        <v>122</v>
      </c>
      <c r="X722" t="s">
        <v>796</v>
      </c>
      <c r="Y722" t="s">
        <v>797</v>
      </c>
      <c r="Z722" t="s">
        <v>798</v>
      </c>
      <c r="AA722" t="s">
        <v>799</v>
      </c>
      <c r="AB722" t="s">
        <v>5555</v>
      </c>
      <c r="AD722" t="s">
        <v>214</v>
      </c>
      <c r="AE722" t="s">
        <v>120</v>
      </c>
      <c r="AF722" s="8">
        <v>96950</v>
      </c>
      <c r="AG722" t="s">
        <v>121</v>
      </c>
      <c r="AI722" s="10">
        <v>16702353637</v>
      </c>
      <c r="AK722" t="s">
        <v>800</v>
      </c>
      <c r="BC722" t="str">
        <f>"17-3022.00"</f>
        <v>17-3022.00</v>
      </c>
      <c r="BD722" t="s">
        <v>1261</v>
      </c>
      <c r="BE722" t="s">
        <v>5556</v>
      </c>
      <c r="BF722" t="s">
        <v>5557</v>
      </c>
      <c r="BG722">
        <v>1</v>
      </c>
      <c r="BH722">
        <v>1</v>
      </c>
      <c r="BI722" s="1">
        <v>45275</v>
      </c>
      <c r="BJ722" s="1">
        <v>45640</v>
      </c>
      <c r="BK722" s="1">
        <v>45275</v>
      </c>
      <c r="BL722" s="1">
        <v>45640</v>
      </c>
      <c r="BM722">
        <v>40</v>
      </c>
      <c r="BN722">
        <v>0</v>
      </c>
      <c r="BO722">
        <v>8</v>
      </c>
      <c r="BP722">
        <v>8</v>
      </c>
      <c r="BQ722">
        <v>8</v>
      </c>
      <c r="BR722">
        <v>8</v>
      </c>
      <c r="BS722">
        <v>8</v>
      </c>
      <c r="BT722">
        <v>0</v>
      </c>
      <c r="BU722" t="str">
        <f>"8:00 AM"</f>
        <v>8:00 AM</v>
      </c>
      <c r="BV722" t="str">
        <f>"5:00 PM"</f>
        <v>5:00 PM</v>
      </c>
      <c r="BW722" t="s">
        <v>160</v>
      </c>
      <c r="BX722">
        <v>0</v>
      </c>
      <c r="BY722">
        <v>12</v>
      </c>
      <c r="BZ722" t="s">
        <v>115</v>
      </c>
      <c r="CB722" t="s">
        <v>1923</v>
      </c>
      <c r="CC722" t="s">
        <v>5558</v>
      </c>
      <c r="CE722" t="s">
        <v>119</v>
      </c>
      <c r="CF722" t="s">
        <v>120</v>
      </c>
      <c r="CG722" s="8">
        <v>96950</v>
      </c>
      <c r="CH722" s="2">
        <v>17.760000000000002</v>
      </c>
      <c r="CI722" s="2">
        <v>17.760000000000002</v>
      </c>
      <c r="CJ722" s="2">
        <v>26.64</v>
      </c>
      <c r="CK722" s="2">
        <v>26.64</v>
      </c>
      <c r="CL722" t="s">
        <v>134</v>
      </c>
      <c r="CN722" t="s">
        <v>135</v>
      </c>
      <c r="CP722" t="s">
        <v>114</v>
      </c>
      <c r="CQ722" t="s">
        <v>114</v>
      </c>
      <c r="CR722" t="s">
        <v>114</v>
      </c>
      <c r="CS722" t="s">
        <v>114</v>
      </c>
      <c r="CT722" t="s">
        <v>136</v>
      </c>
      <c r="CU722" t="s">
        <v>114</v>
      </c>
      <c r="CV722" t="s">
        <v>136</v>
      </c>
      <c r="CW722" t="s">
        <v>5310</v>
      </c>
      <c r="CX722" s="10">
        <v>16702353637</v>
      </c>
      <c r="CY722" t="s">
        <v>800</v>
      </c>
      <c r="CZ722" t="s">
        <v>571</v>
      </c>
      <c r="DA722" t="s">
        <v>114</v>
      </c>
      <c r="DB722" t="s">
        <v>115</v>
      </c>
    </row>
    <row r="723" spans="1:111" ht="14.45" customHeight="1" x14ac:dyDescent="0.25">
      <c r="A723" t="s">
        <v>5559</v>
      </c>
      <c r="B723" t="s">
        <v>209</v>
      </c>
      <c r="C723" s="1">
        <v>45215.256136458331</v>
      </c>
      <c r="D723" s="1">
        <v>45266</v>
      </c>
      <c r="E723" t="s">
        <v>139</v>
      </c>
      <c r="G723" t="s">
        <v>115</v>
      </c>
      <c r="H723" t="s">
        <v>115</v>
      </c>
      <c r="I723" t="s">
        <v>115</v>
      </c>
      <c r="J723" t="s">
        <v>2531</v>
      </c>
      <c r="K723" t="s">
        <v>2532</v>
      </c>
      <c r="L723" t="s">
        <v>2533</v>
      </c>
      <c r="M723" t="s">
        <v>2534</v>
      </c>
      <c r="N723" t="s">
        <v>119</v>
      </c>
      <c r="O723" t="s">
        <v>120</v>
      </c>
      <c r="P723" s="8">
        <v>96950</v>
      </c>
      <c r="Q723" t="s">
        <v>121</v>
      </c>
      <c r="S723" s="10">
        <v>16702352883</v>
      </c>
      <c r="T723">
        <v>0</v>
      </c>
      <c r="U723">
        <v>56132</v>
      </c>
      <c r="V723" t="s">
        <v>122</v>
      </c>
      <c r="X723" t="s">
        <v>415</v>
      </c>
      <c r="Y723" t="s">
        <v>416</v>
      </c>
      <c r="Z723" t="s">
        <v>417</v>
      </c>
      <c r="AA723" t="s">
        <v>533</v>
      </c>
      <c r="AB723" t="s">
        <v>2533</v>
      </c>
      <c r="AC723" t="s">
        <v>2534</v>
      </c>
      <c r="AD723" t="s">
        <v>119</v>
      </c>
      <c r="AE723" t="s">
        <v>120</v>
      </c>
      <c r="AF723" s="8">
        <v>96950</v>
      </c>
      <c r="AG723" t="s">
        <v>121</v>
      </c>
      <c r="AI723" s="10">
        <v>16702352883</v>
      </c>
      <c r="AJ723">
        <v>0</v>
      </c>
      <c r="AK723" t="s">
        <v>2535</v>
      </c>
      <c r="BC723" t="str">
        <f>"53-3031.00"</f>
        <v>53-3031.00</v>
      </c>
      <c r="BD723" t="s">
        <v>2289</v>
      </c>
      <c r="BE723" t="s">
        <v>5560</v>
      </c>
      <c r="BF723" t="s">
        <v>5561</v>
      </c>
      <c r="BG723">
        <v>10</v>
      </c>
      <c r="BH723">
        <v>10</v>
      </c>
      <c r="BI723" s="1">
        <v>45231</v>
      </c>
      <c r="BJ723" s="1">
        <v>45596</v>
      </c>
      <c r="BK723" s="1">
        <v>45266</v>
      </c>
      <c r="BL723" s="1">
        <v>45596</v>
      </c>
      <c r="BM723">
        <v>35</v>
      </c>
      <c r="BN723">
        <v>0</v>
      </c>
      <c r="BO723">
        <v>7</v>
      </c>
      <c r="BP723">
        <v>7</v>
      </c>
      <c r="BQ723">
        <v>7</v>
      </c>
      <c r="BR723">
        <v>7</v>
      </c>
      <c r="BS723">
        <v>7</v>
      </c>
      <c r="BT723">
        <v>0</v>
      </c>
      <c r="BU723" t="str">
        <f>"8:00 AM"</f>
        <v>8:00 AM</v>
      </c>
      <c r="BV723" t="str">
        <f>"4:00 PM"</f>
        <v>4:00 PM</v>
      </c>
      <c r="BW723" t="s">
        <v>131</v>
      </c>
      <c r="BX723">
        <v>6</v>
      </c>
      <c r="BY723">
        <v>12</v>
      </c>
      <c r="BZ723" t="s">
        <v>115</v>
      </c>
      <c r="CB723" t="s">
        <v>5562</v>
      </c>
      <c r="CC723" t="s">
        <v>2533</v>
      </c>
      <c r="CD723" t="s">
        <v>2539</v>
      </c>
      <c r="CE723" t="s">
        <v>119</v>
      </c>
      <c r="CF723" t="s">
        <v>120</v>
      </c>
      <c r="CG723" s="8">
        <v>96950</v>
      </c>
      <c r="CH723" s="2">
        <v>8.1999999999999993</v>
      </c>
      <c r="CI723" s="2">
        <v>8.1999999999999993</v>
      </c>
      <c r="CJ723" s="2">
        <v>12.3</v>
      </c>
      <c r="CK723" s="2">
        <v>12.3</v>
      </c>
      <c r="CL723" t="s">
        <v>134</v>
      </c>
      <c r="CM723" t="s">
        <v>764</v>
      </c>
      <c r="CN723" t="s">
        <v>135</v>
      </c>
      <c r="CP723" t="s">
        <v>115</v>
      </c>
      <c r="CQ723" t="s">
        <v>114</v>
      </c>
      <c r="CR723" t="s">
        <v>115</v>
      </c>
      <c r="CS723" t="s">
        <v>114</v>
      </c>
      <c r="CT723" t="s">
        <v>114</v>
      </c>
      <c r="CU723" t="s">
        <v>114</v>
      </c>
      <c r="CV723" t="s">
        <v>136</v>
      </c>
      <c r="CW723" t="s">
        <v>424</v>
      </c>
      <c r="CX723" s="10">
        <v>16702352883</v>
      </c>
      <c r="CY723" t="s">
        <v>2535</v>
      </c>
      <c r="CZ723" t="s">
        <v>206</v>
      </c>
      <c r="DA723" t="s">
        <v>114</v>
      </c>
      <c r="DB723" t="s">
        <v>115</v>
      </c>
    </row>
    <row r="724" spans="1:111" ht="14.45" customHeight="1" x14ac:dyDescent="0.25">
      <c r="A724" t="s">
        <v>5567</v>
      </c>
      <c r="B724" t="s">
        <v>209</v>
      </c>
      <c r="C724" s="1">
        <v>45215.249370370373</v>
      </c>
      <c r="D724" s="1">
        <v>45266</v>
      </c>
      <c r="E724" t="s">
        <v>139</v>
      </c>
      <c r="G724" t="s">
        <v>115</v>
      </c>
      <c r="H724" t="s">
        <v>115</v>
      </c>
      <c r="I724" t="s">
        <v>115</v>
      </c>
      <c r="J724" t="s">
        <v>2531</v>
      </c>
      <c r="K724" t="s">
        <v>2532</v>
      </c>
      <c r="L724" t="s">
        <v>2533</v>
      </c>
      <c r="M724" t="s">
        <v>2534</v>
      </c>
      <c r="N724" t="s">
        <v>119</v>
      </c>
      <c r="O724" t="s">
        <v>120</v>
      </c>
      <c r="P724" s="8">
        <v>96950</v>
      </c>
      <c r="Q724" t="s">
        <v>121</v>
      </c>
      <c r="S724" s="10">
        <v>16702352883</v>
      </c>
      <c r="T724">
        <v>0</v>
      </c>
      <c r="U724">
        <v>56132</v>
      </c>
      <c r="V724" t="s">
        <v>122</v>
      </c>
      <c r="X724" t="s">
        <v>415</v>
      </c>
      <c r="Y724" t="s">
        <v>416</v>
      </c>
      <c r="Z724" t="s">
        <v>417</v>
      </c>
      <c r="AA724" t="s">
        <v>533</v>
      </c>
      <c r="AB724" t="s">
        <v>2533</v>
      </c>
      <c r="AC724" t="s">
        <v>2534</v>
      </c>
      <c r="AD724" t="s">
        <v>119</v>
      </c>
      <c r="AE724" t="s">
        <v>120</v>
      </c>
      <c r="AF724" s="8">
        <v>96950</v>
      </c>
      <c r="AG724" t="s">
        <v>121</v>
      </c>
      <c r="AI724" s="10">
        <v>16702352883</v>
      </c>
      <c r="AJ724">
        <v>0</v>
      </c>
      <c r="AK724" t="s">
        <v>2535</v>
      </c>
      <c r="BC724" t="str">
        <f>"43-4081.00"</f>
        <v>43-4081.00</v>
      </c>
      <c r="BD724" t="s">
        <v>1269</v>
      </c>
      <c r="BE724" t="s">
        <v>5568</v>
      </c>
      <c r="BF724" t="s">
        <v>5569</v>
      </c>
      <c r="BG724">
        <v>5</v>
      </c>
      <c r="BH724">
        <v>5</v>
      </c>
      <c r="BI724" s="1">
        <v>45231</v>
      </c>
      <c r="BJ724" s="1">
        <v>45596</v>
      </c>
      <c r="BK724" s="1">
        <v>45266</v>
      </c>
      <c r="BL724" s="1">
        <v>45596</v>
      </c>
      <c r="BM724">
        <v>35</v>
      </c>
      <c r="BN724">
        <v>0</v>
      </c>
      <c r="BO724">
        <v>7</v>
      </c>
      <c r="BP724">
        <v>7</v>
      </c>
      <c r="BQ724">
        <v>7</v>
      </c>
      <c r="BR724">
        <v>7</v>
      </c>
      <c r="BS724">
        <v>7</v>
      </c>
      <c r="BT724">
        <v>0</v>
      </c>
      <c r="BU724" t="str">
        <f>"10:00 AM"</f>
        <v>10:00 AM</v>
      </c>
      <c r="BV724" t="str">
        <f t="shared" ref="BV724:BV734" si="29">"5:00 PM"</f>
        <v>5:00 PM</v>
      </c>
      <c r="BW724" t="s">
        <v>131</v>
      </c>
      <c r="BX724">
        <v>3</v>
      </c>
      <c r="BY724">
        <v>6</v>
      </c>
      <c r="BZ724" t="s">
        <v>115</v>
      </c>
      <c r="CB724" t="s">
        <v>5570</v>
      </c>
      <c r="CC724" t="s">
        <v>2533</v>
      </c>
      <c r="CD724" t="s">
        <v>2534</v>
      </c>
      <c r="CE724" t="s">
        <v>119</v>
      </c>
      <c r="CF724" t="s">
        <v>120</v>
      </c>
      <c r="CG724" s="8">
        <v>96950</v>
      </c>
      <c r="CH724" s="2">
        <v>8.7200000000000006</v>
      </c>
      <c r="CI724" s="2">
        <v>8.7200000000000006</v>
      </c>
      <c r="CJ724" s="2">
        <v>13.08</v>
      </c>
      <c r="CK724" s="2">
        <v>13.08</v>
      </c>
      <c r="CL724" t="s">
        <v>134</v>
      </c>
      <c r="CM724" t="s">
        <v>764</v>
      </c>
      <c r="CN724" t="s">
        <v>135</v>
      </c>
      <c r="CP724" t="s">
        <v>115</v>
      </c>
      <c r="CQ724" t="s">
        <v>114</v>
      </c>
      <c r="CR724" t="s">
        <v>115</v>
      </c>
      <c r="CS724" t="s">
        <v>114</v>
      </c>
      <c r="CT724" t="s">
        <v>114</v>
      </c>
      <c r="CU724" t="s">
        <v>114</v>
      </c>
      <c r="CV724" t="s">
        <v>136</v>
      </c>
      <c r="CW724" t="s">
        <v>424</v>
      </c>
      <c r="CX724" s="10">
        <v>16702352883</v>
      </c>
      <c r="CY724" t="s">
        <v>2535</v>
      </c>
      <c r="CZ724" t="s">
        <v>206</v>
      </c>
      <c r="DA724" t="s">
        <v>114</v>
      </c>
      <c r="DB724" t="s">
        <v>115</v>
      </c>
    </row>
    <row r="725" spans="1:111" ht="14.45" customHeight="1" x14ac:dyDescent="0.25">
      <c r="A725" t="s">
        <v>5499</v>
      </c>
      <c r="B725" t="s">
        <v>285</v>
      </c>
      <c r="C725" s="1">
        <v>45230.025525578705</v>
      </c>
      <c r="D725" s="1">
        <v>45266</v>
      </c>
      <c r="E725" t="s">
        <v>113</v>
      </c>
      <c r="F725" s="1">
        <v>45564.833333333336</v>
      </c>
      <c r="G725" t="s">
        <v>115</v>
      </c>
      <c r="H725" t="s">
        <v>115</v>
      </c>
      <c r="I725" t="s">
        <v>115</v>
      </c>
      <c r="J725" t="s">
        <v>2628</v>
      </c>
      <c r="L725" t="s">
        <v>2629</v>
      </c>
      <c r="M725" t="s">
        <v>2630</v>
      </c>
      <c r="N725" t="s">
        <v>540</v>
      </c>
      <c r="O725" t="s">
        <v>120</v>
      </c>
      <c r="P725" s="8">
        <v>96950</v>
      </c>
      <c r="Q725" t="s">
        <v>121</v>
      </c>
      <c r="R725" t="s">
        <v>136</v>
      </c>
      <c r="S725" s="10">
        <v>16702334646</v>
      </c>
      <c r="T725">
        <v>113</v>
      </c>
      <c r="U725">
        <v>6216</v>
      </c>
      <c r="V725" t="s">
        <v>122</v>
      </c>
      <c r="X725" t="s">
        <v>2631</v>
      </c>
      <c r="Y725" t="s">
        <v>2591</v>
      </c>
      <c r="Z725" t="s">
        <v>1109</v>
      </c>
      <c r="AA725" t="s">
        <v>2592</v>
      </c>
      <c r="AB725" t="s">
        <v>2629</v>
      </c>
      <c r="AC725" t="s">
        <v>2630</v>
      </c>
      <c r="AD725" t="s">
        <v>214</v>
      </c>
      <c r="AE725" t="s">
        <v>120</v>
      </c>
      <c r="AF725" s="8">
        <v>96950</v>
      </c>
      <c r="AG725" t="s">
        <v>121</v>
      </c>
      <c r="AI725" s="10">
        <v>16702334646</v>
      </c>
      <c r="AJ725">
        <v>113</v>
      </c>
      <c r="AK725" t="s">
        <v>2594</v>
      </c>
      <c r="BC725" t="str">
        <f>"43-4051.00"</f>
        <v>43-4051.00</v>
      </c>
      <c r="BD725" t="s">
        <v>1407</v>
      </c>
      <c r="BE725" t="s">
        <v>2633</v>
      </c>
      <c r="BF725" t="s">
        <v>2634</v>
      </c>
      <c r="BG725">
        <v>8</v>
      </c>
      <c r="BI725" s="1">
        <v>45017</v>
      </c>
      <c r="BJ725" s="1">
        <v>45747</v>
      </c>
      <c r="BM725">
        <v>40</v>
      </c>
      <c r="BN725">
        <v>0</v>
      </c>
      <c r="BO725">
        <v>8</v>
      </c>
      <c r="BP725">
        <v>8</v>
      </c>
      <c r="BQ725">
        <v>8</v>
      </c>
      <c r="BR725">
        <v>8</v>
      </c>
      <c r="BS725">
        <v>8</v>
      </c>
      <c r="BT725">
        <v>0</v>
      </c>
      <c r="BU725" t="str">
        <f>"8:00 AM"</f>
        <v>8:00 AM</v>
      </c>
      <c r="BV725" t="str">
        <f t="shared" si="29"/>
        <v>5:00 PM</v>
      </c>
      <c r="BW725" t="s">
        <v>131</v>
      </c>
      <c r="BX725">
        <v>0</v>
      </c>
      <c r="BY725">
        <v>12</v>
      </c>
      <c r="BZ725" t="s">
        <v>115</v>
      </c>
      <c r="CB725" s="3" t="s">
        <v>5500</v>
      </c>
      <c r="CC725" t="s">
        <v>2629</v>
      </c>
      <c r="CD725" t="s">
        <v>2590</v>
      </c>
      <c r="CE725" t="s">
        <v>214</v>
      </c>
      <c r="CF725" t="s">
        <v>120</v>
      </c>
      <c r="CG725" s="8">
        <v>96950</v>
      </c>
      <c r="CH725" s="2">
        <v>9.7899999999999991</v>
      </c>
      <c r="CJ725" s="2">
        <v>14.69</v>
      </c>
      <c r="CL725" t="s">
        <v>134</v>
      </c>
      <c r="CN725" t="s">
        <v>135</v>
      </c>
      <c r="CP725" t="s">
        <v>115</v>
      </c>
      <c r="CQ725" t="s">
        <v>114</v>
      </c>
      <c r="CR725" t="s">
        <v>115</v>
      </c>
      <c r="CS725" t="s">
        <v>114</v>
      </c>
      <c r="CT725" t="s">
        <v>136</v>
      </c>
      <c r="CU725" t="s">
        <v>114</v>
      </c>
      <c r="CV725" t="s">
        <v>136</v>
      </c>
      <c r="CW725" s="3" t="s">
        <v>5501</v>
      </c>
      <c r="CX725" s="10">
        <v>16702334646</v>
      </c>
      <c r="CY725" t="s">
        <v>2594</v>
      </c>
      <c r="CZ725" t="s">
        <v>2601</v>
      </c>
      <c r="DA725" t="s">
        <v>114</v>
      </c>
      <c r="DB725" t="s">
        <v>115</v>
      </c>
    </row>
    <row r="726" spans="1:111" ht="14.45" customHeight="1" x14ac:dyDescent="0.25">
      <c r="A726" t="s">
        <v>5503</v>
      </c>
      <c r="B726" t="s">
        <v>285</v>
      </c>
      <c r="C726" s="1">
        <v>45215.081758101849</v>
      </c>
      <c r="D726" s="1">
        <v>45266</v>
      </c>
      <c r="E726" t="s">
        <v>139</v>
      </c>
      <c r="G726" t="s">
        <v>115</v>
      </c>
      <c r="H726" t="s">
        <v>115</v>
      </c>
      <c r="I726" t="s">
        <v>115</v>
      </c>
      <c r="J726" t="s">
        <v>2531</v>
      </c>
      <c r="K726" t="s">
        <v>2532</v>
      </c>
      <c r="L726" t="s">
        <v>4359</v>
      </c>
      <c r="M726" t="s">
        <v>2534</v>
      </c>
      <c r="N726" t="s">
        <v>119</v>
      </c>
      <c r="O726" t="s">
        <v>120</v>
      </c>
      <c r="P726" s="8">
        <v>96950</v>
      </c>
      <c r="Q726" t="s">
        <v>121</v>
      </c>
      <c r="R726">
        <v>0</v>
      </c>
      <c r="S726" s="10">
        <v>16702352883</v>
      </c>
      <c r="T726">
        <v>0</v>
      </c>
      <c r="U726">
        <v>56132</v>
      </c>
      <c r="V726" t="s">
        <v>122</v>
      </c>
      <c r="X726" t="s">
        <v>415</v>
      </c>
      <c r="Y726" t="s">
        <v>416</v>
      </c>
      <c r="Z726" t="s">
        <v>417</v>
      </c>
      <c r="AA726" t="s">
        <v>533</v>
      </c>
      <c r="AB726" t="s">
        <v>4359</v>
      </c>
      <c r="AC726" t="s">
        <v>2534</v>
      </c>
      <c r="AD726" t="s">
        <v>119</v>
      </c>
      <c r="AE726" t="s">
        <v>120</v>
      </c>
      <c r="AF726" s="8">
        <v>96950</v>
      </c>
      <c r="AG726" t="s">
        <v>121</v>
      </c>
      <c r="AI726" s="10">
        <v>16702352883</v>
      </c>
      <c r="AJ726">
        <v>0</v>
      </c>
      <c r="AK726" t="s">
        <v>2535</v>
      </c>
      <c r="BC726" t="str">
        <f>"15-1232.00"</f>
        <v>15-1232.00</v>
      </c>
      <c r="BD726" t="s">
        <v>659</v>
      </c>
      <c r="BE726" t="s">
        <v>5504</v>
      </c>
      <c r="BF726" t="s">
        <v>1346</v>
      </c>
      <c r="BG726">
        <v>5</v>
      </c>
      <c r="BI726" s="1">
        <v>45231</v>
      </c>
      <c r="BJ726" s="1">
        <v>45596</v>
      </c>
      <c r="BM726">
        <v>35</v>
      </c>
      <c r="BN726">
        <v>0</v>
      </c>
      <c r="BO726">
        <v>7</v>
      </c>
      <c r="BP726">
        <v>7</v>
      </c>
      <c r="BQ726">
        <v>7</v>
      </c>
      <c r="BR726">
        <v>7</v>
      </c>
      <c r="BS726">
        <v>7</v>
      </c>
      <c r="BT726">
        <v>0</v>
      </c>
      <c r="BU726" t="str">
        <f>"9:00 PM"</f>
        <v>9:00 PM</v>
      </c>
      <c r="BV726" t="str">
        <f t="shared" si="29"/>
        <v>5:00 PM</v>
      </c>
      <c r="BW726" t="s">
        <v>160</v>
      </c>
      <c r="BX726">
        <v>6</v>
      </c>
      <c r="BY726">
        <v>12</v>
      </c>
      <c r="BZ726" t="s">
        <v>115</v>
      </c>
      <c r="CB726" t="s">
        <v>5505</v>
      </c>
      <c r="CC726" t="s">
        <v>2533</v>
      </c>
      <c r="CD726" t="s">
        <v>2539</v>
      </c>
      <c r="CE726" t="s">
        <v>119</v>
      </c>
      <c r="CF726" t="s">
        <v>120</v>
      </c>
      <c r="CG726" s="8">
        <v>96950</v>
      </c>
      <c r="CH726" s="2">
        <v>14.14</v>
      </c>
      <c r="CI726" s="2">
        <v>14.14</v>
      </c>
      <c r="CJ726" s="2">
        <v>21.21</v>
      </c>
      <c r="CK726" s="2">
        <v>21.21</v>
      </c>
      <c r="CL726" t="s">
        <v>134</v>
      </c>
      <c r="CM726" t="s">
        <v>764</v>
      </c>
      <c r="CN726" t="s">
        <v>135</v>
      </c>
      <c r="CP726" t="s">
        <v>115</v>
      </c>
      <c r="CQ726" t="s">
        <v>114</v>
      </c>
      <c r="CR726" t="s">
        <v>115</v>
      </c>
      <c r="CS726" t="s">
        <v>114</v>
      </c>
      <c r="CT726" t="s">
        <v>114</v>
      </c>
      <c r="CU726" t="s">
        <v>114</v>
      </c>
      <c r="CV726" t="s">
        <v>114</v>
      </c>
      <c r="CW726" t="s">
        <v>424</v>
      </c>
      <c r="CX726" s="10">
        <v>16702352883</v>
      </c>
      <c r="CY726" t="s">
        <v>2535</v>
      </c>
      <c r="CZ726" t="s">
        <v>206</v>
      </c>
      <c r="DA726" t="s">
        <v>114</v>
      </c>
      <c r="DB726" t="s">
        <v>115</v>
      </c>
    </row>
    <row r="727" spans="1:111" ht="14.45" customHeight="1" x14ac:dyDescent="0.25">
      <c r="A727" t="s">
        <v>5510</v>
      </c>
      <c r="B727" t="s">
        <v>285</v>
      </c>
      <c r="C727" s="1">
        <v>45224.915322337962</v>
      </c>
      <c r="D727" s="1">
        <v>45266</v>
      </c>
      <c r="E727" t="s">
        <v>139</v>
      </c>
      <c r="G727" t="s">
        <v>115</v>
      </c>
      <c r="H727" t="s">
        <v>115</v>
      </c>
      <c r="I727" t="s">
        <v>115</v>
      </c>
      <c r="J727" t="s">
        <v>5201</v>
      </c>
      <c r="K727" t="s">
        <v>5202</v>
      </c>
      <c r="L727" t="s">
        <v>5203</v>
      </c>
      <c r="M727" t="s">
        <v>3969</v>
      </c>
      <c r="N727" t="s">
        <v>119</v>
      </c>
      <c r="O727" t="s">
        <v>120</v>
      </c>
      <c r="P727" s="8">
        <v>96950</v>
      </c>
      <c r="Q727" t="s">
        <v>121</v>
      </c>
      <c r="S727" s="10">
        <v>16709893291</v>
      </c>
      <c r="U727">
        <v>56179</v>
      </c>
      <c r="V727" t="s">
        <v>122</v>
      </c>
      <c r="X727" t="s">
        <v>5204</v>
      </c>
      <c r="Y727" t="s">
        <v>5205</v>
      </c>
      <c r="Z727" t="s">
        <v>1913</v>
      </c>
      <c r="AA727" t="s">
        <v>2809</v>
      </c>
      <c r="AB727" t="s">
        <v>5511</v>
      </c>
      <c r="AC727" t="s">
        <v>3969</v>
      </c>
      <c r="AD727" t="s">
        <v>119</v>
      </c>
      <c r="AE727" t="s">
        <v>120</v>
      </c>
      <c r="AF727" s="8">
        <v>96950</v>
      </c>
      <c r="AG727" t="s">
        <v>121</v>
      </c>
      <c r="AI727" s="10">
        <v>16709893291</v>
      </c>
      <c r="AK727" t="s">
        <v>5207</v>
      </c>
      <c r="BC727" t="str">
        <f>"11-1021.00"</f>
        <v>11-1021.00</v>
      </c>
      <c r="BD727" t="s">
        <v>1584</v>
      </c>
      <c r="BE727" t="s">
        <v>5512</v>
      </c>
      <c r="BF727" t="s">
        <v>5513</v>
      </c>
      <c r="BG727">
        <v>3</v>
      </c>
      <c r="BI727" s="1">
        <v>45292</v>
      </c>
      <c r="BJ727" s="1">
        <v>45657</v>
      </c>
      <c r="BM727">
        <v>40</v>
      </c>
      <c r="BN727">
        <v>0</v>
      </c>
      <c r="BO727">
        <v>8</v>
      </c>
      <c r="BP727">
        <v>8</v>
      </c>
      <c r="BQ727">
        <v>8</v>
      </c>
      <c r="BR727">
        <v>8</v>
      </c>
      <c r="BS727">
        <v>8</v>
      </c>
      <c r="BT727">
        <v>0</v>
      </c>
      <c r="BU727" t="str">
        <f>"8:00 AM"</f>
        <v>8:00 AM</v>
      </c>
      <c r="BV727" t="str">
        <f t="shared" si="29"/>
        <v>5:00 PM</v>
      </c>
      <c r="BW727" t="s">
        <v>131</v>
      </c>
      <c r="BX727">
        <v>0</v>
      </c>
      <c r="BY727">
        <v>12</v>
      </c>
      <c r="BZ727" t="s">
        <v>115</v>
      </c>
      <c r="CB727" t="s">
        <v>5514</v>
      </c>
      <c r="CC727" t="s">
        <v>5511</v>
      </c>
      <c r="CD727" t="s">
        <v>3969</v>
      </c>
      <c r="CE727" t="s">
        <v>119</v>
      </c>
      <c r="CF727" t="s">
        <v>120</v>
      </c>
      <c r="CG727" s="8">
        <v>96950</v>
      </c>
      <c r="CH727" s="2">
        <v>22.1</v>
      </c>
      <c r="CI727" s="2">
        <v>22.15</v>
      </c>
      <c r="CJ727" s="2">
        <v>33.15</v>
      </c>
      <c r="CK727" s="2">
        <v>33.22</v>
      </c>
      <c r="CL727" t="s">
        <v>134</v>
      </c>
      <c r="CM727" t="s">
        <v>423</v>
      </c>
      <c r="CN727" t="s">
        <v>135</v>
      </c>
      <c r="CP727" t="s">
        <v>115</v>
      </c>
      <c r="CQ727" t="s">
        <v>114</v>
      </c>
      <c r="CR727" t="s">
        <v>115</v>
      </c>
      <c r="CS727" t="s">
        <v>114</v>
      </c>
      <c r="CT727" t="s">
        <v>136</v>
      </c>
      <c r="CU727" t="s">
        <v>114</v>
      </c>
      <c r="CV727" t="s">
        <v>136</v>
      </c>
      <c r="CW727" s="3" t="s">
        <v>5515</v>
      </c>
      <c r="CX727" s="10">
        <v>16702353291</v>
      </c>
      <c r="CY727" t="s">
        <v>5207</v>
      </c>
      <c r="CZ727" t="s">
        <v>136</v>
      </c>
      <c r="DA727" t="s">
        <v>114</v>
      </c>
      <c r="DB727" t="s">
        <v>115</v>
      </c>
    </row>
    <row r="728" spans="1:111" ht="14.45" customHeight="1" x14ac:dyDescent="0.25">
      <c r="A728" t="s">
        <v>5516</v>
      </c>
      <c r="B728" t="s">
        <v>285</v>
      </c>
      <c r="C728" s="1">
        <v>45230.824103472223</v>
      </c>
      <c r="D728" s="1">
        <v>45266</v>
      </c>
      <c r="E728" t="s">
        <v>113</v>
      </c>
      <c r="F728" s="1">
        <v>45564.833333333336</v>
      </c>
      <c r="G728" t="s">
        <v>115</v>
      </c>
      <c r="H728" t="s">
        <v>115</v>
      </c>
      <c r="I728" t="s">
        <v>115</v>
      </c>
      <c r="J728" t="s">
        <v>2588</v>
      </c>
      <c r="L728" t="s">
        <v>2589</v>
      </c>
      <c r="M728" t="s">
        <v>2590</v>
      </c>
      <c r="N728" t="s">
        <v>214</v>
      </c>
      <c r="O728" t="s">
        <v>120</v>
      </c>
      <c r="P728" s="8">
        <v>96950</v>
      </c>
      <c r="Q728" t="s">
        <v>121</v>
      </c>
      <c r="R728" t="s">
        <v>136</v>
      </c>
      <c r="S728" s="10">
        <v>16702334646</v>
      </c>
      <c r="T728">
        <v>113</v>
      </c>
      <c r="U728">
        <v>6216</v>
      </c>
      <c r="V728" t="s">
        <v>122</v>
      </c>
      <c r="X728" t="s">
        <v>1672</v>
      </c>
      <c r="Y728" t="s">
        <v>2591</v>
      </c>
      <c r="Z728" t="s">
        <v>2760</v>
      </c>
      <c r="AA728" t="s">
        <v>3563</v>
      </c>
      <c r="AB728" t="s">
        <v>2590</v>
      </c>
      <c r="AD728" t="s">
        <v>214</v>
      </c>
      <c r="AE728" t="s">
        <v>120</v>
      </c>
      <c r="AF728" s="8">
        <v>96950</v>
      </c>
      <c r="AG728" t="s">
        <v>121</v>
      </c>
      <c r="AI728" s="10">
        <v>16702334646</v>
      </c>
      <c r="AJ728">
        <v>113</v>
      </c>
      <c r="AK728" t="s">
        <v>2594</v>
      </c>
      <c r="BC728" t="str">
        <f>"29-1123.00"</f>
        <v>29-1123.00</v>
      </c>
      <c r="BD728" t="s">
        <v>5517</v>
      </c>
      <c r="BE728" t="s">
        <v>5518</v>
      </c>
      <c r="BF728" t="s">
        <v>5519</v>
      </c>
      <c r="BG728">
        <v>5</v>
      </c>
      <c r="BI728" s="1">
        <v>45383</v>
      </c>
      <c r="BJ728" s="1">
        <v>45746</v>
      </c>
      <c r="BM728">
        <v>40</v>
      </c>
      <c r="BN728">
        <v>0</v>
      </c>
      <c r="BO728">
        <v>8</v>
      </c>
      <c r="BP728">
        <v>8</v>
      </c>
      <c r="BQ728">
        <v>8</v>
      </c>
      <c r="BR728">
        <v>8</v>
      </c>
      <c r="BS728">
        <v>8</v>
      </c>
      <c r="BT728">
        <v>0</v>
      </c>
      <c r="BU728" t="str">
        <f>"8:00 AM"</f>
        <v>8:00 AM</v>
      </c>
      <c r="BV728" t="str">
        <f t="shared" si="29"/>
        <v>5:00 PM</v>
      </c>
      <c r="BW728" t="s">
        <v>131</v>
      </c>
      <c r="BX728">
        <v>0</v>
      </c>
      <c r="BY728">
        <v>24</v>
      </c>
      <c r="BZ728" t="s">
        <v>114</v>
      </c>
      <c r="CA728">
        <v>4</v>
      </c>
      <c r="CB728" s="3" t="s">
        <v>5520</v>
      </c>
      <c r="CC728" t="s">
        <v>2589</v>
      </c>
      <c r="CD728" t="s">
        <v>2590</v>
      </c>
      <c r="CE728" t="s">
        <v>214</v>
      </c>
      <c r="CF728" t="s">
        <v>120</v>
      </c>
      <c r="CG728" s="8">
        <v>96950</v>
      </c>
      <c r="CH728" s="2">
        <v>43.05</v>
      </c>
      <c r="CI728" s="2">
        <v>43.05</v>
      </c>
      <c r="CJ728" s="2">
        <v>0</v>
      </c>
      <c r="CK728" s="2">
        <v>0</v>
      </c>
      <c r="CL728" t="s">
        <v>134</v>
      </c>
      <c r="CN728" t="s">
        <v>135</v>
      </c>
      <c r="CP728" t="s">
        <v>115</v>
      </c>
      <c r="CQ728" t="s">
        <v>114</v>
      </c>
      <c r="CR728" t="s">
        <v>115</v>
      </c>
      <c r="CS728" t="s">
        <v>115</v>
      </c>
      <c r="CT728" t="s">
        <v>136</v>
      </c>
      <c r="CU728" t="s">
        <v>114</v>
      </c>
      <c r="CV728" t="s">
        <v>136</v>
      </c>
      <c r="CW728" t="s">
        <v>184</v>
      </c>
      <c r="CX728" s="10">
        <v>16702334646</v>
      </c>
      <c r="CY728" t="s">
        <v>2594</v>
      </c>
      <c r="CZ728" t="s">
        <v>2601</v>
      </c>
      <c r="DA728" t="s">
        <v>114</v>
      </c>
      <c r="DB728" t="s">
        <v>115</v>
      </c>
      <c r="DC728" t="s">
        <v>1672</v>
      </c>
      <c r="DD728" t="s">
        <v>2591</v>
      </c>
      <c r="DE728" t="s">
        <v>1109</v>
      </c>
      <c r="DF728" t="s">
        <v>3413</v>
      </c>
      <c r="DG728" t="s">
        <v>2594</v>
      </c>
    </row>
    <row r="729" spans="1:111" ht="14.45" customHeight="1" x14ac:dyDescent="0.25">
      <c r="A729" t="s">
        <v>5532</v>
      </c>
      <c r="B729" t="s">
        <v>285</v>
      </c>
      <c r="C729" s="1">
        <v>45230.882642129633</v>
      </c>
      <c r="D729" s="1">
        <v>45266</v>
      </c>
      <c r="E729" t="s">
        <v>113</v>
      </c>
      <c r="F729" s="1">
        <v>45564.833333333336</v>
      </c>
      <c r="G729" t="s">
        <v>115</v>
      </c>
      <c r="H729" t="s">
        <v>115</v>
      </c>
      <c r="I729" t="s">
        <v>115</v>
      </c>
      <c r="J729" t="s">
        <v>3413</v>
      </c>
      <c r="L729" t="s">
        <v>2630</v>
      </c>
      <c r="M729" t="s">
        <v>2756</v>
      </c>
      <c r="N729" t="s">
        <v>214</v>
      </c>
      <c r="O729" t="s">
        <v>120</v>
      </c>
      <c r="P729" s="8">
        <v>96950</v>
      </c>
      <c r="Q729" t="s">
        <v>121</v>
      </c>
      <c r="S729" s="10">
        <v>16702334646</v>
      </c>
      <c r="T729">
        <v>113</v>
      </c>
      <c r="U729">
        <v>62161</v>
      </c>
      <c r="V729" t="s">
        <v>122</v>
      </c>
      <c r="X729" t="s">
        <v>2631</v>
      </c>
      <c r="Y729" t="s">
        <v>2591</v>
      </c>
      <c r="Z729" t="s">
        <v>1109</v>
      </c>
      <c r="AA729" t="s">
        <v>2592</v>
      </c>
      <c r="AB729" t="s">
        <v>2590</v>
      </c>
      <c r="AC729" t="s">
        <v>2593</v>
      </c>
      <c r="AD729" t="s">
        <v>214</v>
      </c>
      <c r="AE729" t="s">
        <v>120</v>
      </c>
      <c r="AF729" s="8">
        <v>96950</v>
      </c>
      <c r="AG729" t="s">
        <v>121</v>
      </c>
      <c r="AI729" s="10">
        <v>16702334646</v>
      </c>
      <c r="AJ729">
        <v>113</v>
      </c>
      <c r="AK729" t="s">
        <v>2594</v>
      </c>
      <c r="BC729" t="str">
        <f>"31-2022.00"</f>
        <v>31-2022.00</v>
      </c>
      <c r="BD729" t="s">
        <v>5533</v>
      </c>
      <c r="BE729" t="s">
        <v>5534</v>
      </c>
      <c r="BF729" t="s">
        <v>2748</v>
      </c>
      <c r="BG729">
        <v>10</v>
      </c>
      <c r="BI729" s="1">
        <v>45383</v>
      </c>
      <c r="BJ729" s="1">
        <v>45746</v>
      </c>
      <c r="BM729">
        <v>40</v>
      </c>
      <c r="BN729">
        <v>0</v>
      </c>
      <c r="BO729">
        <v>8</v>
      </c>
      <c r="BP729">
        <v>8</v>
      </c>
      <c r="BQ729">
        <v>8</v>
      </c>
      <c r="BR729">
        <v>8</v>
      </c>
      <c r="BS729">
        <v>8</v>
      </c>
      <c r="BT729">
        <v>0</v>
      </c>
      <c r="BU729" t="str">
        <f>"8:00 AM"</f>
        <v>8:00 AM</v>
      </c>
      <c r="BV729" t="str">
        <f t="shared" si="29"/>
        <v>5:00 PM</v>
      </c>
      <c r="BW729" t="s">
        <v>131</v>
      </c>
      <c r="BX729">
        <v>0</v>
      </c>
      <c r="BY729">
        <v>24</v>
      </c>
      <c r="BZ729" t="s">
        <v>115</v>
      </c>
      <c r="CB729" s="3" t="s">
        <v>5535</v>
      </c>
      <c r="CC729" t="s">
        <v>2593</v>
      </c>
      <c r="CD729" t="s">
        <v>2590</v>
      </c>
      <c r="CE729" t="s">
        <v>214</v>
      </c>
      <c r="CF729" t="s">
        <v>120</v>
      </c>
      <c r="CG729" s="8">
        <v>96950</v>
      </c>
      <c r="CH729" s="2">
        <v>10.7</v>
      </c>
      <c r="CI729" s="2">
        <v>10.7</v>
      </c>
      <c r="CJ729" s="2">
        <v>0</v>
      </c>
      <c r="CK729" s="2">
        <v>0</v>
      </c>
      <c r="CL729" t="s">
        <v>134</v>
      </c>
      <c r="CN729" t="s">
        <v>135</v>
      </c>
      <c r="CP729" t="s">
        <v>115</v>
      </c>
      <c r="CQ729" t="s">
        <v>114</v>
      </c>
      <c r="CR729" t="s">
        <v>115</v>
      </c>
      <c r="CS729" t="s">
        <v>114</v>
      </c>
      <c r="CT729" t="s">
        <v>136</v>
      </c>
      <c r="CU729" t="s">
        <v>114</v>
      </c>
      <c r="CV729" t="s">
        <v>136</v>
      </c>
      <c r="CW729" t="s">
        <v>184</v>
      </c>
      <c r="CX729" s="10">
        <v>16702334646</v>
      </c>
      <c r="CY729" t="s">
        <v>2594</v>
      </c>
      <c r="CZ729" t="s">
        <v>2601</v>
      </c>
      <c r="DA729" t="s">
        <v>114</v>
      </c>
      <c r="DB729" t="s">
        <v>115</v>
      </c>
      <c r="DC729" t="s">
        <v>1672</v>
      </c>
      <c r="DD729" t="s">
        <v>2591</v>
      </c>
      <c r="DE729" t="s">
        <v>1109</v>
      </c>
      <c r="DF729" t="s">
        <v>3413</v>
      </c>
      <c r="DG729" t="s">
        <v>2594</v>
      </c>
    </row>
    <row r="730" spans="1:111" ht="14.45" customHeight="1" x14ac:dyDescent="0.25">
      <c r="A730" t="s">
        <v>5536</v>
      </c>
      <c r="B730" t="s">
        <v>285</v>
      </c>
      <c r="C730" s="1">
        <v>45229.91838865741</v>
      </c>
      <c r="D730" s="1">
        <v>45266</v>
      </c>
      <c r="E730" t="s">
        <v>139</v>
      </c>
      <c r="G730" t="s">
        <v>115</v>
      </c>
      <c r="H730" t="s">
        <v>115</v>
      </c>
      <c r="I730" t="s">
        <v>115</v>
      </c>
      <c r="J730" t="s">
        <v>3630</v>
      </c>
      <c r="L730" t="s">
        <v>3631</v>
      </c>
      <c r="N730" t="s">
        <v>214</v>
      </c>
      <c r="O730" t="s">
        <v>120</v>
      </c>
      <c r="P730" s="8">
        <v>96950</v>
      </c>
      <c r="Q730" t="s">
        <v>121</v>
      </c>
      <c r="S730" s="10">
        <v>16707891814</v>
      </c>
      <c r="U730">
        <v>54192</v>
      </c>
      <c r="V730" t="s">
        <v>122</v>
      </c>
      <c r="X730" t="s">
        <v>3632</v>
      </c>
      <c r="Y730" t="s">
        <v>3633</v>
      </c>
      <c r="Z730" t="s">
        <v>3634</v>
      </c>
      <c r="AA730" t="s">
        <v>1381</v>
      </c>
      <c r="AB730" t="s">
        <v>3631</v>
      </c>
      <c r="AD730" t="s">
        <v>214</v>
      </c>
      <c r="AE730" t="s">
        <v>120</v>
      </c>
      <c r="AF730" s="8">
        <v>96950</v>
      </c>
      <c r="AG730" t="s">
        <v>121</v>
      </c>
      <c r="AI730" s="10">
        <v>16707891814</v>
      </c>
      <c r="AK730" t="s">
        <v>3635</v>
      </c>
      <c r="BC730" t="str">
        <f>"51-9198.00"</f>
        <v>51-9198.00</v>
      </c>
      <c r="BD730" t="s">
        <v>951</v>
      </c>
      <c r="BE730" t="s">
        <v>3636</v>
      </c>
      <c r="BF730" t="s">
        <v>3637</v>
      </c>
      <c r="BG730">
        <v>3</v>
      </c>
      <c r="BI730" s="1">
        <v>45261</v>
      </c>
      <c r="BJ730" s="1">
        <v>45565</v>
      </c>
      <c r="BM730">
        <v>40</v>
      </c>
      <c r="BN730">
        <v>0</v>
      </c>
      <c r="BO730">
        <v>8</v>
      </c>
      <c r="BP730">
        <v>8</v>
      </c>
      <c r="BQ730">
        <v>8</v>
      </c>
      <c r="BR730">
        <v>8</v>
      </c>
      <c r="BS730">
        <v>8</v>
      </c>
      <c r="BT730">
        <v>0</v>
      </c>
      <c r="BU730" t="str">
        <f>"8:00 AM"</f>
        <v>8:00 AM</v>
      </c>
      <c r="BV730" t="str">
        <f t="shared" si="29"/>
        <v>5:00 PM</v>
      </c>
      <c r="BW730" t="s">
        <v>131</v>
      </c>
      <c r="BX730">
        <v>0</v>
      </c>
      <c r="BY730">
        <v>12</v>
      </c>
      <c r="BZ730" t="s">
        <v>115</v>
      </c>
      <c r="CB730" t="s">
        <v>3638</v>
      </c>
      <c r="CC730" t="s">
        <v>3639</v>
      </c>
      <c r="CE730" t="s">
        <v>214</v>
      </c>
      <c r="CF730" t="s">
        <v>120</v>
      </c>
      <c r="CG730" s="8">
        <v>96950</v>
      </c>
      <c r="CH730" s="2">
        <v>7.95</v>
      </c>
      <c r="CI730" s="2">
        <v>7.95</v>
      </c>
      <c r="CJ730" s="2">
        <v>0</v>
      </c>
      <c r="CK730" s="2">
        <v>0</v>
      </c>
      <c r="CL730" t="s">
        <v>134</v>
      </c>
      <c r="CM730">
        <v>0</v>
      </c>
      <c r="CN730" t="s">
        <v>135</v>
      </c>
      <c r="CP730" t="s">
        <v>115</v>
      </c>
      <c r="CQ730" t="s">
        <v>114</v>
      </c>
      <c r="CR730" t="s">
        <v>115</v>
      </c>
      <c r="CS730" t="s">
        <v>115</v>
      </c>
      <c r="CT730" t="s">
        <v>136</v>
      </c>
      <c r="CU730" t="s">
        <v>114</v>
      </c>
      <c r="CV730" t="s">
        <v>136</v>
      </c>
      <c r="CW730" t="s">
        <v>362</v>
      </c>
      <c r="CX730" s="10">
        <v>16707891814</v>
      </c>
      <c r="CY730" t="s">
        <v>3635</v>
      </c>
      <c r="CZ730" t="s">
        <v>206</v>
      </c>
      <c r="DA730" t="s">
        <v>114</v>
      </c>
      <c r="DB730" t="s">
        <v>115</v>
      </c>
      <c r="DC730" t="s">
        <v>3632</v>
      </c>
      <c r="DD730" t="s">
        <v>5537</v>
      </c>
      <c r="DE730" t="s">
        <v>3634</v>
      </c>
      <c r="DF730" t="s">
        <v>3630</v>
      </c>
      <c r="DG730" t="s">
        <v>3635</v>
      </c>
    </row>
    <row r="731" spans="1:111" ht="14.45" customHeight="1" x14ac:dyDescent="0.25">
      <c r="A731" t="s">
        <v>5546</v>
      </c>
      <c r="B731" t="s">
        <v>285</v>
      </c>
      <c r="C731" s="1">
        <v>45232.890579166669</v>
      </c>
      <c r="D731" s="1">
        <v>45266</v>
      </c>
      <c r="E731" t="s">
        <v>113</v>
      </c>
      <c r="F731" s="1">
        <v>45564.833333333336</v>
      </c>
      <c r="G731" t="s">
        <v>115</v>
      </c>
      <c r="H731" t="s">
        <v>115</v>
      </c>
      <c r="I731" t="s">
        <v>115</v>
      </c>
      <c r="J731" t="s">
        <v>2588</v>
      </c>
      <c r="L731" t="s">
        <v>2629</v>
      </c>
      <c r="M731" t="s">
        <v>2590</v>
      </c>
      <c r="N731" t="s">
        <v>214</v>
      </c>
      <c r="O731" t="s">
        <v>120</v>
      </c>
      <c r="P731" s="8">
        <v>96950</v>
      </c>
      <c r="Q731" t="s">
        <v>121</v>
      </c>
      <c r="R731" t="s">
        <v>136</v>
      </c>
      <c r="S731" s="10">
        <v>16702334646</v>
      </c>
      <c r="T731">
        <v>113</v>
      </c>
      <c r="U731">
        <v>6216</v>
      </c>
      <c r="V731" t="s">
        <v>122</v>
      </c>
      <c r="X731" t="s">
        <v>1672</v>
      </c>
      <c r="Y731" t="s">
        <v>2591</v>
      </c>
      <c r="Z731" t="s">
        <v>2208</v>
      </c>
      <c r="AA731" t="s">
        <v>2592</v>
      </c>
      <c r="AB731" t="s">
        <v>2589</v>
      </c>
      <c r="AC731" t="s">
        <v>2590</v>
      </c>
      <c r="AD731" t="s">
        <v>214</v>
      </c>
      <c r="AE731" t="s">
        <v>120</v>
      </c>
      <c r="AF731" s="8">
        <v>96950</v>
      </c>
      <c r="AG731" t="s">
        <v>121</v>
      </c>
      <c r="AI731" s="10">
        <v>16702334646</v>
      </c>
      <c r="AJ731">
        <v>113</v>
      </c>
      <c r="AK731" t="s">
        <v>2594</v>
      </c>
      <c r="BC731" t="str">
        <f>"21-1022.00"</f>
        <v>21-1022.00</v>
      </c>
      <c r="BD731" t="s">
        <v>2648</v>
      </c>
      <c r="BE731" t="s">
        <v>2649</v>
      </c>
      <c r="BF731" t="s">
        <v>2650</v>
      </c>
      <c r="BG731">
        <v>5</v>
      </c>
      <c r="BI731" s="1">
        <v>45412</v>
      </c>
      <c r="BJ731" s="1">
        <v>45746</v>
      </c>
      <c r="BM731">
        <v>40</v>
      </c>
      <c r="BN731">
        <v>0</v>
      </c>
      <c r="BO731">
        <v>8</v>
      </c>
      <c r="BP731">
        <v>8</v>
      </c>
      <c r="BQ731">
        <v>8</v>
      </c>
      <c r="BR731">
        <v>8</v>
      </c>
      <c r="BS731">
        <v>8</v>
      </c>
      <c r="BT731">
        <v>0</v>
      </c>
      <c r="BU731" t="str">
        <f>"8:22 AM"</f>
        <v>8:22 AM</v>
      </c>
      <c r="BV731" t="str">
        <f t="shared" si="29"/>
        <v>5:00 PM</v>
      </c>
      <c r="BW731" t="s">
        <v>131</v>
      </c>
      <c r="BX731">
        <v>6</v>
      </c>
      <c r="BY731">
        <v>24</v>
      </c>
      <c r="BZ731" t="s">
        <v>114</v>
      </c>
      <c r="CA731">
        <v>3</v>
      </c>
      <c r="CB731" s="3" t="s">
        <v>5547</v>
      </c>
      <c r="CC731" t="s">
        <v>2629</v>
      </c>
      <c r="CD731" t="s">
        <v>2590</v>
      </c>
      <c r="CE731" t="s">
        <v>540</v>
      </c>
      <c r="CF731" t="s">
        <v>120</v>
      </c>
      <c r="CG731" s="8">
        <v>96950</v>
      </c>
      <c r="CH731" s="2">
        <v>13.81</v>
      </c>
      <c r="CI731" s="2">
        <v>13.81</v>
      </c>
      <c r="CL731" t="s">
        <v>1738</v>
      </c>
      <c r="CN731" t="s">
        <v>135</v>
      </c>
      <c r="CP731" t="s">
        <v>115</v>
      </c>
      <c r="CQ731" t="s">
        <v>114</v>
      </c>
      <c r="CR731" t="s">
        <v>115</v>
      </c>
      <c r="CS731" t="s">
        <v>115</v>
      </c>
      <c r="CT731" t="s">
        <v>136</v>
      </c>
      <c r="CU731" t="s">
        <v>114</v>
      </c>
      <c r="CV731" t="s">
        <v>136</v>
      </c>
      <c r="CW731" t="s">
        <v>184</v>
      </c>
      <c r="CX731" s="10">
        <v>16702334646</v>
      </c>
      <c r="CY731" t="s">
        <v>2594</v>
      </c>
      <c r="CZ731" t="s">
        <v>2601</v>
      </c>
      <c r="DA731" t="s">
        <v>114</v>
      </c>
      <c r="DB731" t="s">
        <v>115</v>
      </c>
      <c r="DC731" t="s">
        <v>1672</v>
      </c>
      <c r="DD731" t="s">
        <v>2591</v>
      </c>
      <c r="DE731" t="s">
        <v>1109</v>
      </c>
      <c r="DF731" t="s">
        <v>5548</v>
      </c>
      <c r="DG731" t="s">
        <v>2594</v>
      </c>
    </row>
    <row r="732" spans="1:111" ht="14.45" customHeight="1" x14ac:dyDescent="0.25">
      <c r="A732" t="s">
        <v>5549</v>
      </c>
      <c r="B732" t="s">
        <v>285</v>
      </c>
      <c r="C732" s="1">
        <v>45230.854642245373</v>
      </c>
      <c r="D732" s="1">
        <v>45266</v>
      </c>
      <c r="E732" t="s">
        <v>113</v>
      </c>
      <c r="F732" s="1">
        <v>45564.833333333336</v>
      </c>
      <c r="G732" t="s">
        <v>115</v>
      </c>
      <c r="H732" t="s">
        <v>115</v>
      </c>
      <c r="I732" t="s">
        <v>115</v>
      </c>
      <c r="J732" t="s">
        <v>2588</v>
      </c>
      <c r="L732" t="s">
        <v>2589</v>
      </c>
      <c r="M732" t="s">
        <v>2590</v>
      </c>
      <c r="N732" t="s">
        <v>214</v>
      </c>
      <c r="O732" t="s">
        <v>120</v>
      </c>
      <c r="P732" s="8">
        <v>96950</v>
      </c>
      <c r="Q732" t="s">
        <v>121</v>
      </c>
      <c r="R732" t="s">
        <v>136</v>
      </c>
      <c r="S732" s="10">
        <v>16702334646</v>
      </c>
      <c r="T732">
        <v>113</v>
      </c>
      <c r="U732">
        <v>6216</v>
      </c>
      <c r="V732" t="s">
        <v>122</v>
      </c>
      <c r="X732" t="s">
        <v>1672</v>
      </c>
      <c r="Y732" t="s">
        <v>2591</v>
      </c>
      <c r="Z732" t="s">
        <v>2760</v>
      </c>
      <c r="AA732" t="s">
        <v>3563</v>
      </c>
      <c r="AB732" t="s">
        <v>2590</v>
      </c>
      <c r="AD732" t="s">
        <v>214</v>
      </c>
      <c r="AE732" t="s">
        <v>120</v>
      </c>
      <c r="AF732" s="8">
        <v>96950</v>
      </c>
      <c r="AG732" t="s">
        <v>121</v>
      </c>
      <c r="AI732" s="10">
        <v>16702334646</v>
      </c>
      <c r="AJ732">
        <v>113</v>
      </c>
      <c r="AK732" t="s">
        <v>2594</v>
      </c>
      <c r="BC732" t="str">
        <f>"31-2021.00"</f>
        <v>31-2021.00</v>
      </c>
      <c r="BD732" t="s">
        <v>2746</v>
      </c>
      <c r="BE732" t="s">
        <v>5550</v>
      </c>
      <c r="BF732" t="s">
        <v>5551</v>
      </c>
      <c r="BG732">
        <v>12</v>
      </c>
      <c r="BI732" s="1">
        <v>45383</v>
      </c>
      <c r="BJ732" s="1">
        <v>45746</v>
      </c>
      <c r="BM732">
        <v>40</v>
      </c>
      <c r="BN732">
        <v>0</v>
      </c>
      <c r="BO732">
        <v>8</v>
      </c>
      <c r="BP732">
        <v>8</v>
      </c>
      <c r="BQ732">
        <v>8</v>
      </c>
      <c r="BR732">
        <v>8</v>
      </c>
      <c r="BS732">
        <v>8</v>
      </c>
      <c r="BT732">
        <v>0</v>
      </c>
      <c r="BU732" t="str">
        <f>"8:00 AM"</f>
        <v>8:00 AM</v>
      </c>
      <c r="BV732" t="str">
        <f t="shared" si="29"/>
        <v>5:00 PM</v>
      </c>
      <c r="BW732" t="s">
        <v>131</v>
      </c>
      <c r="BX732">
        <v>0</v>
      </c>
      <c r="BY732">
        <v>24</v>
      </c>
      <c r="BZ732" t="s">
        <v>115</v>
      </c>
      <c r="CB732" s="3" t="s">
        <v>5552</v>
      </c>
      <c r="CC732" t="s">
        <v>2629</v>
      </c>
      <c r="CD732" t="s">
        <v>2590</v>
      </c>
      <c r="CE732" t="s">
        <v>214</v>
      </c>
      <c r="CF732" t="s">
        <v>120</v>
      </c>
      <c r="CG732" s="8">
        <v>96950</v>
      </c>
      <c r="CH732" s="2">
        <v>20.78</v>
      </c>
      <c r="CI732" s="2">
        <v>20.78</v>
      </c>
      <c r="CJ732" s="2">
        <v>0</v>
      </c>
      <c r="CK732" s="2">
        <v>0</v>
      </c>
      <c r="CL732" t="s">
        <v>134</v>
      </c>
      <c r="CN732" t="s">
        <v>135</v>
      </c>
      <c r="CP732" t="s">
        <v>115</v>
      </c>
      <c r="CQ732" t="s">
        <v>114</v>
      </c>
      <c r="CR732" t="s">
        <v>115</v>
      </c>
      <c r="CS732" t="s">
        <v>115</v>
      </c>
      <c r="CT732" t="s">
        <v>136</v>
      </c>
      <c r="CU732" t="s">
        <v>114</v>
      </c>
      <c r="CV732" t="s">
        <v>136</v>
      </c>
      <c r="CW732" t="s">
        <v>184</v>
      </c>
      <c r="CX732" s="10">
        <v>16702334646</v>
      </c>
      <c r="CY732" t="s">
        <v>2594</v>
      </c>
      <c r="CZ732" t="s">
        <v>2601</v>
      </c>
      <c r="DA732" t="s">
        <v>114</v>
      </c>
      <c r="DB732" t="s">
        <v>115</v>
      </c>
      <c r="DC732" t="s">
        <v>1672</v>
      </c>
      <c r="DD732" t="s">
        <v>2591</v>
      </c>
      <c r="DE732" t="s">
        <v>2760</v>
      </c>
      <c r="DF732" t="s">
        <v>2761</v>
      </c>
      <c r="DG732" t="s">
        <v>2594</v>
      </c>
    </row>
    <row r="733" spans="1:111" ht="14.45" customHeight="1" x14ac:dyDescent="0.25">
      <c r="A733" t="s">
        <v>5563</v>
      </c>
      <c r="B733" t="s">
        <v>285</v>
      </c>
      <c r="C733" s="1">
        <v>45230.072860416665</v>
      </c>
      <c r="D733" s="1">
        <v>45266</v>
      </c>
      <c r="E733" t="s">
        <v>113</v>
      </c>
      <c r="F733" s="1">
        <v>45564.833333333336</v>
      </c>
      <c r="G733" t="s">
        <v>115</v>
      </c>
      <c r="H733" t="s">
        <v>115</v>
      </c>
      <c r="I733" t="s">
        <v>115</v>
      </c>
      <c r="J733" t="s">
        <v>2761</v>
      </c>
      <c r="K733" t="s">
        <v>136</v>
      </c>
      <c r="L733" t="s">
        <v>2756</v>
      </c>
      <c r="M733" t="s">
        <v>2590</v>
      </c>
      <c r="N733" t="s">
        <v>214</v>
      </c>
      <c r="O733" t="s">
        <v>120</v>
      </c>
      <c r="P733" s="8">
        <v>96950</v>
      </c>
      <c r="Q733" t="s">
        <v>121</v>
      </c>
      <c r="S733" s="10">
        <v>16702334646</v>
      </c>
      <c r="T733">
        <v>113</v>
      </c>
      <c r="U733">
        <v>62161</v>
      </c>
      <c r="V733" t="s">
        <v>122</v>
      </c>
      <c r="X733" t="s">
        <v>1672</v>
      </c>
      <c r="Y733" t="s">
        <v>2591</v>
      </c>
      <c r="Z733" t="s">
        <v>1109</v>
      </c>
      <c r="AA733" t="s">
        <v>2592</v>
      </c>
      <c r="AB733" t="s">
        <v>2756</v>
      </c>
      <c r="AC733" t="s">
        <v>2590</v>
      </c>
      <c r="AD733" t="s">
        <v>214</v>
      </c>
      <c r="AE733" t="s">
        <v>120</v>
      </c>
      <c r="AF733" s="8">
        <v>96950</v>
      </c>
      <c r="AG733" t="s">
        <v>121</v>
      </c>
      <c r="AI733" s="10">
        <v>16702334646</v>
      </c>
      <c r="AJ733">
        <v>113</v>
      </c>
      <c r="AK733" t="s">
        <v>2594</v>
      </c>
      <c r="BC733" t="str">
        <f>"49-9071.00"</f>
        <v>49-9071.00</v>
      </c>
      <c r="BD733" t="s">
        <v>200</v>
      </c>
      <c r="BE733" t="s">
        <v>5564</v>
      </c>
      <c r="BF733" t="s">
        <v>5565</v>
      </c>
      <c r="BG733">
        <v>2</v>
      </c>
      <c r="BI733" s="1">
        <v>45383</v>
      </c>
      <c r="BJ733" s="1">
        <v>45747</v>
      </c>
      <c r="BM733">
        <v>40</v>
      </c>
      <c r="BN733">
        <v>0</v>
      </c>
      <c r="BO733">
        <v>8</v>
      </c>
      <c r="BP733">
        <v>8</v>
      </c>
      <c r="BQ733">
        <v>8</v>
      </c>
      <c r="BR733">
        <v>8</v>
      </c>
      <c r="BS733">
        <v>8</v>
      </c>
      <c r="BT733">
        <v>0</v>
      </c>
      <c r="BU733" t="str">
        <f>"8:00 AM"</f>
        <v>8:00 AM</v>
      </c>
      <c r="BV733" t="str">
        <f t="shared" si="29"/>
        <v>5:00 PM</v>
      </c>
      <c r="BW733" t="s">
        <v>131</v>
      </c>
      <c r="BX733">
        <v>0</v>
      </c>
      <c r="BY733">
        <v>12</v>
      </c>
      <c r="BZ733" t="s">
        <v>115</v>
      </c>
      <c r="CB733" s="3" t="s">
        <v>5566</v>
      </c>
      <c r="CC733" t="s">
        <v>2593</v>
      </c>
      <c r="CD733" t="s">
        <v>2590</v>
      </c>
      <c r="CE733" t="s">
        <v>214</v>
      </c>
      <c r="CF733" t="s">
        <v>120</v>
      </c>
      <c r="CG733" s="8">
        <v>96950</v>
      </c>
      <c r="CH733" s="2">
        <v>9.19</v>
      </c>
      <c r="CI733" s="2">
        <v>9.19</v>
      </c>
      <c r="CJ733" s="2">
        <v>13.78</v>
      </c>
      <c r="CK733" s="2">
        <v>13.78</v>
      </c>
      <c r="CL733" t="s">
        <v>134</v>
      </c>
      <c r="CN733" t="s">
        <v>135</v>
      </c>
      <c r="CP733" t="s">
        <v>115</v>
      </c>
      <c r="CQ733" t="s">
        <v>114</v>
      </c>
      <c r="CR733" t="s">
        <v>115</v>
      </c>
      <c r="CS733" t="s">
        <v>114</v>
      </c>
      <c r="CT733" t="s">
        <v>136</v>
      </c>
      <c r="CU733" t="s">
        <v>114</v>
      </c>
      <c r="CV733" t="s">
        <v>136</v>
      </c>
      <c r="CW733" t="s">
        <v>184</v>
      </c>
      <c r="CX733" s="10">
        <v>16702334646</v>
      </c>
      <c r="CY733" t="s">
        <v>2594</v>
      </c>
      <c r="CZ733" t="s">
        <v>2601</v>
      </c>
      <c r="DA733" t="s">
        <v>114</v>
      </c>
      <c r="DB733" t="s">
        <v>115</v>
      </c>
      <c r="DC733" t="s">
        <v>1672</v>
      </c>
      <c r="DD733" t="s">
        <v>2591</v>
      </c>
      <c r="DE733" t="s">
        <v>2760</v>
      </c>
      <c r="DF733" t="s">
        <v>3413</v>
      </c>
      <c r="DG733" t="s">
        <v>2594</v>
      </c>
    </row>
    <row r="734" spans="1:111" ht="14.45" customHeight="1" x14ac:dyDescent="0.25">
      <c r="A734" t="s">
        <v>5571</v>
      </c>
      <c r="B734" t="s">
        <v>285</v>
      </c>
      <c r="C734" s="1">
        <v>45223.996950000001</v>
      </c>
      <c r="D734" s="1">
        <v>45266</v>
      </c>
      <c r="E734" t="s">
        <v>139</v>
      </c>
      <c r="G734" t="s">
        <v>114</v>
      </c>
      <c r="H734" t="s">
        <v>115</v>
      </c>
      <c r="I734" t="s">
        <v>115</v>
      </c>
      <c r="J734" t="s">
        <v>2453</v>
      </c>
      <c r="K734" t="s">
        <v>2454</v>
      </c>
      <c r="L734" t="s">
        <v>2455</v>
      </c>
      <c r="N734" t="s">
        <v>119</v>
      </c>
      <c r="O734" t="s">
        <v>120</v>
      </c>
      <c r="P734" s="8">
        <v>96950</v>
      </c>
      <c r="Q734" t="s">
        <v>121</v>
      </c>
      <c r="S734" s="10">
        <v>16703230097</v>
      </c>
      <c r="U734">
        <v>44511</v>
      </c>
      <c r="V734" t="s">
        <v>122</v>
      </c>
      <c r="X734" t="s">
        <v>1017</v>
      </c>
      <c r="Y734" t="s">
        <v>2456</v>
      </c>
      <c r="AA734" t="s">
        <v>308</v>
      </c>
      <c r="AB734" t="s">
        <v>2455</v>
      </c>
      <c r="AD734" t="s">
        <v>119</v>
      </c>
      <c r="AE734" t="s">
        <v>120</v>
      </c>
      <c r="AF734" s="8">
        <v>96950</v>
      </c>
      <c r="AG734" t="s">
        <v>121</v>
      </c>
      <c r="AI734" s="10">
        <v>16703230097</v>
      </c>
      <c r="AK734" t="s">
        <v>1020</v>
      </c>
      <c r="AL734" t="s">
        <v>337</v>
      </c>
      <c r="AM734" t="s">
        <v>2457</v>
      </c>
      <c r="AN734" t="s">
        <v>2458</v>
      </c>
      <c r="AP734" t="s">
        <v>2459</v>
      </c>
      <c r="AR734" t="s">
        <v>119</v>
      </c>
      <c r="AS734" t="s">
        <v>120</v>
      </c>
      <c r="AT734">
        <v>96950</v>
      </c>
      <c r="AU734" t="s">
        <v>121</v>
      </c>
      <c r="AW734" s="10">
        <v>16702353403</v>
      </c>
      <c r="AY734" t="s">
        <v>2460</v>
      </c>
      <c r="AZ734" t="s">
        <v>2461</v>
      </c>
      <c r="BC734" t="str">
        <f>"53-7065.00"</f>
        <v>53-7065.00</v>
      </c>
      <c r="BD734" t="s">
        <v>936</v>
      </c>
      <c r="BE734" t="s">
        <v>2462</v>
      </c>
      <c r="BF734" t="s">
        <v>2463</v>
      </c>
      <c r="BG734">
        <v>1</v>
      </c>
      <c r="BI734" s="1">
        <v>45201</v>
      </c>
      <c r="BJ734" s="1">
        <v>46296</v>
      </c>
      <c r="BM734">
        <v>35</v>
      </c>
      <c r="BN734">
        <v>0</v>
      </c>
      <c r="BO734">
        <v>7</v>
      </c>
      <c r="BP734">
        <v>7</v>
      </c>
      <c r="BQ734">
        <v>7</v>
      </c>
      <c r="BR734">
        <v>7</v>
      </c>
      <c r="BS734">
        <v>7</v>
      </c>
      <c r="BT734">
        <v>0</v>
      </c>
      <c r="BU734" t="str">
        <f>"9:00 AM"</f>
        <v>9:00 AM</v>
      </c>
      <c r="BV734" t="str">
        <f t="shared" si="29"/>
        <v>5:00 PM</v>
      </c>
      <c r="BW734" t="s">
        <v>131</v>
      </c>
      <c r="BX734">
        <v>0</v>
      </c>
      <c r="BY734">
        <v>12</v>
      </c>
      <c r="BZ734" t="s">
        <v>115</v>
      </c>
      <c r="CB734" t="s">
        <v>2464</v>
      </c>
      <c r="CC734" t="s">
        <v>2465</v>
      </c>
      <c r="CE734" t="s">
        <v>119</v>
      </c>
      <c r="CF734" t="s">
        <v>120</v>
      </c>
      <c r="CG734" s="8">
        <v>96950</v>
      </c>
      <c r="CH734" s="2">
        <v>8.56</v>
      </c>
      <c r="CI734" s="2">
        <v>8.56</v>
      </c>
      <c r="CJ734" s="2">
        <v>12.84</v>
      </c>
      <c r="CK734" s="2">
        <v>12.84</v>
      </c>
      <c r="CL734" t="s">
        <v>134</v>
      </c>
      <c r="CM734" t="s">
        <v>423</v>
      </c>
      <c r="CN734" t="s">
        <v>135</v>
      </c>
      <c r="CP734" t="s">
        <v>115</v>
      </c>
      <c r="CQ734" t="s">
        <v>114</v>
      </c>
      <c r="CR734" t="s">
        <v>115</v>
      </c>
      <c r="CS734" t="s">
        <v>114</v>
      </c>
      <c r="CT734" t="s">
        <v>136</v>
      </c>
      <c r="CU734" t="s">
        <v>114</v>
      </c>
      <c r="CV734" t="s">
        <v>136</v>
      </c>
      <c r="CW734" t="s">
        <v>1026</v>
      </c>
      <c r="CX734" s="10">
        <v>16703230097</v>
      </c>
      <c r="CY734" t="s">
        <v>1027</v>
      </c>
      <c r="CZ734" t="s">
        <v>136</v>
      </c>
      <c r="DA734" t="s">
        <v>114</v>
      </c>
      <c r="DB734" t="s">
        <v>115</v>
      </c>
    </row>
    <row r="735" spans="1:111" ht="14.45" customHeight="1" x14ac:dyDescent="0.25">
      <c r="A735" t="s">
        <v>5541</v>
      </c>
      <c r="B735" t="s">
        <v>700</v>
      </c>
      <c r="C735" s="1">
        <v>45208.712465277778</v>
      </c>
      <c r="D735" s="1">
        <v>45266</v>
      </c>
      <c r="E735" t="s">
        <v>113</v>
      </c>
      <c r="F735" s="1">
        <v>45279.791666666664</v>
      </c>
      <c r="G735" t="s">
        <v>115</v>
      </c>
      <c r="H735" t="s">
        <v>115</v>
      </c>
      <c r="I735" t="s">
        <v>115</v>
      </c>
      <c r="J735" t="s">
        <v>2904</v>
      </c>
      <c r="K735" t="s">
        <v>3400</v>
      </c>
      <c r="L735" t="s">
        <v>2914</v>
      </c>
      <c r="M735" t="s">
        <v>3401</v>
      </c>
      <c r="N735" t="s">
        <v>119</v>
      </c>
      <c r="O735" t="s">
        <v>120</v>
      </c>
      <c r="P735" s="8">
        <v>96950</v>
      </c>
      <c r="Q735" t="s">
        <v>121</v>
      </c>
      <c r="S735" s="10">
        <v>16703227251</v>
      </c>
      <c r="U735">
        <v>312112</v>
      </c>
      <c r="V735" t="s">
        <v>122</v>
      </c>
      <c r="X735" t="s">
        <v>1357</v>
      </c>
      <c r="Y735" t="s">
        <v>2908</v>
      </c>
      <c r="Z735" t="s">
        <v>2909</v>
      </c>
      <c r="AA735" t="s">
        <v>4909</v>
      </c>
      <c r="AB735" t="s">
        <v>2914</v>
      </c>
      <c r="AC735" t="s">
        <v>3401</v>
      </c>
      <c r="AD735" t="s">
        <v>119</v>
      </c>
      <c r="AE735" t="s">
        <v>120</v>
      </c>
      <c r="AF735" s="8">
        <v>96950</v>
      </c>
      <c r="AG735" t="s">
        <v>121</v>
      </c>
      <c r="AI735" s="10">
        <v>16703227251</v>
      </c>
      <c r="AK735" t="s">
        <v>2911</v>
      </c>
      <c r="BC735" t="str">
        <f>"51-9198.00"</f>
        <v>51-9198.00</v>
      </c>
      <c r="BD735" t="s">
        <v>951</v>
      </c>
      <c r="BE735" t="s">
        <v>5542</v>
      </c>
      <c r="BF735" t="s">
        <v>5543</v>
      </c>
      <c r="BG735">
        <v>5</v>
      </c>
      <c r="BH735">
        <v>4</v>
      </c>
      <c r="BI735" s="1">
        <v>45281</v>
      </c>
      <c r="BJ735" s="1">
        <v>45646</v>
      </c>
      <c r="BK735" s="1">
        <v>45281</v>
      </c>
      <c r="BL735" s="1">
        <v>45646</v>
      </c>
      <c r="BM735">
        <v>40</v>
      </c>
      <c r="BN735">
        <v>0</v>
      </c>
      <c r="BO735">
        <v>8</v>
      </c>
      <c r="BP735">
        <v>8</v>
      </c>
      <c r="BQ735">
        <v>8</v>
      </c>
      <c r="BR735">
        <v>8</v>
      </c>
      <c r="BS735">
        <v>8</v>
      </c>
      <c r="BT735">
        <v>0</v>
      </c>
      <c r="BU735" t="str">
        <f>"7:30 AM"</f>
        <v>7:30 AM</v>
      </c>
      <c r="BV735" t="str">
        <f>"4:30 PM"</f>
        <v>4:30 PM</v>
      </c>
      <c r="BW735" t="s">
        <v>131</v>
      </c>
      <c r="BX735">
        <v>0</v>
      </c>
      <c r="BY735">
        <v>6</v>
      </c>
      <c r="BZ735" t="s">
        <v>115</v>
      </c>
      <c r="CB735" t="s">
        <v>5544</v>
      </c>
      <c r="CC735" t="s">
        <v>2914</v>
      </c>
      <c r="CD735" t="s">
        <v>3401</v>
      </c>
      <c r="CE735" t="s">
        <v>119</v>
      </c>
      <c r="CF735" t="s">
        <v>120</v>
      </c>
      <c r="CG735" s="8">
        <v>96950</v>
      </c>
      <c r="CH735" s="2">
        <v>7.95</v>
      </c>
      <c r="CI735" s="2">
        <v>7.95</v>
      </c>
      <c r="CJ735" s="2">
        <v>0</v>
      </c>
      <c r="CK735" s="2">
        <v>0</v>
      </c>
      <c r="CL735" t="s">
        <v>134</v>
      </c>
      <c r="CN735" t="s">
        <v>135</v>
      </c>
      <c r="CP735" t="s">
        <v>115</v>
      </c>
      <c r="CQ735" t="s">
        <v>114</v>
      </c>
      <c r="CR735" t="s">
        <v>115</v>
      </c>
      <c r="CS735" t="s">
        <v>115</v>
      </c>
      <c r="CT735" t="s">
        <v>136</v>
      </c>
      <c r="CU735" t="s">
        <v>114</v>
      </c>
      <c r="CV735" t="s">
        <v>136</v>
      </c>
      <c r="CW735" t="s">
        <v>5545</v>
      </c>
      <c r="CX735" s="10">
        <v>16703227251</v>
      </c>
      <c r="CY735" t="s">
        <v>2911</v>
      </c>
      <c r="CZ735" t="s">
        <v>136</v>
      </c>
      <c r="DA735" t="s">
        <v>114</v>
      </c>
      <c r="DB735" t="s">
        <v>115</v>
      </c>
    </row>
    <row r="736" spans="1:111" ht="14.45" customHeight="1" x14ac:dyDescent="0.25">
      <c r="A736" t="s">
        <v>5498</v>
      </c>
      <c r="B736" t="s">
        <v>112</v>
      </c>
      <c r="C736" s="1">
        <v>45260.794955092591</v>
      </c>
      <c r="D736" s="1">
        <v>45266</v>
      </c>
      <c r="E736" t="s">
        <v>139</v>
      </c>
      <c r="G736" t="s">
        <v>115</v>
      </c>
      <c r="H736" t="s">
        <v>115</v>
      </c>
      <c r="I736" t="s">
        <v>115</v>
      </c>
      <c r="J736" t="s">
        <v>3579</v>
      </c>
      <c r="L736" t="s">
        <v>3794</v>
      </c>
      <c r="N736" t="s">
        <v>214</v>
      </c>
      <c r="O736" t="s">
        <v>120</v>
      </c>
      <c r="P736" s="8">
        <v>96950</v>
      </c>
      <c r="Q736" t="s">
        <v>121</v>
      </c>
      <c r="R736" t="s">
        <v>120</v>
      </c>
      <c r="S736" s="10">
        <v>16702341795</v>
      </c>
      <c r="U736">
        <v>56179</v>
      </c>
      <c r="V736" t="s">
        <v>122</v>
      </c>
      <c r="X736" t="s">
        <v>3582</v>
      </c>
      <c r="Y736" t="s">
        <v>3311</v>
      </c>
      <c r="Z736" t="s">
        <v>3584</v>
      </c>
      <c r="AA736" t="s">
        <v>3585</v>
      </c>
      <c r="AB736" t="s">
        <v>3794</v>
      </c>
      <c r="AD736" t="s">
        <v>214</v>
      </c>
      <c r="AE736" t="s">
        <v>120</v>
      </c>
      <c r="AF736" s="8">
        <v>96950</v>
      </c>
      <c r="AG736" t="s">
        <v>121</v>
      </c>
      <c r="AI736" s="10">
        <v>16702341795</v>
      </c>
      <c r="AK736" t="s">
        <v>3586</v>
      </c>
      <c r="BC736" t="str">
        <f>"49-9071.00"</f>
        <v>49-9071.00</v>
      </c>
      <c r="BD736" t="s">
        <v>200</v>
      </c>
      <c r="BE736" t="s">
        <v>3795</v>
      </c>
      <c r="BF736" t="s">
        <v>3796</v>
      </c>
      <c r="BG736">
        <v>5</v>
      </c>
      <c r="BI736" s="1">
        <v>45323</v>
      </c>
      <c r="BJ736" s="1">
        <v>45688</v>
      </c>
      <c r="BM736">
        <v>40</v>
      </c>
      <c r="BN736">
        <v>0</v>
      </c>
      <c r="BO736">
        <v>8</v>
      </c>
      <c r="BP736">
        <v>8</v>
      </c>
      <c r="BQ736">
        <v>8</v>
      </c>
      <c r="BR736">
        <v>8</v>
      </c>
      <c r="BS736">
        <v>8</v>
      </c>
      <c r="BT736">
        <v>0</v>
      </c>
      <c r="BU736" t="str">
        <f>"8:00 AM"</f>
        <v>8:00 AM</v>
      </c>
      <c r="BV736" t="str">
        <f>"5:00 PM"</f>
        <v>5:00 PM</v>
      </c>
      <c r="BW736" t="s">
        <v>4862</v>
      </c>
      <c r="BX736">
        <v>0</v>
      </c>
      <c r="BY736">
        <v>12</v>
      </c>
      <c r="BZ736" t="s">
        <v>115</v>
      </c>
      <c r="CB736" t="s">
        <v>3797</v>
      </c>
      <c r="CC736" t="s">
        <v>3580</v>
      </c>
      <c r="CD736" t="s">
        <v>3581</v>
      </c>
      <c r="CE736" t="s">
        <v>214</v>
      </c>
      <c r="CF736" t="s">
        <v>120</v>
      </c>
      <c r="CG736" s="8">
        <v>96950</v>
      </c>
      <c r="CH736" s="2">
        <v>9.5399999999999991</v>
      </c>
      <c r="CI736" s="2">
        <v>10</v>
      </c>
      <c r="CJ736" s="2">
        <v>14.31</v>
      </c>
      <c r="CK736" s="2">
        <v>15</v>
      </c>
      <c r="CL736" t="s">
        <v>134</v>
      </c>
      <c r="CM736" t="s">
        <v>184</v>
      </c>
      <c r="CN736" t="s">
        <v>135</v>
      </c>
      <c r="CP736" t="s">
        <v>114</v>
      </c>
      <c r="CQ736" t="s">
        <v>114</v>
      </c>
      <c r="CR736" t="s">
        <v>114</v>
      </c>
      <c r="CS736" t="s">
        <v>114</v>
      </c>
      <c r="CT736" t="s">
        <v>136</v>
      </c>
      <c r="CU736" t="s">
        <v>114</v>
      </c>
      <c r="CV736" t="s">
        <v>114</v>
      </c>
      <c r="CW736" t="s">
        <v>4121</v>
      </c>
      <c r="CX736" s="10">
        <v>16702341795</v>
      </c>
      <c r="CY736" t="s">
        <v>3586</v>
      </c>
      <c r="CZ736" t="s">
        <v>3592</v>
      </c>
      <c r="DA736" t="s">
        <v>114</v>
      </c>
      <c r="DB736" t="s">
        <v>115</v>
      </c>
    </row>
    <row r="737" spans="1:111" ht="14.45" customHeight="1" x14ac:dyDescent="0.25">
      <c r="A737" t="s">
        <v>5521</v>
      </c>
      <c r="B737" t="s">
        <v>112</v>
      </c>
      <c r="C737" s="1">
        <v>45258.997270370368</v>
      </c>
      <c r="D737" s="1">
        <v>45266</v>
      </c>
      <c r="E737" t="s">
        <v>139</v>
      </c>
      <c r="G737" t="s">
        <v>115</v>
      </c>
      <c r="H737" t="s">
        <v>115</v>
      </c>
      <c r="I737" t="s">
        <v>115</v>
      </c>
      <c r="J737" t="s">
        <v>5522</v>
      </c>
      <c r="L737" t="s">
        <v>5523</v>
      </c>
      <c r="M737" t="s">
        <v>5524</v>
      </c>
      <c r="N737" t="s">
        <v>119</v>
      </c>
      <c r="O737" t="s">
        <v>120</v>
      </c>
      <c r="P737" s="8">
        <v>96950</v>
      </c>
      <c r="Q737" t="s">
        <v>121</v>
      </c>
      <c r="S737" s="10">
        <v>16702341795</v>
      </c>
      <c r="U737">
        <v>551114</v>
      </c>
      <c r="V737" t="s">
        <v>122</v>
      </c>
      <c r="X737" t="s">
        <v>5525</v>
      </c>
      <c r="Y737" t="s">
        <v>5526</v>
      </c>
      <c r="Z737" t="s">
        <v>5527</v>
      </c>
      <c r="AA737" t="s">
        <v>1417</v>
      </c>
      <c r="AB737" t="s">
        <v>5523</v>
      </c>
      <c r="AC737" t="s">
        <v>5524</v>
      </c>
      <c r="AD737" t="s">
        <v>119</v>
      </c>
      <c r="AE737" t="s">
        <v>120</v>
      </c>
      <c r="AF737" s="8">
        <v>96950</v>
      </c>
      <c r="AG737" t="s">
        <v>121</v>
      </c>
      <c r="AI737" s="10">
        <v>16702341795</v>
      </c>
      <c r="AK737" t="s">
        <v>3586</v>
      </c>
      <c r="BC737" t="str">
        <f>"15-1211.00"</f>
        <v>15-1211.00</v>
      </c>
      <c r="BD737" t="s">
        <v>5528</v>
      </c>
      <c r="BE737" t="s">
        <v>5529</v>
      </c>
      <c r="BF737" t="s">
        <v>5530</v>
      </c>
      <c r="BG737">
        <v>1</v>
      </c>
      <c r="BI737" s="1">
        <v>45323</v>
      </c>
      <c r="BJ737" s="1">
        <v>45688</v>
      </c>
      <c r="BM737">
        <v>40</v>
      </c>
      <c r="BN737">
        <v>0</v>
      </c>
      <c r="BO737">
        <v>8</v>
      </c>
      <c r="BP737">
        <v>8</v>
      </c>
      <c r="BQ737">
        <v>8</v>
      </c>
      <c r="BR737">
        <v>8</v>
      </c>
      <c r="BS737">
        <v>8</v>
      </c>
      <c r="BT737">
        <v>0</v>
      </c>
      <c r="BU737" t="str">
        <f>"8:00 AM"</f>
        <v>8:00 AM</v>
      </c>
      <c r="BV737" t="str">
        <f>"5:00 PM"</f>
        <v>5:00 PM</v>
      </c>
      <c r="BW737" t="s">
        <v>4862</v>
      </c>
      <c r="BX737">
        <v>0</v>
      </c>
      <c r="BY737">
        <v>24</v>
      </c>
      <c r="BZ737" t="s">
        <v>115</v>
      </c>
      <c r="CB737" t="s">
        <v>5531</v>
      </c>
      <c r="CC737" t="s">
        <v>5523</v>
      </c>
      <c r="CD737" t="s">
        <v>5524</v>
      </c>
      <c r="CE737" t="s">
        <v>119</v>
      </c>
      <c r="CF737" t="s">
        <v>120</v>
      </c>
      <c r="CG737" s="8">
        <v>96950</v>
      </c>
      <c r="CH737" s="2">
        <v>18.010000000000002</v>
      </c>
      <c r="CI737" s="2">
        <v>18.5</v>
      </c>
      <c r="CJ737" s="2">
        <v>27.02</v>
      </c>
      <c r="CK737" s="2">
        <v>27.75</v>
      </c>
      <c r="CL737" t="s">
        <v>134</v>
      </c>
      <c r="CM737" t="s">
        <v>184</v>
      </c>
      <c r="CN737" t="s">
        <v>135</v>
      </c>
      <c r="CP737" t="s">
        <v>115</v>
      </c>
      <c r="CQ737" t="s">
        <v>114</v>
      </c>
      <c r="CR737" t="s">
        <v>114</v>
      </c>
      <c r="CS737" t="s">
        <v>115</v>
      </c>
      <c r="CT737" t="s">
        <v>136</v>
      </c>
      <c r="CU737" t="s">
        <v>114</v>
      </c>
      <c r="CV737" t="s">
        <v>114</v>
      </c>
      <c r="CW737" t="s">
        <v>4121</v>
      </c>
      <c r="CX737" s="10">
        <v>16702341795</v>
      </c>
      <c r="CY737" t="s">
        <v>3586</v>
      </c>
      <c r="CZ737" t="s">
        <v>3592</v>
      </c>
      <c r="DA737" t="s">
        <v>114</v>
      </c>
      <c r="DB737" t="s">
        <v>115</v>
      </c>
    </row>
    <row r="738" spans="1:111" ht="14.45" customHeight="1" x14ac:dyDescent="0.25">
      <c r="A738" t="s">
        <v>5572</v>
      </c>
      <c r="B738" t="s">
        <v>209</v>
      </c>
      <c r="C738" s="1">
        <v>45190.071684953706</v>
      </c>
      <c r="D738" s="1">
        <v>45267</v>
      </c>
      <c r="E738" t="s">
        <v>139</v>
      </c>
      <c r="G738" t="s">
        <v>115</v>
      </c>
      <c r="H738" t="s">
        <v>115</v>
      </c>
      <c r="I738" t="s">
        <v>115</v>
      </c>
      <c r="J738" t="s">
        <v>5573</v>
      </c>
      <c r="K738" t="s">
        <v>5574</v>
      </c>
      <c r="L738" t="s">
        <v>5575</v>
      </c>
      <c r="N738" t="s">
        <v>1207</v>
      </c>
      <c r="O738" t="s">
        <v>120</v>
      </c>
      <c r="P738" s="8">
        <v>96951</v>
      </c>
      <c r="Q738" t="s">
        <v>121</v>
      </c>
      <c r="S738" s="10">
        <v>16702872325</v>
      </c>
      <c r="U738">
        <v>722410</v>
      </c>
      <c r="V738" t="s">
        <v>122</v>
      </c>
      <c r="X738" t="s">
        <v>5576</v>
      </c>
      <c r="Y738" t="s">
        <v>5577</v>
      </c>
      <c r="Z738" t="s">
        <v>4520</v>
      </c>
      <c r="AA738" t="s">
        <v>1381</v>
      </c>
      <c r="AB738" t="s">
        <v>5578</v>
      </c>
      <c r="AD738" t="s">
        <v>205</v>
      </c>
      <c r="AE738" t="s">
        <v>120</v>
      </c>
      <c r="AF738" s="8">
        <v>96951</v>
      </c>
      <c r="AG738" t="s">
        <v>121</v>
      </c>
      <c r="AI738" s="10">
        <v>16702872325</v>
      </c>
      <c r="AK738" t="s">
        <v>5579</v>
      </c>
      <c r="BC738" t="str">
        <f>"35-3031.00"</f>
        <v>35-3031.00</v>
      </c>
      <c r="BD738" t="s">
        <v>2211</v>
      </c>
      <c r="BE738" t="s">
        <v>5580</v>
      </c>
      <c r="BF738" t="s">
        <v>5581</v>
      </c>
      <c r="BG738">
        <v>2</v>
      </c>
      <c r="BH738">
        <v>2</v>
      </c>
      <c r="BI738" s="1">
        <v>45292</v>
      </c>
      <c r="BJ738" s="1">
        <v>45657</v>
      </c>
      <c r="BK738" s="1">
        <v>45292</v>
      </c>
      <c r="BL738" s="1">
        <v>45657</v>
      </c>
      <c r="BM738">
        <v>35</v>
      </c>
      <c r="BN738">
        <v>5</v>
      </c>
      <c r="BO738">
        <v>5</v>
      </c>
      <c r="BP738">
        <v>5</v>
      </c>
      <c r="BQ738">
        <v>5</v>
      </c>
      <c r="BR738">
        <v>5</v>
      </c>
      <c r="BS738">
        <v>5</v>
      </c>
      <c r="BT738">
        <v>5</v>
      </c>
      <c r="BU738" t="str">
        <f>"8:00 AM"</f>
        <v>8:00 AM</v>
      </c>
      <c r="BV738" t="str">
        <f>"5:00 PM"</f>
        <v>5:00 PM</v>
      </c>
      <c r="BW738" t="s">
        <v>131</v>
      </c>
      <c r="BX738">
        <v>0</v>
      </c>
      <c r="BY738">
        <v>12</v>
      </c>
      <c r="BZ738" t="s">
        <v>115</v>
      </c>
      <c r="CB738" t="s">
        <v>5582</v>
      </c>
      <c r="CC738" t="s">
        <v>5583</v>
      </c>
      <c r="CE738" t="s">
        <v>1207</v>
      </c>
      <c r="CF738" t="s">
        <v>120</v>
      </c>
      <c r="CG738" s="8">
        <v>96951</v>
      </c>
      <c r="CH738" s="2">
        <v>7.89</v>
      </c>
      <c r="CI738" s="2">
        <v>7.89</v>
      </c>
      <c r="CJ738" s="2">
        <v>11.83</v>
      </c>
      <c r="CK738" s="2">
        <v>11.83</v>
      </c>
      <c r="CL738" t="s">
        <v>134</v>
      </c>
      <c r="CM738" t="s">
        <v>184</v>
      </c>
      <c r="CN738" t="s">
        <v>135</v>
      </c>
      <c r="CP738" t="s">
        <v>115</v>
      </c>
      <c r="CQ738" t="s">
        <v>114</v>
      </c>
      <c r="CR738" t="s">
        <v>115</v>
      </c>
      <c r="CS738" t="s">
        <v>114</v>
      </c>
      <c r="CT738" t="s">
        <v>136</v>
      </c>
      <c r="CU738" t="s">
        <v>114</v>
      </c>
      <c r="CV738" t="s">
        <v>136</v>
      </c>
      <c r="CW738" t="s">
        <v>5584</v>
      </c>
      <c r="CX738" s="10">
        <v>16702872325</v>
      </c>
      <c r="CY738" t="s">
        <v>5579</v>
      </c>
      <c r="CZ738" t="s">
        <v>136</v>
      </c>
      <c r="DA738" t="s">
        <v>114</v>
      </c>
      <c r="DB738" t="s">
        <v>115</v>
      </c>
      <c r="DC738" t="s">
        <v>5585</v>
      </c>
      <c r="DD738" t="s">
        <v>5586</v>
      </c>
      <c r="DF738" t="s">
        <v>5573</v>
      </c>
      <c r="DG738" t="s">
        <v>5579</v>
      </c>
    </row>
    <row r="739" spans="1:111" ht="14.45" customHeight="1" x14ac:dyDescent="0.25">
      <c r="A739" t="s">
        <v>5592</v>
      </c>
      <c r="B739" t="s">
        <v>209</v>
      </c>
      <c r="C739" s="1">
        <v>45207.99266423611</v>
      </c>
      <c r="D739" s="1">
        <v>45267</v>
      </c>
      <c r="E739" t="s">
        <v>113</v>
      </c>
      <c r="F739" s="1">
        <v>45350.791666666664</v>
      </c>
      <c r="G739" t="s">
        <v>115</v>
      </c>
      <c r="H739" t="s">
        <v>115</v>
      </c>
      <c r="I739" t="s">
        <v>115</v>
      </c>
      <c r="J739" t="s">
        <v>5593</v>
      </c>
      <c r="K739" t="s">
        <v>5593</v>
      </c>
      <c r="L739" t="s">
        <v>5594</v>
      </c>
      <c r="M739" t="s">
        <v>5595</v>
      </c>
      <c r="N739" t="s">
        <v>119</v>
      </c>
      <c r="O739" t="s">
        <v>120</v>
      </c>
      <c r="P739" s="8">
        <v>96950</v>
      </c>
      <c r="Q739" t="s">
        <v>121</v>
      </c>
      <c r="R739" t="s">
        <v>119</v>
      </c>
      <c r="S739" s="10">
        <v>16702345577</v>
      </c>
      <c r="U739">
        <v>236220</v>
      </c>
      <c r="V739" t="s">
        <v>122</v>
      </c>
      <c r="X739" t="s">
        <v>5596</v>
      </c>
      <c r="Y739" t="s">
        <v>5597</v>
      </c>
      <c r="AA739" t="s">
        <v>126</v>
      </c>
      <c r="AB739" t="s">
        <v>5594</v>
      </c>
      <c r="AC739" t="s">
        <v>5595</v>
      </c>
      <c r="AD739" t="s">
        <v>119</v>
      </c>
      <c r="AE739" t="s">
        <v>120</v>
      </c>
      <c r="AF739" s="8">
        <v>96950</v>
      </c>
      <c r="AG739" t="s">
        <v>121</v>
      </c>
      <c r="AH739" t="s">
        <v>119</v>
      </c>
      <c r="AI739" s="10">
        <v>16702345577</v>
      </c>
      <c r="AK739" t="s">
        <v>5598</v>
      </c>
      <c r="BC739" t="str">
        <f>"49-9071.00"</f>
        <v>49-9071.00</v>
      </c>
      <c r="BD739" t="s">
        <v>200</v>
      </c>
      <c r="BE739" t="s">
        <v>5599</v>
      </c>
      <c r="BF739" t="s">
        <v>2152</v>
      </c>
      <c r="BG739">
        <v>10</v>
      </c>
      <c r="BH739">
        <v>10</v>
      </c>
      <c r="BI739" s="1">
        <v>45352</v>
      </c>
      <c r="BJ739" s="1">
        <v>45716</v>
      </c>
      <c r="BK739" s="1">
        <v>45352</v>
      </c>
      <c r="BL739" s="1">
        <v>45716</v>
      </c>
      <c r="BM739">
        <v>40</v>
      </c>
      <c r="BN739">
        <v>0</v>
      </c>
      <c r="BO739">
        <v>8</v>
      </c>
      <c r="BP739">
        <v>8</v>
      </c>
      <c r="BQ739">
        <v>8</v>
      </c>
      <c r="BR739">
        <v>8</v>
      </c>
      <c r="BS739">
        <v>8</v>
      </c>
      <c r="BT739">
        <v>0</v>
      </c>
      <c r="BU739" t="str">
        <f>"8:00 AM"</f>
        <v>8:00 AM</v>
      </c>
      <c r="BV739" t="str">
        <f>"5:00 PM"</f>
        <v>5:00 PM</v>
      </c>
      <c r="BW739" t="s">
        <v>131</v>
      </c>
      <c r="BX739">
        <v>0</v>
      </c>
      <c r="BY739">
        <v>24</v>
      </c>
      <c r="BZ739" t="s">
        <v>115</v>
      </c>
      <c r="CB739" t="s">
        <v>5600</v>
      </c>
      <c r="CC739" t="s">
        <v>5601</v>
      </c>
      <c r="CD739" t="s">
        <v>1025</v>
      </c>
      <c r="CE739" t="s">
        <v>119</v>
      </c>
      <c r="CF739" t="s">
        <v>120</v>
      </c>
      <c r="CG739" s="8">
        <v>96950</v>
      </c>
      <c r="CH739" s="2">
        <v>9.5399999999999991</v>
      </c>
      <c r="CI739" s="2">
        <v>9.5399999999999991</v>
      </c>
      <c r="CJ739" s="2">
        <v>14.31</v>
      </c>
      <c r="CK739" s="2">
        <v>14.31</v>
      </c>
      <c r="CL739" t="s">
        <v>134</v>
      </c>
      <c r="CM739" t="s">
        <v>206</v>
      </c>
      <c r="CN739" t="s">
        <v>135</v>
      </c>
      <c r="CP739" t="s">
        <v>115</v>
      </c>
      <c r="CQ739" t="s">
        <v>114</v>
      </c>
      <c r="CR739" t="s">
        <v>114</v>
      </c>
      <c r="CS739" t="s">
        <v>114</v>
      </c>
      <c r="CT739" t="s">
        <v>114</v>
      </c>
      <c r="CU739" t="s">
        <v>114</v>
      </c>
      <c r="CV739" t="s">
        <v>136</v>
      </c>
      <c r="CW739" t="s">
        <v>5602</v>
      </c>
      <c r="CX739" s="10">
        <v>16702345577</v>
      </c>
      <c r="CY739" t="s">
        <v>5598</v>
      </c>
      <c r="CZ739" t="s">
        <v>206</v>
      </c>
      <c r="DA739" t="s">
        <v>114</v>
      </c>
      <c r="DB739" t="s">
        <v>115</v>
      </c>
    </row>
    <row r="740" spans="1:111" ht="14.45" customHeight="1" x14ac:dyDescent="0.25">
      <c r="A740" t="s">
        <v>5622</v>
      </c>
      <c r="B740" t="s">
        <v>209</v>
      </c>
      <c r="C740" s="1">
        <v>45205.296143402775</v>
      </c>
      <c r="D740" s="1">
        <v>45267</v>
      </c>
      <c r="E740" t="s">
        <v>139</v>
      </c>
      <c r="G740" t="s">
        <v>115</v>
      </c>
      <c r="H740" t="s">
        <v>115</v>
      </c>
      <c r="I740" t="s">
        <v>115</v>
      </c>
      <c r="J740" t="s">
        <v>664</v>
      </c>
      <c r="K740" t="s">
        <v>665</v>
      </c>
      <c r="L740" t="s">
        <v>5461</v>
      </c>
      <c r="M740" t="s">
        <v>5462</v>
      </c>
      <c r="N740" t="s">
        <v>214</v>
      </c>
      <c r="O740" t="s">
        <v>120</v>
      </c>
      <c r="P740" s="8">
        <v>96950</v>
      </c>
      <c r="Q740" t="s">
        <v>121</v>
      </c>
      <c r="S740" s="10">
        <v>16702346412</v>
      </c>
      <c r="T740">
        <v>1510</v>
      </c>
      <c r="U740">
        <v>72111</v>
      </c>
      <c r="V740" t="s">
        <v>122</v>
      </c>
      <c r="X740" t="s">
        <v>3854</v>
      </c>
      <c r="Y740" t="s">
        <v>3855</v>
      </c>
      <c r="AA740" t="s">
        <v>3111</v>
      </c>
      <c r="AB740" t="s">
        <v>5461</v>
      </c>
      <c r="AC740" t="s">
        <v>5462</v>
      </c>
      <c r="AD740" t="s">
        <v>214</v>
      </c>
      <c r="AE740" t="s">
        <v>120</v>
      </c>
      <c r="AF740" s="8">
        <v>96950</v>
      </c>
      <c r="AG740" t="s">
        <v>121</v>
      </c>
      <c r="AI740" s="10">
        <v>16702852190</v>
      </c>
      <c r="AK740" t="s">
        <v>3856</v>
      </c>
      <c r="BC740" t="str">
        <f>"49-9071.00"</f>
        <v>49-9071.00</v>
      </c>
      <c r="BD740" t="s">
        <v>200</v>
      </c>
      <c r="BE740" t="s">
        <v>5623</v>
      </c>
      <c r="BF740" t="s">
        <v>2365</v>
      </c>
      <c r="BG740">
        <v>7</v>
      </c>
      <c r="BH740">
        <v>7</v>
      </c>
      <c r="BI740" s="1">
        <v>45232</v>
      </c>
      <c r="BJ740" s="1">
        <v>45597</v>
      </c>
      <c r="BK740" s="1">
        <v>45267</v>
      </c>
      <c r="BL740" s="1">
        <v>45597</v>
      </c>
      <c r="BM740">
        <v>35</v>
      </c>
      <c r="BN740">
        <v>0</v>
      </c>
      <c r="BO740">
        <v>7</v>
      </c>
      <c r="BP740">
        <v>7</v>
      </c>
      <c r="BQ740">
        <v>7</v>
      </c>
      <c r="BR740">
        <v>7</v>
      </c>
      <c r="BS740">
        <v>7</v>
      </c>
      <c r="BT740">
        <v>0</v>
      </c>
      <c r="BU740" t="str">
        <f>"9:00 AM"</f>
        <v>9:00 AM</v>
      </c>
      <c r="BV740" t="str">
        <f>"4:00 PM"</f>
        <v>4:00 PM</v>
      </c>
      <c r="BW740" t="s">
        <v>131</v>
      </c>
      <c r="BX740">
        <v>0</v>
      </c>
      <c r="BY740">
        <v>12</v>
      </c>
      <c r="BZ740" t="s">
        <v>115</v>
      </c>
      <c r="CB740" t="s">
        <v>5624</v>
      </c>
      <c r="CC740" t="s">
        <v>5461</v>
      </c>
      <c r="CD740" t="s">
        <v>5462</v>
      </c>
      <c r="CE740" t="s">
        <v>214</v>
      </c>
      <c r="CF740" t="s">
        <v>120</v>
      </c>
      <c r="CG740" s="8">
        <v>96950</v>
      </c>
      <c r="CH740" s="2">
        <v>9.5399999999999991</v>
      </c>
      <c r="CI740" s="2">
        <v>10.54</v>
      </c>
      <c r="CJ740" s="2">
        <v>14.31</v>
      </c>
      <c r="CK740" s="2">
        <v>15.81</v>
      </c>
      <c r="CL740" t="s">
        <v>134</v>
      </c>
      <c r="CM740" t="s">
        <v>3860</v>
      </c>
      <c r="CN740" t="s">
        <v>135</v>
      </c>
      <c r="CP740" t="s">
        <v>115</v>
      </c>
      <c r="CQ740" t="s">
        <v>114</v>
      </c>
      <c r="CR740" t="s">
        <v>115</v>
      </c>
      <c r="CS740" t="s">
        <v>114</v>
      </c>
      <c r="CT740" t="s">
        <v>114</v>
      </c>
      <c r="CU740" t="s">
        <v>114</v>
      </c>
      <c r="CV740" t="s">
        <v>136</v>
      </c>
      <c r="CW740" t="s">
        <v>1182</v>
      </c>
      <c r="CX740" s="10">
        <v>16702346412</v>
      </c>
      <c r="CY740" t="s">
        <v>670</v>
      </c>
      <c r="CZ740" t="s">
        <v>596</v>
      </c>
      <c r="DA740" t="s">
        <v>114</v>
      </c>
      <c r="DB740" t="s">
        <v>115</v>
      </c>
      <c r="DC740" t="s">
        <v>3854</v>
      </c>
      <c r="DD740" t="s">
        <v>3855</v>
      </c>
      <c r="DF740" t="s">
        <v>3863</v>
      </c>
      <c r="DG740" t="s">
        <v>3856</v>
      </c>
    </row>
    <row r="741" spans="1:111" ht="14.45" customHeight="1" x14ac:dyDescent="0.25">
      <c r="A741" t="s">
        <v>5625</v>
      </c>
      <c r="B741" t="s">
        <v>209</v>
      </c>
      <c r="C741" s="1">
        <v>45211.907562152781</v>
      </c>
      <c r="D741" s="1">
        <v>45267</v>
      </c>
      <c r="E741" t="s">
        <v>113</v>
      </c>
      <c r="F741" s="1">
        <v>45259.791666666664</v>
      </c>
      <c r="G741" t="s">
        <v>115</v>
      </c>
      <c r="H741" t="s">
        <v>115</v>
      </c>
      <c r="I741" t="s">
        <v>115</v>
      </c>
      <c r="J741" t="s">
        <v>3579</v>
      </c>
      <c r="K741" t="s">
        <v>5626</v>
      </c>
      <c r="L741" t="s">
        <v>3580</v>
      </c>
      <c r="M741" t="s">
        <v>3581</v>
      </c>
      <c r="N741" t="s">
        <v>214</v>
      </c>
      <c r="O741" t="s">
        <v>120</v>
      </c>
      <c r="P741" s="8">
        <v>96950</v>
      </c>
      <c r="Q741" t="s">
        <v>121</v>
      </c>
      <c r="R741" t="s">
        <v>120</v>
      </c>
      <c r="S741" s="10">
        <v>16702341795</v>
      </c>
      <c r="U741">
        <v>441110</v>
      </c>
      <c r="V741" t="s">
        <v>122</v>
      </c>
      <c r="X741" t="s">
        <v>3582</v>
      </c>
      <c r="Y741" t="s">
        <v>3311</v>
      </c>
      <c r="Z741" t="s">
        <v>3584</v>
      </c>
      <c r="AA741" t="s">
        <v>3585</v>
      </c>
      <c r="AB741" t="s">
        <v>3580</v>
      </c>
      <c r="AC741" t="s">
        <v>3581</v>
      </c>
      <c r="AD741" t="s">
        <v>214</v>
      </c>
      <c r="AE741" t="s">
        <v>120</v>
      </c>
      <c r="AF741" s="8">
        <v>96950</v>
      </c>
      <c r="AG741" t="s">
        <v>121</v>
      </c>
      <c r="AI741" s="10">
        <v>16702341795</v>
      </c>
      <c r="AK741" t="s">
        <v>3586</v>
      </c>
      <c r="BC741" t="str">
        <f>"49-3023.00"</f>
        <v>49-3023.00</v>
      </c>
      <c r="BD741" t="s">
        <v>164</v>
      </c>
      <c r="BE741" t="s">
        <v>5627</v>
      </c>
      <c r="BF741" t="s">
        <v>5628</v>
      </c>
      <c r="BG741">
        <v>1</v>
      </c>
      <c r="BH741">
        <v>1</v>
      </c>
      <c r="BI741" s="1">
        <v>45261</v>
      </c>
      <c r="BJ741" s="1">
        <v>45626</v>
      </c>
      <c r="BK741" s="1">
        <v>45267</v>
      </c>
      <c r="BL741" s="1">
        <v>45626</v>
      </c>
      <c r="BM741">
        <v>35</v>
      </c>
      <c r="BN741">
        <v>0</v>
      </c>
      <c r="BO741">
        <v>6</v>
      </c>
      <c r="BP741">
        <v>6</v>
      </c>
      <c r="BQ741">
        <v>6</v>
      </c>
      <c r="BR741">
        <v>6</v>
      </c>
      <c r="BS741">
        <v>6</v>
      </c>
      <c r="BT741">
        <v>5</v>
      </c>
      <c r="BU741" t="str">
        <f>"10:00 AM"</f>
        <v>10:00 AM</v>
      </c>
      <c r="BV741" t="str">
        <f t="shared" ref="BV741:BV746" si="30">"5:00 PM"</f>
        <v>5:00 PM</v>
      </c>
      <c r="BW741" t="s">
        <v>131</v>
      </c>
      <c r="BX741">
        <v>0</v>
      </c>
      <c r="BY741">
        <v>24</v>
      </c>
      <c r="BZ741" t="s">
        <v>115</v>
      </c>
      <c r="CB741" t="s">
        <v>5629</v>
      </c>
      <c r="CC741" t="s">
        <v>5630</v>
      </c>
      <c r="CD741" t="s">
        <v>5631</v>
      </c>
      <c r="CE741" t="s">
        <v>214</v>
      </c>
      <c r="CF741" t="s">
        <v>120</v>
      </c>
      <c r="CG741" s="8">
        <v>96950</v>
      </c>
      <c r="CH741" s="2">
        <v>11.25</v>
      </c>
      <c r="CI741" s="2">
        <v>12.5</v>
      </c>
      <c r="CJ741" s="2">
        <v>16.88</v>
      </c>
      <c r="CK741" s="2">
        <v>18.75</v>
      </c>
      <c r="CL741" t="s">
        <v>134</v>
      </c>
      <c r="CM741" t="s">
        <v>184</v>
      </c>
      <c r="CN741" t="s">
        <v>135</v>
      </c>
      <c r="CP741" t="s">
        <v>114</v>
      </c>
      <c r="CQ741" t="s">
        <v>114</v>
      </c>
      <c r="CR741" t="s">
        <v>114</v>
      </c>
      <c r="CS741" t="s">
        <v>114</v>
      </c>
      <c r="CT741" t="s">
        <v>136</v>
      </c>
      <c r="CU741" t="s">
        <v>114</v>
      </c>
      <c r="CV741" t="s">
        <v>114</v>
      </c>
      <c r="CW741" t="s">
        <v>3591</v>
      </c>
      <c r="CX741" s="10">
        <v>16702341795</v>
      </c>
      <c r="CY741" t="s">
        <v>3586</v>
      </c>
      <c r="CZ741" t="s">
        <v>3592</v>
      </c>
      <c r="DA741" t="s">
        <v>114</v>
      </c>
      <c r="DB741" t="s">
        <v>115</v>
      </c>
    </row>
    <row r="742" spans="1:111" ht="14.45" customHeight="1" x14ac:dyDescent="0.25">
      <c r="A742" t="s">
        <v>5587</v>
      </c>
      <c r="B742" t="s">
        <v>285</v>
      </c>
      <c r="C742" s="1">
        <v>45232.861933912034</v>
      </c>
      <c r="D742" s="1">
        <v>45267</v>
      </c>
      <c r="E742" t="s">
        <v>113</v>
      </c>
      <c r="F742" s="1">
        <v>45564.833333333336</v>
      </c>
      <c r="G742" t="s">
        <v>115</v>
      </c>
      <c r="H742" t="s">
        <v>115</v>
      </c>
      <c r="I742" t="s">
        <v>115</v>
      </c>
      <c r="J742" t="s">
        <v>3413</v>
      </c>
      <c r="L742" t="s">
        <v>2590</v>
      </c>
      <c r="M742" t="s">
        <v>2756</v>
      </c>
      <c r="N742" t="s">
        <v>214</v>
      </c>
      <c r="O742" t="s">
        <v>120</v>
      </c>
      <c r="P742" s="8">
        <v>96950</v>
      </c>
      <c r="Q742" t="s">
        <v>121</v>
      </c>
      <c r="S742" s="10">
        <v>16702334646</v>
      </c>
      <c r="T742">
        <v>113</v>
      </c>
      <c r="U742">
        <v>62161</v>
      </c>
      <c r="V742" t="s">
        <v>122</v>
      </c>
      <c r="X742" t="s">
        <v>1672</v>
      </c>
      <c r="Y742" t="s">
        <v>2591</v>
      </c>
      <c r="Z742" t="s">
        <v>2208</v>
      </c>
      <c r="AA742" t="s">
        <v>2592</v>
      </c>
      <c r="AB742" t="s">
        <v>2590</v>
      </c>
      <c r="AC742" t="s">
        <v>2593</v>
      </c>
      <c r="AD742" t="s">
        <v>214</v>
      </c>
      <c r="AE742" t="s">
        <v>120</v>
      </c>
      <c r="AF742" s="8">
        <v>96950</v>
      </c>
      <c r="AG742" t="s">
        <v>121</v>
      </c>
      <c r="AI742" s="10">
        <v>16702334646</v>
      </c>
      <c r="AJ742">
        <v>113</v>
      </c>
      <c r="AK742" t="s">
        <v>2594</v>
      </c>
      <c r="BC742" t="str">
        <f>"29-1141.00"</f>
        <v>29-1141.00</v>
      </c>
      <c r="BD742" t="s">
        <v>1688</v>
      </c>
      <c r="BE742" t="s">
        <v>5588</v>
      </c>
      <c r="BF742" t="s">
        <v>2758</v>
      </c>
      <c r="BG742">
        <v>10</v>
      </c>
      <c r="BI742" s="1">
        <v>45383</v>
      </c>
      <c r="BJ742" s="1">
        <v>45746</v>
      </c>
      <c r="BM742">
        <v>40</v>
      </c>
      <c r="BN742">
        <v>0</v>
      </c>
      <c r="BO742">
        <v>8</v>
      </c>
      <c r="BP742">
        <v>8</v>
      </c>
      <c r="BQ742">
        <v>8</v>
      </c>
      <c r="BR742">
        <v>8</v>
      </c>
      <c r="BS742">
        <v>8</v>
      </c>
      <c r="BT742">
        <v>0</v>
      </c>
      <c r="BU742" t="str">
        <f>"8:00 AM"</f>
        <v>8:00 AM</v>
      </c>
      <c r="BV742" t="str">
        <f t="shared" si="30"/>
        <v>5:00 PM</v>
      </c>
      <c r="BW742" t="s">
        <v>160</v>
      </c>
      <c r="BX742">
        <v>0</v>
      </c>
      <c r="BY742">
        <v>24</v>
      </c>
      <c r="BZ742" t="s">
        <v>115</v>
      </c>
      <c r="CB742" s="3" t="s">
        <v>5589</v>
      </c>
      <c r="CC742" t="s">
        <v>2593</v>
      </c>
      <c r="CD742" t="s">
        <v>2630</v>
      </c>
      <c r="CE742" t="s">
        <v>214</v>
      </c>
      <c r="CF742" t="s">
        <v>120</v>
      </c>
      <c r="CG742" s="8">
        <v>96950</v>
      </c>
      <c r="CH742" s="2">
        <v>17.53</v>
      </c>
      <c r="CI742" s="2">
        <v>17.53</v>
      </c>
      <c r="CL742" t="s">
        <v>134</v>
      </c>
      <c r="CN742" t="s">
        <v>135</v>
      </c>
      <c r="CP742" t="s">
        <v>115</v>
      </c>
      <c r="CQ742" t="s">
        <v>114</v>
      </c>
      <c r="CR742" t="s">
        <v>115</v>
      </c>
      <c r="CS742" t="s">
        <v>115</v>
      </c>
      <c r="CT742" t="s">
        <v>136</v>
      </c>
      <c r="CU742" t="s">
        <v>114</v>
      </c>
      <c r="CV742" t="s">
        <v>136</v>
      </c>
      <c r="CW742" t="s">
        <v>184</v>
      </c>
      <c r="CX742" s="10">
        <v>16702334646</v>
      </c>
      <c r="CY742" t="s">
        <v>2594</v>
      </c>
      <c r="CZ742" t="s">
        <v>2601</v>
      </c>
      <c r="DA742" t="s">
        <v>114</v>
      </c>
      <c r="DB742" t="s">
        <v>115</v>
      </c>
      <c r="DC742" t="s">
        <v>1672</v>
      </c>
      <c r="DD742" t="s">
        <v>2591</v>
      </c>
      <c r="DE742" t="s">
        <v>2760</v>
      </c>
      <c r="DF742" t="s">
        <v>3413</v>
      </c>
      <c r="DG742" t="s">
        <v>2594</v>
      </c>
    </row>
    <row r="743" spans="1:111" ht="14.45" customHeight="1" x14ac:dyDescent="0.25">
      <c r="A743" t="s">
        <v>5616</v>
      </c>
      <c r="B743" t="s">
        <v>285</v>
      </c>
      <c r="C743" s="1">
        <v>45232.874676851854</v>
      </c>
      <c r="D743" s="1">
        <v>45267</v>
      </c>
      <c r="E743" t="s">
        <v>113</v>
      </c>
      <c r="F743" s="1">
        <v>45564.833333333336</v>
      </c>
      <c r="G743" t="s">
        <v>115</v>
      </c>
      <c r="H743" t="s">
        <v>115</v>
      </c>
      <c r="I743" t="s">
        <v>115</v>
      </c>
      <c r="J743" t="s">
        <v>2588</v>
      </c>
      <c r="L743" t="s">
        <v>2589</v>
      </c>
      <c r="M743" t="s">
        <v>2590</v>
      </c>
      <c r="N743" t="s">
        <v>214</v>
      </c>
      <c r="O743" t="s">
        <v>120</v>
      </c>
      <c r="P743" s="8">
        <v>96950</v>
      </c>
      <c r="Q743" t="s">
        <v>121</v>
      </c>
      <c r="R743" t="s">
        <v>136</v>
      </c>
      <c r="S743" s="10">
        <v>16702334646</v>
      </c>
      <c r="T743">
        <v>113</v>
      </c>
      <c r="U743">
        <v>62161</v>
      </c>
      <c r="V743" t="s">
        <v>122</v>
      </c>
      <c r="X743" t="s">
        <v>1672</v>
      </c>
      <c r="Y743" t="s">
        <v>2591</v>
      </c>
      <c r="Z743" t="s">
        <v>2208</v>
      </c>
      <c r="AA743" t="s">
        <v>3563</v>
      </c>
      <c r="AB743" t="s">
        <v>2590</v>
      </c>
      <c r="AD743" t="s">
        <v>214</v>
      </c>
      <c r="AE743" t="s">
        <v>120</v>
      </c>
      <c r="AF743" s="8">
        <v>96950</v>
      </c>
      <c r="AG743" t="s">
        <v>121</v>
      </c>
      <c r="AI743" s="10">
        <v>16702334646</v>
      </c>
      <c r="AJ743">
        <v>113</v>
      </c>
      <c r="AK743" t="s">
        <v>5617</v>
      </c>
      <c r="BC743" t="str">
        <f>"29-2061.00"</f>
        <v>29-2061.00</v>
      </c>
      <c r="BD743" t="s">
        <v>5618</v>
      </c>
      <c r="BE743" t="s">
        <v>5619</v>
      </c>
      <c r="BF743" t="s">
        <v>5620</v>
      </c>
      <c r="BG743">
        <v>10</v>
      </c>
      <c r="BI743" s="1">
        <v>45383</v>
      </c>
      <c r="BJ743" s="1">
        <v>45746</v>
      </c>
      <c r="BM743">
        <v>40</v>
      </c>
      <c r="BN743">
        <v>0</v>
      </c>
      <c r="BO743">
        <v>8</v>
      </c>
      <c r="BP743">
        <v>8</v>
      </c>
      <c r="BQ743">
        <v>8</v>
      </c>
      <c r="BR743">
        <v>8</v>
      </c>
      <c r="BS743">
        <v>8</v>
      </c>
      <c r="BT743">
        <v>0</v>
      </c>
      <c r="BU743" t="str">
        <f>"8:00 AM"</f>
        <v>8:00 AM</v>
      </c>
      <c r="BV743" t="str">
        <f t="shared" si="30"/>
        <v>5:00 PM</v>
      </c>
      <c r="BW743" t="s">
        <v>131</v>
      </c>
      <c r="BX743">
        <v>0</v>
      </c>
      <c r="BY743">
        <v>12</v>
      </c>
      <c r="BZ743" t="s">
        <v>115</v>
      </c>
      <c r="CB743" s="3" t="s">
        <v>5621</v>
      </c>
      <c r="CC743" t="s">
        <v>2589</v>
      </c>
      <c r="CD743" t="s">
        <v>2590</v>
      </c>
      <c r="CE743" t="s">
        <v>214</v>
      </c>
      <c r="CF743" t="s">
        <v>120</v>
      </c>
      <c r="CG743" s="8">
        <v>96950</v>
      </c>
      <c r="CH743" s="2">
        <v>15.01</v>
      </c>
      <c r="CI743" s="2">
        <v>15.18</v>
      </c>
      <c r="CJ743" s="2">
        <v>22.77</v>
      </c>
      <c r="CK743" s="2">
        <v>22.77</v>
      </c>
      <c r="CL743" t="s">
        <v>134</v>
      </c>
      <c r="CN743" t="s">
        <v>135</v>
      </c>
      <c r="CP743" t="s">
        <v>115</v>
      </c>
      <c r="CQ743" t="s">
        <v>114</v>
      </c>
      <c r="CR743" t="s">
        <v>115</v>
      </c>
      <c r="CS743" t="s">
        <v>115</v>
      </c>
      <c r="CT743" t="s">
        <v>136</v>
      </c>
      <c r="CU743" t="s">
        <v>114</v>
      </c>
      <c r="CV743" t="s">
        <v>136</v>
      </c>
      <c r="CW743" t="s">
        <v>184</v>
      </c>
      <c r="CX743" s="10">
        <v>16702334646</v>
      </c>
      <c r="CY743" t="s">
        <v>2594</v>
      </c>
      <c r="CZ743" t="s">
        <v>2601</v>
      </c>
      <c r="DA743" t="s">
        <v>114</v>
      </c>
      <c r="DB743" t="s">
        <v>115</v>
      </c>
      <c r="DC743" t="s">
        <v>1672</v>
      </c>
      <c r="DD743" t="s">
        <v>2591</v>
      </c>
      <c r="DE743" t="s">
        <v>2760</v>
      </c>
      <c r="DF743" t="s">
        <v>3413</v>
      </c>
      <c r="DG743" t="s">
        <v>2594</v>
      </c>
    </row>
    <row r="744" spans="1:111" ht="14.45" customHeight="1" x14ac:dyDescent="0.25">
      <c r="A744" t="s">
        <v>5632</v>
      </c>
      <c r="B744" t="s">
        <v>285</v>
      </c>
      <c r="C744" s="1">
        <v>45236.942153703705</v>
      </c>
      <c r="D744" s="1">
        <v>45267</v>
      </c>
      <c r="E744" t="s">
        <v>113</v>
      </c>
      <c r="F744" s="1">
        <v>45564.833333333336</v>
      </c>
      <c r="G744" t="s">
        <v>115</v>
      </c>
      <c r="H744" t="s">
        <v>115</v>
      </c>
      <c r="I744" t="s">
        <v>115</v>
      </c>
      <c r="J744" t="s">
        <v>2761</v>
      </c>
      <c r="L744" t="s">
        <v>2589</v>
      </c>
      <c r="M744" t="s">
        <v>2590</v>
      </c>
      <c r="N744" t="s">
        <v>214</v>
      </c>
      <c r="O744" t="s">
        <v>120</v>
      </c>
      <c r="P744" s="8">
        <v>96950</v>
      </c>
      <c r="Q744" t="s">
        <v>121</v>
      </c>
      <c r="S744" s="10">
        <v>16702334646</v>
      </c>
      <c r="T744">
        <v>113</v>
      </c>
      <c r="U744">
        <v>6216</v>
      </c>
      <c r="V744" t="s">
        <v>122</v>
      </c>
      <c r="X744" t="s">
        <v>1672</v>
      </c>
      <c r="Y744" t="s">
        <v>2591</v>
      </c>
      <c r="Z744" t="s">
        <v>2208</v>
      </c>
      <c r="AA744" t="s">
        <v>3563</v>
      </c>
      <c r="AB744" t="s">
        <v>2590</v>
      </c>
      <c r="AD744" t="s">
        <v>214</v>
      </c>
      <c r="AE744" t="s">
        <v>120</v>
      </c>
      <c r="AF744" s="8">
        <v>96950</v>
      </c>
      <c r="AG744" t="s">
        <v>121</v>
      </c>
      <c r="AI744" s="10">
        <v>16702334646</v>
      </c>
      <c r="AJ744">
        <v>113</v>
      </c>
      <c r="AK744" t="s">
        <v>2594</v>
      </c>
      <c r="BC744" t="str">
        <f>"21-1093.00"</f>
        <v>21-1093.00</v>
      </c>
      <c r="BD744" t="s">
        <v>2595</v>
      </c>
      <c r="BE744" t="s">
        <v>2596</v>
      </c>
      <c r="BF744" t="s">
        <v>2597</v>
      </c>
      <c r="BG744">
        <v>4</v>
      </c>
      <c r="BI744" s="1">
        <v>45383</v>
      </c>
      <c r="BJ744" s="1">
        <v>45746</v>
      </c>
      <c r="BM744">
        <v>40</v>
      </c>
      <c r="BN744">
        <v>0</v>
      </c>
      <c r="BO744">
        <v>8</v>
      </c>
      <c r="BP744">
        <v>8</v>
      </c>
      <c r="BQ744">
        <v>8</v>
      </c>
      <c r="BR744">
        <v>8</v>
      </c>
      <c r="BS744">
        <v>8</v>
      </c>
      <c r="BT744">
        <v>0</v>
      </c>
      <c r="BU744" t="str">
        <f>"8:00 AM"</f>
        <v>8:00 AM</v>
      </c>
      <c r="BV744" t="str">
        <f t="shared" si="30"/>
        <v>5:00 PM</v>
      </c>
      <c r="BW744" t="s">
        <v>131</v>
      </c>
      <c r="BX744">
        <v>6</v>
      </c>
      <c r="BY744">
        <v>12</v>
      </c>
      <c r="BZ744" t="s">
        <v>115</v>
      </c>
      <c r="CB744" s="3" t="s">
        <v>5633</v>
      </c>
      <c r="CC744" t="s">
        <v>2589</v>
      </c>
      <c r="CD744" t="s">
        <v>2590</v>
      </c>
      <c r="CE744" t="s">
        <v>214</v>
      </c>
      <c r="CF744" t="s">
        <v>120</v>
      </c>
      <c r="CG744" s="8">
        <v>96950</v>
      </c>
      <c r="CH744" s="2">
        <v>12.76</v>
      </c>
      <c r="CI744" s="2">
        <v>12.76</v>
      </c>
      <c r="CL744" t="s">
        <v>134</v>
      </c>
      <c r="CN744" t="s">
        <v>135</v>
      </c>
      <c r="CP744" t="s">
        <v>115</v>
      </c>
      <c r="CQ744" t="s">
        <v>114</v>
      </c>
      <c r="CR744" t="s">
        <v>115</v>
      </c>
      <c r="CS744" t="s">
        <v>114</v>
      </c>
      <c r="CT744" t="s">
        <v>136</v>
      </c>
      <c r="CU744" t="s">
        <v>114</v>
      </c>
      <c r="CV744" t="s">
        <v>136</v>
      </c>
      <c r="CW744" t="s">
        <v>184</v>
      </c>
      <c r="CX744" s="10">
        <v>16702334646</v>
      </c>
      <c r="CY744" t="s">
        <v>2594</v>
      </c>
      <c r="CZ744" t="s">
        <v>2601</v>
      </c>
      <c r="DA744" t="s">
        <v>114</v>
      </c>
      <c r="DB744" t="s">
        <v>115</v>
      </c>
      <c r="DC744" t="s">
        <v>1672</v>
      </c>
      <c r="DD744" t="s">
        <v>2591</v>
      </c>
      <c r="DE744" t="s">
        <v>1109</v>
      </c>
      <c r="DF744" t="s">
        <v>3413</v>
      </c>
      <c r="DG744" t="s">
        <v>2594</v>
      </c>
    </row>
    <row r="745" spans="1:111" ht="14.45" customHeight="1" x14ac:dyDescent="0.25">
      <c r="A745" t="s">
        <v>5590</v>
      </c>
      <c r="B745" t="s">
        <v>112</v>
      </c>
      <c r="C745" s="1">
        <v>45205.274493750003</v>
      </c>
      <c r="D745" s="1">
        <v>45267</v>
      </c>
      <c r="E745" t="s">
        <v>139</v>
      </c>
      <c r="G745" t="s">
        <v>115</v>
      </c>
      <c r="H745" t="s">
        <v>115</v>
      </c>
      <c r="I745" t="s">
        <v>115</v>
      </c>
      <c r="J745" t="s">
        <v>664</v>
      </c>
      <c r="K745" t="s">
        <v>4882</v>
      </c>
      <c r="L745" t="s">
        <v>4883</v>
      </c>
      <c r="M745" t="s">
        <v>4884</v>
      </c>
      <c r="N745" t="s">
        <v>214</v>
      </c>
      <c r="O745" t="s">
        <v>120</v>
      </c>
      <c r="P745" s="8">
        <v>96950</v>
      </c>
      <c r="Q745" t="s">
        <v>121</v>
      </c>
      <c r="S745" s="10">
        <v>16702331420</v>
      </c>
      <c r="U745">
        <v>72111</v>
      </c>
      <c r="V745" t="s">
        <v>122</v>
      </c>
      <c r="X745" t="s">
        <v>3854</v>
      </c>
      <c r="Y745" t="s">
        <v>3855</v>
      </c>
      <c r="AA745" t="s">
        <v>3111</v>
      </c>
      <c r="AB745" t="s">
        <v>4885</v>
      </c>
      <c r="AC745" t="s">
        <v>4886</v>
      </c>
      <c r="AD745" t="s">
        <v>214</v>
      </c>
      <c r="AE745" t="s">
        <v>120</v>
      </c>
      <c r="AF745" s="8">
        <v>96950</v>
      </c>
      <c r="AG745" t="s">
        <v>121</v>
      </c>
      <c r="AI745" s="10">
        <v>16702353712</v>
      </c>
      <c r="AK745" t="s">
        <v>3856</v>
      </c>
      <c r="BC745" t="str">
        <f>"43-3031.00"</f>
        <v>43-3031.00</v>
      </c>
      <c r="BD745" t="s">
        <v>310</v>
      </c>
      <c r="BE745" t="s">
        <v>4887</v>
      </c>
      <c r="BF745" t="s">
        <v>4888</v>
      </c>
      <c r="BG745">
        <v>2</v>
      </c>
      <c r="BI745" s="1">
        <v>45232</v>
      </c>
      <c r="BJ745" s="1">
        <v>45597</v>
      </c>
      <c r="BM745">
        <v>35</v>
      </c>
      <c r="BN745">
        <v>0</v>
      </c>
      <c r="BO745">
        <v>7</v>
      </c>
      <c r="BP745">
        <v>7</v>
      </c>
      <c r="BQ745">
        <v>7</v>
      </c>
      <c r="BR745">
        <v>7</v>
      </c>
      <c r="BS745">
        <v>7</v>
      </c>
      <c r="BT745">
        <v>0</v>
      </c>
      <c r="BU745" t="str">
        <f>"9:00 AM"</f>
        <v>9:00 AM</v>
      </c>
      <c r="BV745" t="str">
        <f t="shared" si="30"/>
        <v>5:00 PM</v>
      </c>
      <c r="BW745" t="s">
        <v>160</v>
      </c>
      <c r="BX745">
        <v>0</v>
      </c>
      <c r="BY745">
        <v>24</v>
      </c>
      <c r="BZ745" t="s">
        <v>115</v>
      </c>
      <c r="CB745" t="s">
        <v>5591</v>
      </c>
      <c r="CC745" t="s">
        <v>4890</v>
      </c>
      <c r="CD745" t="s">
        <v>4884</v>
      </c>
      <c r="CE745" t="s">
        <v>214</v>
      </c>
      <c r="CF745" t="s">
        <v>120</v>
      </c>
      <c r="CG745" s="8">
        <v>96950</v>
      </c>
      <c r="CH745" s="2">
        <v>11.43</v>
      </c>
      <c r="CI745" s="2">
        <v>12.43</v>
      </c>
      <c r="CJ745" s="2">
        <v>17.149999999999999</v>
      </c>
      <c r="CK745" s="2">
        <v>18.649999999999999</v>
      </c>
      <c r="CL745" t="s">
        <v>2652</v>
      </c>
      <c r="CM745" t="s">
        <v>3860</v>
      </c>
      <c r="CN745" t="s">
        <v>135</v>
      </c>
      <c r="CP745" t="s">
        <v>115</v>
      </c>
      <c r="CQ745" t="s">
        <v>114</v>
      </c>
      <c r="CR745" t="s">
        <v>115</v>
      </c>
      <c r="CS745" t="s">
        <v>114</v>
      </c>
      <c r="CT745" t="s">
        <v>114</v>
      </c>
      <c r="CU745" t="s">
        <v>114</v>
      </c>
      <c r="CV745" t="s">
        <v>136</v>
      </c>
      <c r="CW745" t="s">
        <v>1182</v>
      </c>
      <c r="CX745" s="10">
        <v>16702353712</v>
      </c>
      <c r="CY745" t="s">
        <v>4891</v>
      </c>
      <c r="CZ745" t="s">
        <v>596</v>
      </c>
      <c r="DA745" t="s">
        <v>114</v>
      </c>
      <c r="DB745" t="s">
        <v>115</v>
      </c>
      <c r="DC745" t="s">
        <v>3854</v>
      </c>
      <c r="DD745" t="s">
        <v>3855</v>
      </c>
      <c r="DF745" t="s">
        <v>4892</v>
      </c>
      <c r="DG745" t="s">
        <v>3856</v>
      </c>
    </row>
    <row r="746" spans="1:111" ht="14.45" customHeight="1" x14ac:dyDescent="0.25">
      <c r="A746" t="s">
        <v>5603</v>
      </c>
      <c r="B746" t="s">
        <v>112</v>
      </c>
      <c r="C746" s="1">
        <v>45205.267784837961</v>
      </c>
      <c r="D746" s="1">
        <v>45267</v>
      </c>
      <c r="E746" t="s">
        <v>139</v>
      </c>
      <c r="G746" t="s">
        <v>114</v>
      </c>
      <c r="H746" t="s">
        <v>115</v>
      </c>
      <c r="I746" t="s">
        <v>115</v>
      </c>
      <c r="J746" t="s">
        <v>664</v>
      </c>
      <c r="K746" t="s">
        <v>4882</v>
      </c>
      <c r="L746" t="s">
        <v>4883</v>
      </c>
      <c r="M746" t="s">
        <v>4884</v>
      </c>
      <c r="N746" t="s">
        <v>214</v>
      </c>
      <c r="O746" t="s">
        <v>120</v>
      </c>
      <c r="P746" s="8">
        <v>96950</v>
      </c>
      <c r="Q746" t="s">
        <v>121</v>
      </c>
      <c r="S746" s="10">
        <v>16702331420</v>
      </c>
      <c r="U746">
        <v>72111</v>
      </c>
      <c r="V746" t="s">
        <v>122</v>
      </c>
      <c r="X746" t="s">
        <v>3854</v>
      </c>
      <c r="Y746" t="s">
        <v>3855</v>
      </c>
      <c r="AA746" t="s">
        <v>3111</v>
      </c>
      <c r="AB746" t="s">
        <v>4885</v>
      </c>
      <c r="AC746" t="s">
        <v>4886</v>
      </c>
      <c r="AD746" t="s">
        <v>214</v>
      </c>
      <c r="AE746" t="s">
        <v>120</v>
      </c>
      <c r="AF746" s="8">
        <v>96950</v>
      </c>
      <c r="AG746" t="s">
        <v>121</v>
      </c>
      <c r="AI746" s="10">
        <v>16702353712</v>
      </c>
      <c r="AK746" t="s">
        <v>3856</v>
      </c>
      <c r="BC746" t="str">
        <f>"43-3031.00"</f>
        <v>43-3031.00</v>
      </c>
      <c r="BD746" t="s">
        <v>310</v>
      </c>
      <c r="BE746" t="s">
        <v>4887</v>
      </c>
      <c r="BF746" t="s">
        <v>4888</v>
      </c>
      <c r="BG746">
        <v>2</v>
      </c>
      <c r="BI746" s="1">
        <v>45232</v>
      </c>
      <c r="BJ746" s="1">
        <v>45597</v>
      </c>
      <c r="BM746">
        <v>35</v>
      </c>
      <c r="BN746">
        <v>0</v>
      </c>
      <c r="BO746">
        <v>7</v>
      </c>
      <c r="BP746">
        <v>7</v>
      </c>
      <c r="BQ746">
        <v>7</v>
      </c>
      <c r="BR746">
        <v>7</v>
      </c>
      <c r="BS746">
        <v>7</v>
      </c>
      <c r="BT746">
        <v>0</v>
      </c>
      <c r="BU746" t="str">
        <f>"9:00 PM"</f>
        <v>9:00 PM</v>
      </c>
      <c r="BV746" t="str">
        <f t="shared" si="30"/>
        <v>5:00 PM</v>
      </c>
      <c r="BW746" t="s">
        <v>160</v>
      </c>
      <c r="BX746">
        <v>0</v>
      </c>
      <c r="BY746">
        <v>24</v>
      </c>
      <c r="BZ746" t="s">
        <v>115</v>
      </c>
      <c r="CB746" t="s">
        <v>5604</v>
      </c>
      <c r="CC746" t="s">
        <v>4890</v>
      </c>
      <c r="CD746" t="s">
        <v>4884</v>
      </c>
      <c r="CE746" t="s">
        <v>214</v>
      </c>
      <c r="CF746" t="s">
        <v>120</v>
      </c>
      <c r="CG746" s="8">
        <v>96950</v>
      </c>
      <c r="CH746" s="2">
        <v>11.43</v>
      </c>
      <c r="CI746" s="2">
        <v>12.43</v>
      </c>
      <c r="CJ746" s="2">
        <v>17.149999999999999</v>
      </c>
      <c r="CK746" s="2">
        <v>18.649999999999999</v>
      </c>
      <c r="CL746" t="s">
        <v>134</v>
      </c>
      <c r="CM746" t="s">
        <v>3860</v>
      </c>
      <c r="CN746" t="s">
        <v>135</v>
      </c>
      <c r="CP746" t="s">
        <v>115</v>
      </c>
      <c r="CQ746" t="s">
        <v>114</v>
      </c>
      <c r="CR746" t="s">
        <v>115</v>
      </c>
      <c r="CS746" t="s">
        <v>114</v>
      </c>
      <c r="CT746" t="s">
        <v>114</v>
      </c>
      <c r="CU746" t="s">
        <v>114</v>
      </c>
      <c r="CV746" t="s">
        <v>136</v>
      </c>
      <c r="CW746" t="s">
        <v>1182</v>
      </c>
      <c r="CX746" s="10">
        <v>16702353712</v>
      </c>
      <c r="CY746" t="s">
        <v>4891</v>
      </c>
      <c r="CZ746" t="s">
        <v>596</v>
      </c>
      <c r="DA746" t="s">
        <v>114</v>
      </c>
      <c r="DB746" t="s">
        <v>115</v>
      </c>
      <c r="DC746" t="s">
        <v>3854</v>
      </c>
      <c r="DD746" t="s">
        <v>3855</v>
      </c>
      <c r="DF746" t="s">
        <v>4892</v>
      </c>
      <c r="DG746" t="s">
        <v>3856</v>
      </c>
    </row>
    <row r="747" spans="1:111" ht="14.45" customHeight="1" x14ac:dyDescent="0.25">
      <c r="A747" t="s">
        <v>5605</v>
      </c>
      <c r="B747" t="s">
        <v>112</v>
      </c>
      <c r="C747" s="1">
        <v>45245.745709143521</v>
      </c>
      <c r="D747" s="1">
        <v>45267</v>
      </c>
      <c r="E747" t="s">
        <v>139</v>
      </c>
      <c r="G747" t="s">
        <v>115</v>
      </c>
      <c r="H747" t="s">
        <v>115</v>
      </c>
      <c r="I747" t="s">
        <v>115</v>
      </c>
      <c r="J747" t="s">
        <v>5606</v>
      </c>
      <c r="K747" t="s">
        <v>5607</v>
      </c>
      <c r="L747" t="s">
        <v>5608</v>
      </c>
      <c r="M747" t="s">
        <v>463</v>
      </c>
      <c r="N747" t="s">
        <v>119</v>
      </c>
      <c r="O747" t="s">
        <v>120</v>
      </c>
      <c r="P747" s="8">
        <v>96950</v>
      </c>
      <c r="Q747" t="s">
        <v>121</v>
      </c>
      <c r="R747" t="s">
        <v>175</v>
      </c>
      <c r="S747" s="10">
        <v>16707838308</v>
      </c>
      <c r="U747">
        <v>811412</v>
      </c>
      <c r="V747" t="s">
        <v>122</v>
      </c>
      <c r="X747" t="s">
        <v>5609</v>
      </c>
      <c r="Y747" t="s">
        <v>5610</v>
      </c>
      <c r="Z747" t="s">
        <v>5611</v>
      </c>
      <c r="AA747" t="s">
        <v>179</v>
      </c>
      <c r="AB747" t="s">
        <v>5608</v>
      </c>
      <c r="AC747" t="s">
        <v>463</v>
      </c>
      <c r="AD747" t="s">
        <v>119</v>
      </c>
      <c r="AE747" t="s">
        <v>120</v>
      </c>
      <c r="AF747" s="8">
        <v>96950</v>
      </c>
      <c r="AG747" t="s">
        <v>121</v>
      </c>
      <c r="AH747" t="s">
        <v>175</v>
      </c>
      <c r="AI747" s="10">
        <v>16707838308</v>
      </c>
      <c r="AK747" t="s">
        <v>5612</v>
      </c>
      <c r="BC747" t="str">
        <f>"49-9021.00"</f>
        <v>49-9021.00</v>
      </c>
      <c r="BD747" t="s">
        <v>372</v>
      </c>
      <c r="BE747" t="s">
        <v>5613</v>
      </c>
      <c r="BF747" t="s">
        <v>5614</v>
      </c>
      <c r="BG747">
        <v>3</v>
      </c>
      <c r="BI747" s="1">
        <v>45261</v>
      </c>
      <c r="BJ747" s="1">
        <v>45626</v>
      </c>
      <c r="BM747">
        <v>35</v>
      </c>
      <c r="BN747">
        <v>0</v>
      </c>
      <c r="BO747">
        <v>7</v>
      </c>
      <c r="BP747">
        <v>7</v>
      </c>
      <c r="BQ747">
        <v>7</v>
      </c>
      <c r="BR747">
        <v>7</v>
      </c>
      <c r="BS747">
        <v>7</v>
      </c>
      <c r="BT747">
        <v>0</v>
      </c>
      <c r="BU747" t="str">
        <f>"8:00 AM"</f>
        <v>8:00 AM</v>
      </c>
      <c r="BV747" t="str">
        <f>"4:00 PM"</f>
        <v>4:00 PM</v>
      </c>
      <c r="BW747" t="s">
        <v>131</v>
      </c>
      <c r="BX747">
        <v>0</v>
      </c>
      <c r="BY747">
        <v>12</v>
      </c>
      <c r="BZ747" t="s">
        <v>115</v>
      </c>
      <c r="CB747" t="s">
        <v>5615</v>
      </c>
      <c r="CC747" t="s">
        <v>2503</v>
      </c>
      <c r="CD747" t="s">
        <v>463</v>
      </c>
      <c r="CE747" t="s">
        <v>119</v>
      </c>
      <c r="CF747" t="s">
        <v>120</v>
      </c>
      <c r="CG747" s="8">
        <v>96950</v>
      </c>
      <c r="CH747" s="2">
        <v>10.06</v>
      </c>
      <c r="CI747" s="2">
        <v>10.5</v>
      </c>
      <c r="CJ747" s="2">
        <v>0</v>
      </c>
      <c r="CK747" s="2">
        <v>0</v>
      </c>
      <c r="CL747" t="s">
        <v>134</v>
      </c>
      <c r="CM747" t="s">
        <v>136</v>
      </c>
      <c r="CN747" t="s">
        <v>187</v>
      </c>
      <c r="CP747" t="s">
        <v>115</v>
      </c>
      <c r="CQ747" t="s">
        <v>114</v>
      </c>
      <c r="CR747" t="s">
        <v>114</v>
      </c>
      <c r="CS747" t="s">
        <v>115</v>
      </c>
      <c r="CT747" t="s">
        <v>136</v>
      </c>
      <c r="CU747" t="s">
        <v>114</v>
      </c>
      <c r="CV747" t="s">
        <v>136</v>
      </c>
      <c r="CW747" t="s">
        <v>188</v>
      </c>
      <c r="CX747" s="10">
        <v>16702355323</v>
      </c>
      <c r="CY747" t="s">
        <v>5612</v>
      </c>
      <c r="CZ747" t="s">
        <v>136</v>
      </c>
      <c r="DA747" t="s">
        <v>114</v>
      </c>
      <c r="DB747" t="s">
        <v>115</v>
      </c>
    </row>
    <row r="748" spans="1:111" ht="14.45" customHeight="1" x14ac:dyDescent="0.25">
      <c r="A748" t="s">
        <v>5641</v>
      </c>
      <c r="B748" t="s">
        <v>209</v>
      </c>
      <c r="C748" s="1">
        <v>45218.768111342593</v>
      </c>
      <c r="D748" s="1">
        <v>45268</v>
      </c>
      <c r="E748" t="s">
        <v>113</v>
      </c>
      <c r="F748" s="1">
        <v>45381.833333333336</v>
      </c>
      <c r="G748" t="s">
        <v>115</v>
      </c>
      <c r="H748" t="s">
        <v>115</v>
      </c>
      <c r="I748" t="s">
        <v>115</v>
      </c>
      <c r="J748" t="s">
        <v>1667</v>
      </c>
      <c r="L748" t="s">
        <v>1668</v>
      </c>
      <c r="M748" t="s">
        <v>1669</v>
      </c>
      <c r="N748" t="s">
        <v>214</v>
      </c>
      <c r="O748" t="s">
        <v>120</v>
      </c>
      <c r="P748" s="8">
        <v>96950</v>
      </c>
      <c r="Q748" t="s">
        <v>121</v>
      </c>
      <c r="S748" s="10">
        <v>16702368202</v>
      </c>
      <c r="T748">
        <v>3554</v>
      </c>
      <c r="U748">
        <v>62211</v>
      </c>
      <c r="V748" t="s">
        <v>122</v>
      </c>
      <c r="X748" t="s">
        <v>1670</v>
      </c>
      <c r="Y748" t="s">
        <v>1671</v>
      </c>
      <c r="Z748" t="s">
        <v>1672</v>
      </c>
      <c r="AA748" t="s">
        <v>1673</v>
      </c>
      <c r="AB748" t="s">
        <v>1668</v>
      </c>
      <c r="AC748" t="s">
        <v>1669</v>
      </c>
      <c r="AD748" t="s">
        <v>214</v>
      </c>
      <c r="AE748" t="s">
        <v>120</v>
      </c>
      <c r="AF748" s="8">
        <v>96950</v>
      </c>
      <c r="AG748" t="s">
        <v>121</v>
      </c>
      <c r="AI748" s="10">
        <v>16702368202</v>
      </c>
      <c r="AJ748">
        <v>3554</v>
      </c>
      <c r="AK748" t="s">
        <v>1674</v>
      </c>
      <c r="BC748" t="str">
        <f>"29-2012.00"</f>
        <v>29-2012.00</v>
      </c>
      <c r="BD748" t="s">
        <v>1950</v>
      </c>
      <c r="BE748" t="s">
        <v>2389</v>
      </c>
      <c r="BF748" t="s">
        <v>1952</v>
      </c>
      <c r="BG748">
        <v>1</v>
      </c>
      <c r="BH748">
        <v>1</v>
      </c>
      <c r="BI748" s="1">
        <v>45383</v>
      </c>
      <c r="BJ748" s="1">
        <v>45747</v>
      </c>
      <c r="BK748" s="1">
        <v>45383</v>
      </c>
      <c r="BL748" s="1">
        <v>45747</v>
      </c>
      <c r="BM748">
        <v>40</v>
      </c>
      <c r="BN748">
        <v>0</v>
      </c>
      <c r="BO748">
        <v>8</v>
      </c>
      <c r="BP748">
        <v>8</v>
      </c>
      <c r="BQ748">
        <v>8</v>
      </c>
      <c r="BR748">
        <v>8</v>
      </c>
      <c r="BS748">
        <v>8</v>
      </c>
      <c r="BT748">
        <v>0</v>
      </c>
      <c r="BU748" t="str">
        <f>"7:00 AM"</f>
        <v>7:00 AM</v>
      </c>
      <c r="BV748" t="str">
        <f>"4:00 PM"</f>
        <v>4:00 PM</v>
      </c>
      <c r="BW748" t="s">
        <v>160</v>
      </c>
      <c r="BX748">
        <v>0</v>
      </c>
      <c r="BY748">
        <v>24</v>
      </c>
      <c r="BZ748" t="s">
        <v>115</v>
      </c>
      <c r="CB748" t="s">
        <v>1953</v>
      </c>
      <c r="CC748" t="s">
        <v>1668</v>
      </c>
      <c r="CD748" t="s">
        <v>1669</v>
      </c>
      <c r="CE748" t="s">
        <v>214</v>
      </c>
      <c r="CF748" t="s">
        <v>120</v>
      </c>
      <c r="CG748" s="8">
        <v>96950</v>
      </c>
      <c r="CH748" s="2">
        <v>15.02</v>
      </c>
      <c r="CI748" s="2">
        <v>23.57</v>
      </c>
      <c r="CJ748" s="2">
        <v>22.53</v>
      </c>
      <c r="CK748" s="2">
        <v>35.35</v>
      </c>
      <c r="CL748" t="s">
        <v>134</v>
      </c>
      <c r="CM748" t="s">
        <v>1679</v>
      </c>
      <c r="CN748" t="s">
        <v>135</v>
      </c>
      <c r="CP748" t="s">
        <v>115</v>
      </c>
      <c r="CQ748" t="s">
        <v>114</v>
      </c>
      <c r="CR748" t="s">
        <v>115</v>
      </c>
      <c r="CS748" t="s">
        <v>114</v>
      </c>
      <c r="CT748" t="s">
        <v>136</v>
      </c>
      <c r="CU748" t="s">
        <v>114</v>
      </c>
      <c r="CV748" t="s">
        <v>136</v>
      </c>
      <c r="CW748" t="s">
        <v>1680</v>
      </c>
      <c r="CX748" s="10" t="s">
        <v>136</v>
      </c>
      <c r="CY748" t="s">
        <v>1682</v>
      </c>
      <c r="CZ748" t="s">
        <v>1683</v>
      </c>
      <c r="DA748" t="s">
        <v>114</v>
      </c>
      <c r="DB748" t="s">
        <v>115</v>
      </c>
      <c r="DC748" t="s">
        <v>1684</v>
      </c>
      <c r="DD748" t="s">
        <v>1685</v>
      </c>
      <c r="DE748" t="s">
        <v>1342</v>
      </c>
      <c r="DF748" t="s">
        <v>1667</v>
      </c>
      <c r="DG748" t="s">
        <v>1686</v>
      </c>
    </row>
    <row r="749" spans="1:111" ht="14.45" customHeight="1" x14ac:dyDescent="0.25">
      <c r="A749" t="s">
        <v>5646</v>
      </c>
      <c r="B749" t="s">
        <v>209</v>
      </c>
      <c r="C749" s="1">
        <v>45175.315176851851</v>
      </c>
      <c r="D749" s="1">
        <v>45268</v>
      </c>
      <c r="E749" t="s">
        <v>139</v>
      </c>
      <c r="G749" t="s">
        <v>114</v>
      </c>
      <c r="H749" t="s">
        <v>115</v>
      </c>
      <c r="I749" t="s">
        <v>115</v>
      </c>
      <c r="J749" t="s">
        <v>1601</v>
      </c>
      <c r="K749" t="s">
        <v>1602</v>
      </c>
      <c r="L749" t="s">
        <v>1603</v>
      </c>
      <c r="M749" t="s">
        <v>1604</v>
      </c>
      <c r="N749" t="s">
        <v>119</v>
      </c>
      <c r="O749" t="s">
        <v>120</v>
      </c>
      <c r="P749" s="8">
        <v>96950</v>
      </c>
      <c r="Q749" t="s">
        <v>121</v>
      </c>
      <c r="R749" t="s">
        <v>120</v>
      </c>
      <c r="S749" s="10">
        <v>16702358763</v>
      </c>
      <c r="U749">
        <v>561311</v>
      </c>
      <c r="V749" t="s">
        <v>122</v>
      </c>
      <c r="X749" t="s">
        <v>3260</v>
      </c>
      <c r="Y749" t="s">
        <v>3261</v>
      </c>
      <c r="Z749" t="s">
        <v>3262</v>
      </c>
      <c r="AA749" t="s">
        <v>1346</v>
      </c>
      <c r="AB749" t="s">
        <v>1603</v>
      </c>
      <c r="AC749" t="s">
        <v>1609</v>
      </c>
      <c r="AD749" t="s">
        <v>119</v>
      </c>
      <c r="AE749" t="s">
        <v>120</v>
      </c>
      <c r="AF749" s="8">
        <v>96950</v>
      </c>
      <c r="AG749" t="s">
        <v>121</v>
      </c>
      <c r="AI749" s="10">
        <v>16702358763</v>
      </c>
      <c r="AK749" t="s">
        <v>1610</v>
      </c>
      <c r="BC749" t="str">
        <f>"37-3011.00"</f>
        <v>37-3011.00</v>
      </c>
      <c r="BD749" t="s">
        <v>1093</v>
      </c>
      <c r="BE749" t="s">
        <v>1611</v>
      </c>
      <c r="BF749" t="s">
        <v>1612</v>
      </c>
      <c r="BG749">
        <v>1</v>
      </c>
      <c r="BH749">
        <v>1</v>
      </c>
      <c r="BI749" s="1">
        <v>45240</v>
      </c>
      <c r="BJ749" s="1">
        <v>45605</v>
      </c>
      <c r="BK749" s="1">
        <v>45268</v>
      </c>
      <c r="BL749" s="1">
        <v>45605</v>
      </c>
      <c r="BM749">
        <v>35</v>
      </c>
      <c r="BN749">
        <v>0</v>
      </c>
      <c r="BO749">
        <v>7</v>
      </c>
      <c r="BP749">
        <v>7</v>
      </c>
      <c r="BQ749">
        <v>7</v>
      </c>
      <c r="BR749">
        <v>7</v>
      </c>
      <c r="BS749">
        <v>7</v>
      </c>
      <c r="BT749">
        <v>0</v>
      </c>
      <c r="BU749" t="str">
        <f>"7:30 AM"</f>
        <v>7:30 AM</v>
      </c>
      <c r="BV749" t="str">
        <f>"3:30 PM"</f>
        <v>3:30 PM</v>
      </c>
      <c r="BW749" t="s">
        <v>131</v>
      </c>
      <c r="BX749">
        <v>0</v>
      </c>
      <c r="BY749">
        <v>3</v>
      </c>
      <c r="BZ749" t="s">
        <v>115</v>
      </c>
      <c r="CB749" t="s">
        <v>1613</v>
      </c>
      <c r="CC749" t="s">
        <v>1614</v>
      </c>
      <c r="CD749" t="s">
        <v>1603</v>
      </c>
      <c r="CE749" t="s">
        <v>119</v>
      </c>
      <c r="CF749" t="s">
        <v>120</v>
      </c>
      <c r="CG749" s="8">
        <v>96950</v>
      </c>
      <c r="CH749" s="2">
        <v>8.26</v>
      </c>
      <c r="CI749" s="2">
        <v>9</v>
      </c>
      <c r="CJ749" s="2">
        <v>12.39</v>
      </c>
      <c r="CK749" s="2">
        <v>13.5</v>
      </c>
      <c r="CL749" t="s">
        <v>134</v>
      </c>
      <c r="CM749" t="s">
        <v>184</v>
      </c>
      <c r="CN749" t="s">
        <v>135</v>
      </c>
      <c r="CP749" t="s">
        <v>114</v>
      </c>
      <c r="CQ749" t="s">
        <v>114</v>
      </c>
      <c r="CR749" t="s">
        <v>115</v>
      </c>
      <c r="CS749" t="s">
        <v>114</v>
      </c>
      <c r="CT749" t="s">
        <v>136</v>
      </c>
      <c r="CU749" t="s">
        <v>114</v>
      </c>
      <c r="CV749" t="s">
        <v>136</v>
      </c>
      <c r="CW749" t="s">
        <v>1615</v>
      </c>
      <c r="CX749" s="10">
        <v>16702358763</v>
      </c>
      <c r="CY749" t="s">
        <v>1610</v>
      </c>
      <c r="CZ749" t="s">
        <v>136</v>
      </c>
      <c r="DA749" t="s">
        <v>114</v>
      </c>
      <c r="DB749" t="s">
        <v>115</v>
      </c>
    </row>
    <row r="750" spans="1:111" ht="14.45" customHeight="1" x14ac:dyDescent="0.25">
      <c r="A750" t="s">
        <v>5656</v>
      </c>
      <c r="B750" t="s">
        <v>209</v>
      </c>
      <c r="C750" s="1">
        <v>45215.081831944444</v>
      </c>
      <c r="D750" s="1">
        <v>45268</v>
      </c>
      <c r="E750" t="s">
        <v>139</v>
      </c>
      <c r="G750" t="s">
        <v>115</v>
      </c>
      <c r="H750" t="s">
        <v>115</v>
      </c>
      <c r="I750" t="s">
        <v>115</v>
      </c>
      <c r="J750" t="s">
        <v>5657</v>
      </c>
      <c r="L750" t="s">
        <v>5023</v>
      </c>
      <c r="M750" t="s">
        <v>5658</v>
      </c>
      <c r="N750" t="s">
        <v>214</v>
      </c>
      <c r="O750" t="s">
        <v>120</v>
      </c>
      <c r="P750" s="8">
        <v>96950</v>
      </c>
      <c r="Q750" t="s">
        <v>121</v>
      </c>
      <c r="S750" s="10">
        <v>16702346552</v>
      </c>
      <c r="U750">
        <v>532420</v>
      </c>
      <c r="V750" t="s">
        <v>122</v>
      </c>
      <c r="X750" t="s">
        <v>256</v>
      </c>
      <c r="Y750" t="s">
        <v>5025</v>
      </c>
      <c r="Z750" t="s">
        <v>5026</v>
      </c>
      <c r="AA750" t="s">
        <v>5027</v>
      </c>
      <c r="AB750" t="s">
        <v>5023</v>
      </c>
      <c r="AC750" t="s">
        <v>5658</v>
      </c>
      <c r="AD750" t="s">
        <v>214</v>
      </c>
      <c r="AE750" t="s">
        <v>120</v>
      </c>
      <c r="AF750" s="8">
        <v>96950</v>
      </c>
      <c r="AG750" t="s">
        <v>121</v>
      </c>
      <c r="AI750" s="10">
        <v>16702346552</v>
      </c>
      <c r="AK750" t="s">
        <v>5659</v>
      </c>
      <c r="BC750" t="str">
        <f>"49-9071.00"</f>
        <v>49-9071.00</v>
      </c>
      <c r="BD750" t="s">
        <v>200</v>
      </c>
      <c r="BE750" t="s">
        <v>5660</v>
      </c>
      <c r="BF750" t="s">
        <v>843</v>
      </c>
      <c r="BG750">
        <v>1</v>
      </c>
      <c r="BH750">
        <v>1</v>
      </c>
      <c r="BI750" s="1">
        <v>45292</v>
      </c>
      <c r="BJ750" s="1">
        <v>45657</v>
      </c>
      <c r="BK750" s="1">
        <v>45292</v>
      </c>
      <c r="BL750" s="1">
        <v>45657</v>
      </c>
      <c r="BM750">
        <v>40</v>
      </c>
      <c r="BN750">
        <v>0</v>
      </c>
      <c r="BO750">
        <v>8</v>
      </c>
      <c r="BP750">
        <v>8</v>
      </c>
      <c r="BQ750">
        <v>8</v>
      </c>
      <c r="BR750">
        <v>8</v>
      </c>
      <c r="BS750">
        <v>8</v>
      </c>
      <c r="BT750">
        <v>0</v>
      </c>
      <c r="BU750" t="str">
        <f>"8:00 AM"</f>
        <v>8:00 AM</v>
      </c>
      <c r="BV750" t="str">
        <f>"5:00 PM"</f>
        <v>5:00 PM</v>
      </c>
      <c r="BW750" t="s">
        <v>160</v>
      </c>
      <c r="BX750">
        <v>0</v>
      </c>
      <c r="BY750">
        <v>24</v>
      </c>
      <c r="BZ750" t="s">
        <v>115</v>
      </c>
      <c r="CB750" s="3" t="s">
        <v>5661</v>
      </c>
      <c r="CC750" t="s">
        <v>5658</v>
      </c>
      <c r="CE750" t="s">
        <v>214</v>
      </c>
      <c r="CF750" t="s">
        <v>120</v>
      </c>
      <c r="CG750" s="8">
        <v>96950</v>
      </c>
      <c r="CH750" s="2">
        <v>9.5399999999999991</v>
      </c>
      <c r="CI750" s="2">
        <v>9.5399999999999991</v>
      </c>
      <c r="CJ750" s="2">
        <v>14.31</v>
      </c>
      <c r="CK750" s="2">
        <v>14.31</v>
      </c>
      <c r="CL750" t="s">
        <v>134</v>
      </c>
      <c r="CN750" t="s">
        <v>135</v>
      </c>
      <c r="CP750" t="s">
        <v>115</v>
      </c>
      <c r="CQ750" t="s">
        <v>114</v>
      </c>
      <c r="CR750" t="s">
        <v>115</v>
      </c>
      <c r="CS750" t="s">
        <v>114</v>
      </c>
      <c r="CT750" t="s">
        <v>136</v>
      </c>
      <c r="CU750" t="s">
        <v>114</v>
      </c>
      <c r="CV750" t="s">
        <v>136</v>
      </c>
      <c r="CW750" t="s">
        <v>5662</v>
      </c>
      <c r="CX750" s="10">
        <v>16702346552</v>
      </c>
      <c r="CY750" t="s">
        <v>5659</v>
      </c>
      <c r="CZ750" t="s">
        <v>136</v>
      </c>
      <c r="DA750" t="s">
        <v>114</v>
      </c>
      <c r="DB750" t="s">
        <v>115</v>
      </c>
    </row>
    <row r="751" spans="1:111" ht="14.45" customHeight="1" x14ac:dyDescent="0.25">
      <c r="A751" t="s">
        <v>5664</v>
      </c>
      <c r="B751" t="s">
        <v>209</v>
      </c>
      <c r="C751" s="1">
        <v>45197.912163541667</v>
      </c>
      <c r="D751" s="1">
        <v>45268</v>
      </c>
      <c r="E751" t="s">
        <v>139</v>
      </c>
      <c r="G751" t="s">
        <v>115</v>
      </c>
      <c r="H751" t="s">
        <v>115</v>
      </c>
      <c r="I751" t="s">
        <v>115</v>
      </c>
      <c r="J751" t="s">
        <v>3787</v>
      </c>
      <c r="L751" t="s">
        <v>3580</v>
      </c>
      <c r="M751" t="s">
        <v>3788</v>
      </c>
      <c r="N751" t="s">
        <v>214</v>
      </c>
      <c r="O751" t="s">
        <v>120</v>
      </c>
      <c r="P751" s="8">
        <v>96950</v>
      </c>
      <c r="Q751" t="s">
        <v>121</v>
      </c>
      <c r="S751" s="10">
        <v>16702341795</v>
      </c>
      <c r="U751">
        <v>551114</v>
      </c>
      <c r="V751" t="s">
        <v>122</v>
      </c>
      <c r="X751" t="s">
        <v>3582</v>
      </c>
      <c r="Y751" t="s">
        <v>3311</v>
      </c>
      <c r="Z751" t="s">
        <v>3584</v>
      </c>
      <c r="AA751" t="s">
        <v>3585</v>
      </c>
      <c r="AB751" t="s">
        <v>3580</v>
      </c>
      <c r="AC751" t="s">
        <v>3581</v>
      </c>
      <c r="AD751" t="s">
        <v>214</v>
      </c>
      <c r="AE751" t="s">
        <v>120</v>
      </c>
      <c r="AF751" s="8">
        <v>96950</v>
      </c>
      <c r="AG751" t="s">
        <v>121</v>
      </c>
      <c r="AI751" s="10">
        <v>16702341795</v>
      </c>
      <c r="AK751" t="s">
        <v>3586</v>
      </c>
      <c r="BC751" t="str">
        <f>"27-1024.00"</f>
        <v>27-1024.00</v>
      </c>
      <c r="BD751" t="s">
        <v>680</v>
      </c>
      <c r="BE751" t="s">
        <v>3789</v>
      </c>
      <c r="BF751" t="s">
        <v>3790</v>
      </c>
      <c r="BG751">
        <v>1</v>
      </c>
      <c r="BH751">
        <v>1</v>
      </c>
      <c r="BI751" s="1">
        <v>45235</v>
      </c>
      <c r="BJ751" s="1">
        <v>45600</v>
      </c>
      <c r="BK751" s="1">
        <v>45268</v>
      </c>
      <c r="BL751" s="1">
        <v>45600</v>
      </c>
      <c r="BM751">
        <v>40</v>
      </c>
      <c r="BN751">
        <v>0</v>
      </c>
      <c r="BO751">
        <v>8</v>
      </c>
      <c r="BP751">
        <v>8</v>
      </c>
      <c r="BQ751">
        <v>8</v>
      </c>
      <c r="BR751">
        <v>8</v>
      </c>
      <c r="BS751">
        <v>8</v>
      </c>
      <c r="BT751">
        <v>0</v>
      </c>
      <c r="BU751" t="str">
        <f>"8:00 AM"</f>
        <v>8:00 AM</v>
      </c>
      <c r="BV751" t="str">
        <f>"5:00 PM"</f>
        <v>5:00 PM</v>
      </c>
      <c r="BW751" t="s">
        <v>160</v>
      </c>
      <c r="BX751">
        <v>0</v>
      </c>
      <c r="BY751">
        <v>24</v>
      </c>
      <c r="BZ751" t="s">
        <v>115</v>
      </c>
      <c r="CB751" t="s">
        <v>5665</v>
      </c>
      <c r="CC751" t="s">
        <v>3792</v>
      </c>
      <c r="CD751" t="s">
        <v>3581</v>
      </c>
      <c r="CE751" t="s">
        <v>214</v>
      </c>
      <c r="CF751" t="s">
        <v>120</v>
      </c>
      <c r="CG751" s="8">
        <v>96950</v>
      </c>
      <c r="CH751" s="2">
        <v>9.7200000000000006</v>
      </c>
      <c r="CI751" s="2">
        <v>15.5</v>
      </c>
      <c r="CJ751" s="2">
        <v>14.58</v>
      </c>
      <c r="CK751" s="2">
        <v>23.25</v>
      </c>
      <c r="CL751" t="s">
        <v>134</v>
      </c>
      <c r="CM751" t="s">
        <v>184</v>
      </c>
      <c r="CN751" t="s">
        <v>135</v>
      </c>
      <c r="CP751" t="s">
        <v>114</v>
      </c>
      <c r="CQ751" t="s">
        <v>114</v>
      </c>
      <c r="CR751" t="s">
        <v>115</v>
      </c>
      <c r="CS751" t="s">
        <v>114</v>
      </c>
      <c r="CT751" t="s">
        <v>136</v>
      </c>
      <c r="CU751" t="s">
        <v>114</v>
      </c>
      <c r="CV751" t="s">
        <v>136</v>
      </c>
      <c r="CW751" t="s">
        <v>1615</v>
      </c>
      <c r="CX751" s="10">
        <v>16702341795</v>
      </c>
      <c r="CY751" t="s">
        <v>3586</v>
      </c>
      <c r="CZ751" t="s">
        <v>3592</v>
      </c>
      <c r="DA751" t="s">
        <v>114</v>
      </c>
      <c r="DB751" t="s">
        <v>115</v>
      </c>
    </row>
    <row r="752" spans="1:111" ht="14.45" customHeight="1" x14ac:dyDescent="0.25">
      <c r="A752" t="s">
        <v>5634</v>
      </c>
      <c r="B752" t="s">
        <v>285</v>
      </c>
      <c r="C752" s="1">
        <v>45224.908695370374</v>
      </c>
      <c r="D752" s="1">
        <v>45268</v>
      </c>
      <c r="E752" t="s">
        <v>139</v>
      </c>
      <c r="G752" t="s">
        <v>115</v>
      </c>
      <c r="H752" t="s">
        <v>115</v>
      </c>
      <c r="I752" t="s">
        <v>115</v>
      </c>
      <c r="J752" t="s">
        <v>5635</v>
      </c>
      <c r="K752" t="s">
        <v>5636</v>
      </c>
      <c r="L752" t="s">
        <v>5203</v>
      </c>
      <c r="M752" t="s">
        <v>3969</v>
      </c>
      <c r="N752" t="s">
        <v>119</v>
      </c>
      <c r="O752" t="s">
        <v>120</v>
      </c>
      <c r="P752" s="8">
        <v>96950</v>
      </c>
      <c r="Q752" t="s">
        <v>121</v>
      </c>
      <c r="S752" s="10">
        <v>16709893291</v>
      </c>
      <c r="U752">
        <v>561311</v>
      </c>
      <c r="V752" t="s">
        <v>122</v>
      </c>
      <c r="X752" t="s">
        <v>5204</v>
      </c>
      <c r="Y752" t="s">
        <v>5205</v>
      </c>
      <c r="Z752" t="s">
        <v>1913</v>
      </c>
      <c r="AA752" t="s">
        <v>2809</v>
      </c>
      <c r="AB752" t="s">
        <v>5637</v>
      </c>
      <c r="AC752" t="s">
        <v>3969</v>
      </c>
      <c r="AD752" t="s">
        <v>119</v>
      </c>
      <c r="AE752" t="s">
        <v>120</v>
      </c>
      <c r="AF752" s="8">
        <v>96950</v>
      </c>
      <c r="AG752" t="s">
        <v>121</v>
      </c>
      <c r="AI752" s="10">
        <v>16709893291</v>
      </c>
      <c r="AK752" t="s">
        <v>5207</v>
      </c>
      <c r="BC752" t="str">
        <f>"37-2011.00"</f>
        <v>37-2011.00</v>
      </c>
      <c r="BD752" t="s">
        <v>144</v>
      </c>
      <c r="BE752" t="s">
        <v>5638</v>
      </c>
      <c r="BF752" t="s">
        <v>1314</v>
      </c>
      <c r="BG752">
        <v>10</v>
      </c>
      <c r="BI752" s="1">
        <v>45261</v>
      </c>
      <c r="BJ752" s="1">
        <v>45626</v>
      </c>
      <c r="BM752">
        <v>36</v>
      </c>
      <c r="BN752">
        <v>0</v>
      </c>
      <c r="BO752">
        <v>6</v>
      </c>
      <c r="BP752">
        <v>6</v>
      </c>
      <c r="BQ752">
        <v>6</v>
      </c>
      <c r="BR752">
        <v>6</v>
      </c>
      <c r="BS752">
        <v>6</v>
      </c>
      <c r="BT752">
        <v>6</v>
      </c>
      <c r="BU752" t="str">
        <f>"10:00 AM"</f>
        <v>10:00 AM</v>
      </c>
      <c r="BV752" t="str">
        <f>"5:00 PM"</f>
        <v>5:00 PM</v>
      </c>
      <c r="BW752" t="s">
        <v>131</v>
      </c>
      <c r="BX752">
        <v>0</v>
      </c>
      <c r="BY752">
        <v>12</v>
      </c>
      <c r="BZ752" t="s">
        <v>115</v>
      </c>
      <c r="CB752" t="s">
        <v>5639</v>
      </c>
      <c r="CC752" t="s">
        <v>5640</v>
      </c>
      <c r="CE752" t="s">
        <v>119</v>
      </c>
      <c r="CF752" t="s">
        <v>120</v>
      </c>
      <c r="CG752" s="8">
        <v>96950</v>
      </c>
      <c r="CH752" s="2">
        <v>8.15</v>
      </c>
      <c r="CI752" s="2">
        <v>8.1999999999999993</v>
      </c>
      <c r="CJ752" s="2">
        <v>12.22</v>
      </c>
      <c r="CK752" s="2">
        <v>12.3</v>
      </c>
      <c r="CL752" t="s">
        <v>134</v>
      </c>
      <c r="CM752" t="s">
        <v>423</v>
      </c>
      <c r="CN752" t="s">
        <v>135</v>
      </c>
      <c r="CP752" t="s">
        <v>115</v>
      </c>
      <c r="CQ752" t="s">
        <v>114</v>
      </c>
      <c r="CR752" t="s">
        <v>115</v>
      </c>
      <c r="CS752" t="s">
        <v>114</v>
      </c>
      <c r="CT752" t="s">
        <v>136</v>
      </c>
      <c r="CU752" t="s">
        <v>114</v>
      </c>
      <c r="CV752" t="s">
        <v>136</v>
      </c>
      <c r="CW752" s="3" t="s">
        <v>5515</v>
      </c>
      <c r="CX752" s="10">
        <v>16702353291</v>
      </c>
      <c r="CY752" t="s">
        <v>5207</v>
      </c>
      <c r="CZ752" t="s">
        <v>136</v>
      </c>
      <c r="DA752" t="s">
        <v>114</v>
      </c>
      <c r="DB752" t="s">
        <v>115</v>
      </c>
    </row>
    <row r="753" spans="1:111" ht="14.45" customHeight="1" x14ac:dyDescent="0.25">
      <c r="A753" t="s">
        <v>5642</v>
      </c>
      <c r="B753" t="s">
        <v>285</v>
      </c>
      <c r="C753" s="1">
        <v>45223.212076736112</v>
      </c>
      <c r="D753" s="1">
        <v>45268</v>
      </c>
      <c r="E753" t="s">
        <v>139</v>
      </c>
      <c r="G753" t="s">
        <v>115</v>
      </c>
      <c r="H753" t="s">
        <v>115</v>
      </c>
      <c r="I753" t="s">
        <v>115</v>
      </c>
      <c r="J753" t="s">
        <v>5447</v>
      </c>
      <c r="K753" t="s">
        <v>5448</v>
      </c>
      <c r="L753" t="s">
        <v>5449</v>
      </c>
      <c r="N753" t="s">
        <v>119</v>
      </c>
      <c r="O753" t="s">
        <v>120</v>
      </c>
      <c r="P753" s="8">
        <v>96950</v>
      </c>
      <c r="Q753" t="s">
        <v>121</v>
      </c>
      <c r="S753" s="10">
        <v>16707833052</v>
      </c>
      <c r="U753">
        <v>561311</v>
      </c>
      <c r="V753" t="s">
        <v>122</v>
      </c>
      <c r="X753" t="s">
        <v>5450</v>
      </c>
      <c r="Y753" t="s">
        <v>5451</v>
      </c>
      <c r="AA753" t="s">
        <v>1225</v>
      </c>
      <c r="AB753" t="s">
        <v>5449</v>
      </c>
      <c r="AD753" t="s">
        <v>119</v>
      </c>
      <c r="AE753" t="s">
        <v>120</v>
      </c>
      <c r="AF753" s="8">
        <v>96950</v>
      </c>
      <c r="AG753" t="s">
        <v>121</v>
      </c>
      <c r="AI753" s="10">
        <v>16707833052</v>
      </c>
      <c r="AK753" t="s">
        <v>5452</v>
      </c>
      <c r="BC753" t="str">
        <f>"35-2014.00"</f>
        <v>35-2014.00</v>
      </c>
      <c r="BD753" t="s">
        <v>222</v>
      </c>
      <c r="BE753" t="s">
        <v>5643</v>
      </c>
      <c r="BF753" t="s">
        <v>630</v>
      </c>
      <c r="BG753">
        <v>15</v>
      </c>
      <c r="BI753" s="1">
        <v>45292</v>
      </c>
      <c r="BJ753" s="1">
        <v>45657</v>
      </c>
      <c r="BM753">
        <v>35</v>
      </c>
      <c r="BN753">
        <v>0</v>
      </c>
      <c r="BO753">
        <v>7</v>
      </c>
      <c r="BP753">
        <v>7</v>
      </c>
      <c r="BQ753">
        <v>7</v>
      </c>
      <c r="BR753">
        <v>7</v>
      </c>
      <c r="BS753">
        <v>7</v>
      </c>
      <c r="BT753">
        <v>0</v>
      </c>
      <c r="BU753" t="str">
        <f>"10:00 AM"</f>
        <v>10:00 AM</v>
      </c>
      <c r="BV753" t="str">
        <f>"5:00 PM"</f>
        <v>5:00 PM</v>
      </c>
      <c r="BW753" t="s">
        <v>131</v>
      </c>
      <c r="BX753">
        <v>0</v>
      </c>
      <c r="BY753">
        <v>24</v>
      </c>
      <c r="BZ753" t="s">
        <v>115</v>
      </c>
      <c r="CB753" t="s">
        <v>5644</v>
      </c>
      <c r="CC753" t="s">
        <v>5455</v>
      </c>
      <c r="CE753" t="s">
        <v>119</v>
      </c>
      <c r="CF753" t="s">
        <v>120</v>
      </c>
      <c r="CG753" s="8">
        <v>96950</v>
      </c>
      <c r="CH753" s="2">
        <v>8.69</v>
      </c>
      <c r="CI753" s="2">
        <v>8.69</v>
      </c>
      <c r="CJ753" s="2">
        <v>13.04</v>
      </c>
      <c r="CK753" s="2">
        <v>13.04</v>
      </c>
      <c r="CL753" t="s">
        <v>134</v>
      </c>
      <c r="CM753" t="s">
        <v>423</v>
      </c>
      <c r="CN753" t="s">
        <v>135</v>
      </c>
      <c r="CP753" t="s">
        <v>115</v>
      </c>
      <c r="CQ753" t="s">
        <v>114</v>
      </c>
      <c r="CR753" t="s">
        <v>114</v>
      </c>
      <c r="CS753" t="s">
        <v>114</v>
      </c>
      <c r="CT753" t="s">
        <v>136</v>
      </c>
      <c r="CU753" t="s">
        <v>114</v>
      </c>
      <c r="CV753" t="s">
        <v>114</v>
      </c>
      <c r="CW753" t="s">
        <v>5645</v>
      </c>
      <c r="CX753" s="10">
        <v>16707833052</v>
      </c>
      <c r="CY753" t="s">
        <v>5452</v>
      </c>
      <c r="CZ753" t="s">
        <v>136</v>
      </c>
      <c r="DA753" t="s">
        <v>114</v>
      </c>
      <c r="DB753" t="s">
        <v>115</v>
      </c>
    </row>
    <row r="754" spans="1:111" ht="14.45" customHeight="1" x14ac:dyDescent="0.25">
      <c r="A754" t="s">
        <v>5647</v>
      </c>
      <c r="B754" t="s">
        <v>285</v>
      </c>
      <c r="C754" s="1">
        <v>45222.117406481484</v>
      </c>
      <c r="D754" s="1">
        <v>45268</v>
      </c>
      <c r="E754" t="s">
        <v>113</v>
      </c>
      <c r="F754" s="1">
        <v>45321.791666666664</v>
      </c>
      <c r="G754" t="s">
        <v>115</v>
      </c>
      <c r="H754" t="s">
        <v>115</v>
      </c>
      <c r="I754" t="s">
        <v>115</v>
      </c>
      <c r="J754" t="s">
        <v>5648</v>
      </c>
      <c r="L754" t="s">
        <v>961</v>
      </c>
      <c r="N754" t="s">
        <v>119</v>
      </c>
      <c r="O754" t="s">
        <v>120</v>
      </c>
      <c r="P754" s="8">
        <v>96950</v>
      </c>
      <c r="Q754" t="s">
        <v>121</v>
      </c>
      <c r="S754" s="10">
        <v>16708385436</v>
      </c>
      <c r="U754">
        <v>54121</v>
      </c>
      <c r="V754" t="s">
        <v>122</v>
      </c>
      <c r="X754" t="s">
        <v>964</v>
      </c>
      <c r="Y754" t="s">
        <v>5649</v>
      </c>
      <c r="Z754" t="s">
        <v>5650</v>
      </c>
      <c r="AA754" t="s">
        <v>259</v>
      </c>
      <c r="AB754" t="s">
        <v>961</v>
      </c>
      <c r="AD754" t="s">
        <v>119</v>
      </c>
      <c r="AE754" t="s">
        <v>120</v>
      </c>
      <c r="AF754" s="8">
        <v>96950</v>
      </c>
      <c r="AG754" t="s">
        <v>121</v>
      </c>
      <c r="AI754" s="10">
        <v>16708385436</v>
      </c>
      <c r="AK754" t="s">
        <v>967</v>
      </c>
      <c r="BC754" t="str">
        <f>"35-2021.00"</f>
        <v>35-2021.00</v>
      </c>
      <c r="BD754" t="s">
        <v>733</v>
      </c>
      <c r="BE754" t="s">
        <v>5651</v>
      </c>
      <c r="BF754" t="s">
        <v>4738</v>
      </c>
      <c r="BG754">
        <v>10</v>
      </c>
      <c r="BI754" s="1">
        <v>45323</v>
      </c>
      <c r="BJ754" s="1">
        <v>45688</v>
      </c>
      <c r="BM754">
        <v>35</v>
      </c>
      <c r="BN754">
        <v>0</v>
      </c>
      <c r="BO754">
        <v>7</v>
      </c>
      <c r="BP754">
        <v>7</v>
      </c>
      <c r="BQ754">
        <v>7</v>
      </c>
      <c r="BR754">
        <v>7</v>
      </c>
      <c r="BS754">
        <v>7</v>
      </c>
      <c r="BT754">
        <v>0</v>
      </c>
      <c r="BU754" t="str">
        <f>"8:00 AM"</f>
        <v>8:00 AM</v>
      </c>
      <c r="BV754" t="str">
        <f>"4:00 PM"</f>
        <v>4:00 PM</v>
      </c>
      <c r="BW754" t="s">
        <v>131</v>
      </c>
      <c r="BX754">
        <v>0</v>
      </c>
      <c r="BY754">
        <v>3</v>
      </c>
      <c r="BZ754" t="s">
        <v>115</v>
      </c>
      <c r="CB754" t="s">
        <v>5652</v>
      </c>
      <c r="CC754" t="s">
        <v>5653</v>
      </c>
      <c r="CE754" t="s">
        <v>119</v>
      </c>
      <c r="CF754" t="s">
        <v>120</v>
      </c>
      <c r="CG754" s="8">
        <v>96950</v>
      </c>
      <c r="CH754" s="2">
        <v>7.95</v>
      </c>
      <c r="CI754" s="2">
        <v>7.95</v>
      </c>
      <c r="CJ754" s="2">
        <v>11.92</v>
      </c>
      <c r="CK754" s="2">
        <v>11.92</v>
      </c>
      <c r="CL754" t="s">
        <v>134</v>
      </c>
      <c r="CM754" t="s">
        <v>5654</v>
      </c>
      <c r="CN754" t="s">
        <v>135</v>
      </c>
      <c r="CP754" t="s">
        <v>115</v>
      </c>
      <c r="CQ754" t="s">
        <v>114</v>
      </c>
      <c r="CR754" t="s">
        <v>115</v>
      </c>
      <c r="CS754" t="s">
        <v>114</v>
      </c>
      <c r="CT754" t="s">
        <v>136</v>
      </c>
      <c r="CU754" t="s">
        <v>114</v>
      </c>
      <c r="CV754" t="s">
        <v>136</v>
      </c>
      <c r="CW754" t="s">
        <v>5655</v>
      </c>
      <c r="CX754" s="10">
        <v>16708385436</v>
      </c>
      <c r="CY754" t="s">
        <v>967</v>
      </c>
      <c r="CZ754" t="s">
        <v>270</v>
      </c>
      <c r="DA754" t="s">
        <v>114</v>
      </c>
      <c r="DB754" t="s">
        <v>115</v>
      </c>
    </row>
    <row r="755" spans="1:111" ht="14.45" customHeight="1" x14ac:dyDescent="0.25">
      <c r="A755" t="s">
        <v>5666</v>
      </c>
      <c r="B755" t="s">
        <v>285</v>
      </c>
      <c r="C755" s="1">
        <v>45204.177420717591</v>
      </c>
      <c r="D755" s="1">
        <v>45268</v>
      </c>
      <c r="E755" t="s">
        <v>139</v>
      </c>
      <c r="G755" t="s">
        <v>115</v>
      </c>
      <c r="H755" t="s">
        <v>115</v>
      </c>
      <c r="I755" t="s">
        <v>115</v>
      </c>
      <c r="J755" t="s">
        <v>1276</v>
      </c>
      <c r="L755" t="s">
        <v>1277</v>
      </c>
      <c r="M755" t="s">
        <v>1278</v>
      </c>
      <c r="N755" t="s">
        <v>214</v>
      </c>
      <c r="O755" t="s">
        <v>120</v>
      </c>
      <c r="P755" s="8">
        <v>96950</v>
      </c>
      <c r="Q755" t="s">
        <v>121</v>
      </c>
      <c r="S755" s="10">
        <v>16707885235</v>
      </c>
      <c r="U755">
        <v>236116</v>
      </c>
      <c r="V755" t="s">
        <v>122</v>
      </c>
      <c r="X755" t="s">
        <v>1279</v>
      </c>
      <c r="Y755" t="s">
        <v>1280</v>
      </c>
      <c r="Z755" t="s">
        <v>1281</v>
      </c>
      <c r="AA755" t="s">
        <v>356</v>
      </c>
      <c r="AB755" t="s">
        <v>1282</v>
      </c>
      <c r="AC755" t="s">
        <v>1283</v>
      </c>
      <c r="AD755" t="s">
        <v>214</v>
      </c>
      <c r="AE755" t="s">
        <v>120</v>
      </c>
      <c r="AF755" s="8">
        <v>96950</v>
      </c>
      <c r="AG755" t="s">
        <v>121</v>
      </c>
      <c r="AI755" s="10">
        <v>16707885235</v>
      </c>
      <c r="AK755" t="s">
        <v>1284</v>
      </c>
      <c r="BC755" t="str">
        <f>"49-9071.00"</f>
        <v>49-9071.00</v>
      </c>
      <c r="BD755" t="s">
        <v>200</v>
      </c>
      <c r="BE755" t="s">
        <v>1285</v>
      </c>
      <c r="BF755" t="s">
        <v>1286</v>
      </c>
      <c r="BG755">
        <v>1</v>
      </c>
      <c r="BI755" s="1">
        <v>45245</v>
      </c>
      <c r="BJ755" s="1">
        <v>45565</v>
      </c>
      <c r="BM755">
        <v>35</v>
      </c>
      <c r="BN755">
        <v>0</v>
      </c>
      <c r="BO755">
        <v>7</v>
      </c>
      <c r="BP755">
        <v>7</v>
      </c>
      <c r="BQ755">
        <v>7</v>
      </c>
      <c r="BR755">
        <v>7</v>
      </c>
      <c r="BS755">
        <v>7</v>
      </c>
      <c r="BT755">
        <v>0</v>
      </c>
      <c r="BU755" t="str">
        <f>"8:00 AM"</f>
        <v>8:00 AM</v>
      </c>
      <c r="BV755" t="str">
        <f>"4:00 PM"</f>
        <v>4:00 PM</v>
      </c>
      <c r="BW755" t="s">
        <v>131</v>
      </c>
      <c r="BX755">
        <v>0</v>
      </c>
      <c r="BY755">
        <v>24</v>
      </c>
      <c r="BZ755" t="s">
        <v>115</v>
      </c>
      <c r="CB755" t="s">
        <v>1287</v>
      </c>
      <c r="CC755" t="s">
        <v>1282</v>
      </c>
      <c r="CD755" t="s">
        <v>1283</v>
      </c>
      <c r="CE755" t="s">
        <v>214</v>
      </c>
      <c r="CF755" t="s">
        <v>120</v>
      </c>
      <c r="CG755" s="8">
        <v>96950</v>
      </c>
      <c r="CH755" s="2">
        <v>9.5399999999999991</v>
      </c>
      <c r="CI755" s="2">
        <v>9.5399999999999991</v>
      </c>
      <c r="CJ755" s="2">
        <v>14.31</v>
      </c>
      <c r="CK755" s="2">
        <v>14.31</v>
      </c>
      <c r="CL755" t="s">
        <v>134</v>
      </c>
      <c r="CM755" t="s">
        <v>1190</v>
      </c>
      <c r="CN755" t="s">
        <v>135</v>
      </c>
      <c r="CP755" t="s">
        <v>115</v>
      </c>
      <c r="CQ755" t="s">
        <v>114</v>
      </c>
      <c r="CR755" t="s">
        <v>114</v>
      </c>
      <c r="CS755" t="s">
        <v>114</v>
      </c>
      <c r="CT755" t="s">
        <v>136</v>
      </c>
      <c r="CU755" t="s">
        <v>114</v>
      </c>
      <c r="CV755" t="s">
        <v>114</v>
      </c>
      <c r="CW755" t="s">
        <v>1289</v>
      </c>
      <c r="CX755" s="10">
        <v>16707885235</v>
      </c>
      <c r="CY755" t="s">
        <v>1284</v>
      </c>
      <c r="CZ755" t="s">
        <v>136</v>
      </c>
      <c r="DA755" t="s">
        <v>114</v>
      </c>
      <c r="DB755" t="s">
        <v>115</v>
      </c>
    </row>
    <row r="756" spans="1:111" ht="14.45" customHeight="1" x14ac:dyDescent="0.25">
      <c r="A756" t="s">
        <v>5667</v>
      </c>
      <c r="B756" t="s">
        <v>285</v>
      </c>
      <c r="C756" s="1">
        <v>45224.956962384262</v>
      </c>
      <c r="D756" s="1">
        <v>45268</v>
      </c>
      <c r="E756" t="s">
        <v>139</v>
      </c>
      <c r="G756" t="s">
        <v>115</v>
      </c>
      <c r="H756" t="s">
        <v>115</v>
      </c>
      <c r="I756" t="s">
        <v>115</v>
      </c>
      <c r="J756" t="s">
        <v>5635</v>
      </c>
      <c r="K756" t="s">
        <v>5636</v>
      </c>
      <c r="L756" t="s">
        <v>5203</v>
      </c>
      <c r="M756" t="s">
        <v>3969</v>
      </c>
      <c r="N756" t="s">
        <v>119</v>
      </c>
      <c r="O756" t="s">
        <v>120</v>
      </c>
      <c r="P756" s="8">
        <v>96950</v>
      </c>
      <c r="Q756" t="s">
        <v>121</v>
      </c>
      <c r="S756" s="10">
        <v>16709893291</v>
      </c>
      <c r="U756">
        <v>561320</v>
      </c>
      <c r="V756" t="s">
        <v>122</v>
      </c>
      <c r="X756" t="s">
        <v>5204</v>
      </c>
      <c r="Y756" t="s">
        <v>5668</v>
      </c>
      <c r="Z756" t="s">
        <v>1913</v>
      </c>
      <c r="AA756" t="s">
        <v>2809</v>
      </c>
      <c r="AB756" t="s">
        <v>5511</v>
      </c>
      <c r="AC756" t="s">
        <v>3969</v>
      </c>
      <c r="AD756" t="s">
        <v>119</v>
      </c>
      <c r="AE756" t="s">
        <v>120</v>
      </c>
      <c r="AF756" s="8">
        <v>96950</v>
      </c>
      <c r="AG756" t="s">
        <v>121</v>
      </c>
      <c r="AI756" s="10">
        <v>16709893291</v>
      </c>
      <c r="AK756" t="s">
        <v>5207</v>
      </c>
      <c r="BC756" t="str">
        <f>"51-6011.00"</f>
        <v>51-6011.00</v>
      </c>
      <c r="BD756" t="s">
        <v>392</v>
      </c>
      <c r="BE756" t="s">
        <v>5669</v>
      </c>
      <c r="BF756" t="s">
        <v>392</v>
      </c>
      <c r="BG756">
        <v>10</v>
      </c>
      <c r="BI756" s="1">
        <v>45292</v>
      </c>
      <c r="BJ756" s="1">
        <v>45657</v>
      </c>
      <c r="BM756">
        <v>36</v>
      </c>
      <c r="BN756">
        <v>0</v>
      </c>
      <c r="BO756">
        <v>6</v>
      </c>
      <c r="BP756">
        <v>6</v>
      </c>
      <c r="BQ756">
        <v>6</v>
      </c>
      <c r="BR756">
        <v>6</v>
      </c>
      <c r="BS756">
        <v>6</v>
      </c>
      <c r="BT756">
        <v>6</v>
      </c>
      <c r="BU756" t="str">
        <f>"10:00 AM"</f>
        <v>10:00 AM</v>
      </c>
      <c r="BV756" t="str">
        <f>"5:00 PM"</f>
        <v>5:00 PM</v>
      </c>
      <c r="BW756" t="s">
        <v>131</v>
      </c>
      <c r="BX756">
        <v>0</v>
      </c>
      <c r="BY756">
        <v>0</v>
      </c>
      <c r="BZ756" t="s">
        <v>115</v>
      </c>
      <c r="CB756" t="s">
        <v>5670</v>
      </c>
      <c r="CC756" t="s">
        <v>5671</v>
      </c>
      <c r="CE756" t="s">
        <v>119</v>
      </c>
      <c r="CF756" t="s">
        <v>120</v>
      </c>
      <c r="CG756" s="8">
        <v>96950</v>
      </c>
      <c r="CH756" s="2">
        <v>8.84</v>
      </c>
      <c r="CI756" s="2">
        <v>8.85</v>
      </c>
      <c r="CJ756" s="2">
        <v>13.26</v>
      </c>
      <c r="CK756" s="2">
        <v>13.27</v>
      </c>
      <c r="CL756" t="s">
        <v>134</v>
      </c>
      <c r="CM756" t="s">
        <v>423</v>
      </c>
      <c r="CN756" t="s">
        <v>135</v>
      </c>
      <c r="CP756" t="s">
        <v>115</v>
      </c>
      <c r="CQ756" t="s">
        <v>114</v>
      </c>
      <c r="CR756" t="s">
        <v>115</v>
      </c>
      <c r="CS756" t="s">
        <v>114</v>
      </c>
      <c r="CT756" t="s">
        <v>136</v>
      </c>
      <c r="CU756" t="s">
        <v>114</v>
      </c>
      <c r="CV756" t="s">
        <v>136</v>
      </c>
      <c r="CW756" s="3" t="s">
        <v>5672</v>
      </c>
      <c r="CX756" s="10">
        <v>16702353291</v>
      </c>
      <c r="CY756" t="s">
        <v>5207</v>
      </c>
      <c r="CZ756" t="s">
        <v>136</v>
      </c>
      <c r="DA756" t="s">
        <v>114</v>
      </c>
      <c r="DB756" t="s">
        <v>115</v>
      </c>
    </row>
    <row r="757" spans="1:111" ht="14.45" customHeight="1" x14ac:dyDescent="0.25">
      <c r="A757" t="s">
        <v>5673</v>
      </c>
      <c r="B757" t="s">
        <v>285</v>
      </c>
      <c r="C757" s="1">
        <v>45236.950376851855</v>
      </c>
      <c r="D757" s="1">
        <v>45268</v>
      </c>
      <c r="E757" t="s">
        <v>113</v>
      </c>
      <c r="F757" s="1">
        <v>45564.833333333336</v>
      </c>
      <c r="G757" t="s">
        <v>115</v>
      </c>
      <c r="H757" t="s">
        <v>115</v>
      </c>
      <c r="I757" t="s">
        <v>115</v>
      </c>
      <c r="J757" t="s">
        <v>3413</v>
      </c>
      <c r="L757" t="s">
        <v>2590</v>
      </c>
      <c r="M757" t="s">
        <v>2756</v>
      </c>
      <c r="N757" t="s">
        <v>540</v>
      </c>
      <c r="O757" t="s">
        <v>120</v>
      </c>
      <c r="P757" s="8">
        <v>96950</v>
      </c>
      <c r="Q757" t="s">
        <v>121</v>
      </c>
      <c r="S757" s="10">
        <v>16702334646</v>
      </c>
      <c r="T757">
        <v>113</v>
      </c>
      <c r="U757">
        <v>62161</v>
      </c>
      <c r="V757" t="s">
        <v>122</v>
      </c>
      <c r="X757" t="s">
        <v>2631</v>
      </c>
      <c r="Y757" t="s">
        <v>2591</v>
      </c>
      <c r="Z757" t="s">
        <v>2632</v>
      </c>
      <c r="AA757" t="s">
        <v>2592</v>
      </c>
      <c r="AB757" t="s">
        <v>2630</v>
      </c>
      <c r="AC757" t="s">
        <v>2593</v>
      </c>
      <c r="AD757" t="s">
        <v>214</v>
      </c>
      <c r="AE757" t="s">
        <v>120</v>
      </c>
      <c r="AF757" s="8">
        <v>96950</v>
      </c>
      <c r="AG757" t="s">
        <v>121</v>
      </c>
      <c r="AI757" s="10">
        <v>16702334646</v>
      </c>
      <c r="AJ757">
        <v>113</v>
      </c>
      <c r="AK757" t="s">
        <v>2594</v>
      </c>
      <c r="BC757" t="str">
        <f>"13-2011.00"</f>
        <v>13-2011.00</v>
      </c>
      <c r="BD757" t="s">
        <v>1694</v>
      </c>
      <c r="BE757" t="s">
        <v>5674</v>
      </c>
      <c r="BF757" t="s">
        <v>5675</v>
      </c>
      <c r="BG757">
        <v>4</v>
      </c>
      <c r="BI757" s="1">
        <v>45383</v>
      </c>
      <c r="BJ757" s="1">
        <v>45746</v>
      </c>
      <c r="BM757">
        <v>40</v>
      </c>
      <c r="BN757">
        <v>0</v>
      </c>
      <c r="BO757">
        <v>8</v>
      </c>
      <c r="BP757">
        <v>8</v>
      </c>
      <c r="BQ757">
        <v>8</v>
      </c>
      <c r="BR757">
        <v>8</v>
      </c>
      <c r="BS757">
        <v>8</v>
      </c>
      <c r="BT757">
        <v>0</v>
      </c>
      <c r="BU757" t="str">
        <f>"8:00 AM"</f>
        <v>8:00 AM</v>
      </c>
      <c r="BV757" t="str">
        <f>"5:00 PM"</f>
        <v>5:00 PM</v>
      </c>
      <c r="BW757" t="s">
        <v>131</v>
      </c>
      <c r="BX757">
        <v>0</v>
      </c>
      <c r="BY757">
        <v>24</v>
      </c>
      <c r="BZ757" t="s">
        <v>115</v>
      </c>
      <c r="CB757" s="3" t="s">
        <v>5676</v>
      </c>
      <c r="CC757" t="s">
        <v>2756</v>
      </c>
      <c r="CD757" t="s">
        <v>2590</v>
      </c>
      <c r="CE757" t="s">
        <v>214</v>
      </c>
      <c r="CF757" t="s">
        <v>120</v>
      </c>
      <c r="CG757" s="8">
        <v>96950</v>
      </c>
      <c r="CH757" s="2">
        <v>16.98</v>
      </c>
      <c r="CI757" s="2">
        <v>16.98</v>
      </c>
      <c r="CL757" t="s">
        <v>134</v>
      </c>
      <c r="CN757" t="s">
        <v>135</v>
      </c>
      <c r="CP757" t="s">
        <v>115</v>
      </c>
      <c r="CQ757" t="s">
        <v>114</v>
      </c>
      <c r="CR757" t="s">
        <v>115</v>
      </c>
      <c r="CS757" t="s">
        <v>114</v>
      </c>
      <c r="CT757" t="s">
        <v>136</v>
      </c>
      <c r="CU757" t="s">
        <v>114</v>
      </c>
      <c r="CV757" t="s">
        <v>114</v>
      </c>
      <c r="CW757" t="s">
        <v>184</v>
      </c>
      <c r="CX757" s="10">
        <v>16702334646</v>
      </c>
      <c r="CY757" t="s">
        <v>2594</v>
      </c>
      <c r="CZ757" t="s">
        <v>2601</v>
      </c>
      <c r="DA757" t="s">
        <v>114</v>
      </c>
      <c r="DB757" t="s">
        <v>115</v>
      </c>
      <c r="DC757" t="s">
        <v>1672</v>
      </c>
      <c r="DD757" t="s">
        <v>2591</v>
      </c>
      <c r="DE757" t="s">
        <v>2760</v>
      </c>
      <c r="DF757" t="s">
        <v>5677</v>
      </c>
      <c r="DG757" t="s">
        <v>2594</v>
      </c>
    </row>
    <row r="758" spans="1:111" ht="14.45" customHeight="1" x14ac:dyDescent="0.25">
      <c r="A758" t="s">
        <v>5663</v>
      </c>
      <c r="B758" t="s">
        <v>700</v>
      </c>
      <c r="C758" s="1">
        <v>45214.823045023149</v>
      </c>
      <c r="D758" s="1">
        <v>45268</v>
      </c>
      <c r="E758" t="s">
        <v>139</v>
      </c>
      <c r="G758" t="s">
        <v>115</v>
      </c>
      <c r="H758" t="s">
        <v>115</v>
      </c>
      <c r="I758" t="s">
        <v>115</v>
      </c>
      <c r="J758" t="s">
        <v>5305</v>
      </c>
      <c r="L758" t="s">
        <v>5306</v>
      </c>
      <c r="N758" t="s">
        <v>214</v>
      </c>
      <c r="O758" t="s">
        <v>120</v>
      </c>
      <c r="P758" s="8">
        <v>96950</v>
      </c>
      <c r="Q758" t="s">
        <v>121</v>
      </c>
      <c r="S758" s="10">
        <v>16702353637</v>
      </c>
      <c r="U758">
        <v>23622</v>
      </c>
      <c r="V758" t="s">
        <v>122</v>
      </c>
      <c r="X758" t="s">
        <v>796</v>
      </c>
      <c r="Y758" t="s">
        <v>797</v>
      </c>
      <c r="Z758" t="s">
        <v>798</v>
      </c>
      <c r="AA758" t="s">
        <v>799</v>
      </c>
      <c r="AB758" t="s">
        <v>803</v>
      </c>
      <c r="AD758" t="s">
        <v>214</v>
      </c>
      <c r="AE758" t="s">
        <v>120</v>
      </c>
      <c r="AF758" s="8">
        <v>96950</v>
      </c>
      <c r="AG758" t="s">
        <v>121</v>
      </c>
      <c r="AI758" s="10">
        <v>16702353637</v>
      </c>
      <c r="AK758" t="s">
        <v>800</v>
      </c>
      <c r="BC758" t="str">
        <f>"49-9071.00"</f>
        <v>49-9071.00</v>
      </c>
      <c r="BD758" t="s">
        <v>200</v>
      </c>
      <c r="BE758" t="s">
        <v>5307</v>
      </c>
      <c r="BF758" t="s">
        <v>5308</v>
      </c>
      <c r="BG758">
        <v>15</v>
      </c>
      <c r="BH758">
        <v>14</v>
      </c>
      <c r="BI758" s="1">
        <v>45292</v>
      </c>
      <c r="BJ758" s="1">
        <v>45657</v>
      </c>
      <c r="BK758" s="1">
        <v>45292</v>
      </c>
      <c r="BL758" s="1">
        <v>45657</v>
      </c>
      <c r="BM758">
        <v>40</v>
      </c>
      <c r="BN758">
        <v>0</v>
      </c>
      <c r="BO758">
        <v>8</v>
      </c>
      <c r="BP758">
        <v>8</v>
      </c>
      <c r="BQ758">
        <v>8</v>
      </c>
      <c r="BR758">
        <v>8</v>
      </c>
      <c r="BS758">
        <v>8</v>
      </c>
      <c r="BT758">
        <v>0</v>
      </c>
      <c r="BU758" t="str">
        <f>"8:00 AM"</f>
        <v>8:00 AM</v>
      </c>
      <c r="BV758" t="str">
        <f>"5:00 PM"</f>
        <v>5:00 PM</v>
      </c>
      <c r="BW758" t="s">
        <v>184</v>
      </c>
      <c r="BX758">
        <v>0</v>
      </c>
      <c r="BY758">
        <v>12</v>
      </c>
      <c r="BZ758" t="s">
        <v>115</v>
      </c>
      <c r="CB758" t="s">
        <v>5309</v>
      </c>
      <c r="CC758" t="s">
        <v>803</v>
      </c>
      <c r="CE758" t="s">
        <v>214</v>
      </c>
      <c r="CF758" t="s">
        <v>120</v>
      </c>
      <c r="CG758" s="8">
        <v>96950</v>
      </c>
      <c r="CH758" s="2">
        <v>9.5399999999999991</v>
      </c>
      <c r="CI758" s="2">
        <v>9.5399999999999991</v>
      </c>
      <c r="CJ758" s="2">
        <v>14.31</v>
      </c>
      <c r="CK758" s="2">
        <v>14.31</v>
      </c>
      <c r="CL758" t="s">
        <v>134</v>
      </c>
      <c r="CN758" t="s">
        <v>135</v>
      </c>
      <c r="CP758" t="s">
        <v>114</v>
      </c>
      <c r="CQ758" t="s">
        <v>114</v>
      </c>
      <c r="CR758" t="s">
        <v>114</v>
      </c>
      <c r="CS758" t="s">
        <v>114</v>
      </c>
      <c r="CT758" t="s">
        <v>136</v>
      </c>
      <c r="CU758" t="s">
        <v>114</v>
      </c>
      <c r="CV758" t="s">
        <v>136</v>
      </c>
      <c r="CW758" t="s">
        <v>5310</v>
      </c>
      <c r="CX758" s="10">
        <v>16702353637</v>
      </c>
      <c r="CY758" t="s">
        <v>800</v>
      </c>
      <c r="CZ758" t="s">
        <v>270</v>
      </c>
      <c r="DA758" t="s">
        <v>114</v>
      </c>
      <c r="DB758" t="s">
        <v>115</v>
      </c>
    </row>
    <row r="759" spans="1:111" ht="14.45" customHeight="1" x14ac:dyDescent="0.25">
      <c r="A759" t="s">
        <v>5678</v>
      </c>
      <c r="B759" t="s">
        <v>285</v>
      </c>
      <c r="C759" s="1">
        <v>45224.021019791668</v>
      </c>
      <c r="D759" s="1">
        <v>45271</v>
      </c>
      <c r="E759" t="s">
        <v>139</v>
      </c>
      <c r="G759" t="s">
        <v>115</v>
      </c>
      <c r="H759" t="s">
        <v>115</v>
      </c>
      <c r="I759" t="s">
        <v>115</v>
      </c>
      <c r="J759" t="s">
        <v>116</v>
      </c>
      <c r="K759" t="s">
        <v>163</v>
      </c>
      <c r="L759" t="s">
        <v>5679</v>
      </c>
      <c r="M759" t="s">
        <v>118</v>
      </c>
      <c r="N759" t="s">
        <v>119</v>
      </c>
      <c r="O759" t="s">
        <v>120</v>
      </c>
      <c r="P759" s="8">
        <v>96950</v>
      </c>
      <c r="Q759" t="s">
        <v>121</v>
      </c>
      <c r="S759" s="10">
        <v>16702336927</v>
      </c>
      <c r="U759">
        <v>811111</v>
      </c>
      <c r="V759" t="s">
        <v>122</v>
      </c>
      <c r="X759" t="s">
        <v>123</v>
      </c>
      <c r="Y759" t="s">
        <v>124</v>
      </c>
      <c r="Z759" t="s">
        <v>125</v>
      </c>
      <c r="AA759" t="s">
        <v>126</v>
      </c>
      <c r="AB759" t="s">
        <v>133</v>
      </c>
      <c r="AC759" t="s">
        <v>118</v>
      </c>
      <c r="AD759" t="s">
        <v>119</v>
      </c>
      <c r="AE759" t="s">
        <v>120</v>
      </c>
      <c r="AF759" s="8">
        <v>96950</v>
      </c>
      <c r="AG759" t="s">
        <v>121</v>
      </c>
      <c r="AI759" s="10">
        <v>16702336927</v>
      </c>
      <c r="AK759" t="s">
        <v>127</v>
      </c>
      <c r="BC759" t="str">
        <f>"49-3023.00"</f>
        <v>49-3023.00</v>
      </c>
      <c r="BD759" t="s">
        <v>164</v>
      </c>
      <c r="BE759" t="s">
        <v>5680</v>
      </c>
      <c r="BF759" t="s">
        <v>228</v>
      </c>
      <c r="BG759">
        <v>4</v>
      </c>
      <c r="BI759" s="1">
        <v>45291</v>
      </c>
      <c r="BJ759" s="1">
        <v>45656</v>
      </c>
      <c r="BM759">
        <v>35</v>
      </c>
      <c r="BN759">
        <v>0</v>
      </c>
      <c r="BO759">
        <v>7</v>
      </c>
      <c r="BP759">
        <v>7</v>
      </c>
      <c r="BQ759">
        <v>7</v>
      </c>
      <c r="BR759">
        <v>7</v>
      </c>
      <c r="BS759">
        <v>7</v>
      </c>
      <c r="BT759">
        <v>0</v>
      </c>
      <c r="BU759" t="str">
        <f>"7:30 AM"</f>
        <v>7:30 AM</v>
      </c>
      <c r="BV759" t="str">
        <f>"3:30 PM"</f>
        <v>3:30 PM</v>
      </c>
      <c r="BW759" t="s">
        <v>131</v>
      </c>
      <c r="BX759">
        <v>0</v>
      </c>
      <c r="BY759">
        <v>12</v>
      </c>
      <c r="BZ759" t="s">
        <v>115</v>
      </c>
      <c r="CB759" t="s">
        <v>5681</v>
      </c>
      <c r="CC759" t="s">
        <v>1768</v>
      </c>
      <c r="CD759" t="s">
        <v>5682</v>
      </c>
      <c r="CE759" t="s">
        <v>214</v>
      </c>
      <c r="CF759" t="s">
        <v>120</v>
      </c>
      <c r="CG759" s="8">
        <v>96950</v>
      </c>
      <c r="CH759" s="2">
        <v>10.07</v>
      </c>
      <c r="CI759" s="2">
        <v>10.07</v>
      </c>
      <c r="CJ759" s="2">
        <v>15.11</v>
      </c>
      <c r="CK759" s="2">
        <v>15.11</v>
      </c>
      <c r="CL759" t="s">
        <v>134</v>
      </c>
      <c r="CN759" t="s">
        <v>135</v>
      </c>
      <c r="CP759" t="s">
        <v>115</v>
      </c>
      <c r="CQ759" t="s">
        <v>114</v>
      </c>
      <c r="CR759" t="s">
        <v>115</v>
      </c>
      <c r="CS759" t="s">
        <v>114</v>
      </c>
      <c r="CT759" t="s">
        <v>136</v>
      </c>
      <c r="CU759" t="s">
        <v>114</v>
      </c>
      <c r="CV759" t="s">
        <v>136</v>
      </c>
      <c r="CW759" t="s">
        <v>169</v>
      </c>
      <c r="CX759" s="10">
        <v>16702336927</v>
      </c>
      <c r="CY759" t="s">
        <v>127</v>
      </c>
      <c r="CZ759" t="s">
        <v>136</v>
      </c>
      <c r="DA759" t="s">
        <v>114</v>
      </c>
      <c r="DB759" t="s">
        <v>115</v>
      </c>
    </row>
    <row r="760" spans="1:111" ht="14.45" customHeight="1" x14ac:dyDescent="0.25">
      <c r="A760" t="s">
        <v>5683</v>
      </c>
      <c r="B760" t="s">
        <v>209</v>
      </c>
      <c r="C760" s="1">
        <v>45221.155285069442</v>
      </c>
      <c r="D760" s="1">
        <v>45272</v>
      </c>
      <c r="E760" t="s">
        <v>139</v>
      </c>
      <c r="G760" t="s">
        <v>115</v>
      </c>
      <c r="H760" t="s">
        <v>115</v>
      </c>
      <c r="I760" t="s">
        <v>115</v>
      </c>
      <c r="J760" t="s">
        <v>2958</v>
      </c>
      <c r="L760" t="s">
        <v>2959</v>
      </c>
      <c r="M760" t="s">
        <v>2960</v>
      </c>
      <c r="N760" t="s">
        <v>214</v>
      </c>
      <c r="O760" t="s">
        <v>120</v>
      </c>
      <c r="P760" s="8">
        <v>96950</v>
      </c>
      <c r="Q760" t="s">
        <v>121</v>
      </c>
      <c r="S760" s="10">
        <v>16703232428</v>
      </c>
      <c r="U760">
        <v>23711</v>
      </c>
      <c r="V760" t="s">
        <v>122</v>
      </c>
      <c r="X760" t="s">
        <v>2961</v>
      </c>
      <c r="Y760" t="s">
        <v>2962</v>
      </c>
      <c r="Z760" t="s">
        <v>2963</v>
      </c>
      <c r="AA760" t="s">
        <v>219</v>
      </c>
      <c r="AB760" t="s">
        <v>2964</v>
      </c>
      <c r="AC760" t="s">
        <v>2960</v>
      </c>
      <c r="AD760" t="s">
        <v>2965</v>
      </c>
      <c r="AE760" t="s">
        <v>120</v>
      </c>
      <c r="AF760" s="8">
        <v>96950</v>
      </c>
      <c r="AG760" t="s">
        <v>121</v>
      </c>
      <c r="AI760" s="10">
        <v>16703232428</v>
      </c>
      <c r="AK760" t="s">
        <v>2966</v>
      </c>
      <c r="BC760" t="str">
        <f>"43-3031.00"</f>
        <v>43-3031.00</v>
      </c>
      <c r="BD760" t="s">
        <v>310</v>
      </c>
      <c r="BE760" t="s">
        <v>2967</v>
      </c>
      <c r="BF760" t="s">
        <v>2015</v>
      </c>
      <c r="BG760">
        <v>3</v>
      </c>
      <c r="BH760">
        <v>3</v>
      </c>
      <c r="BI760" s="1">
        <v>45292</v>
      </c>
      <c r="BJ760" s="1">
        <v>45657</v>
      </c>
      <c r="BK760" s="1">
        <v>45292</v>
      </c>
      <c r="BL760" s="1">
        <v>45657</v>
      </c>
      <c r="BM760">
        <v>40</v>
      </c>
      <c r="BN760">
        <v>0</v>
      </c>
      <c r="BO760">
        <v>7</v>
      </c>
      <c r="BP760">
        <v>7</v>
      </c>
      <c r="BQ760">
        <v>7</v>
      </c>
      <c r="BR760">
        <v>7</v>
      </c>
      <c r="BS760">
        <v>7</v>
      </c>
      <c r="BT760">
        <v>5</v>
      </c>
      <c r="BU760" t="str">
        <f>"7:30 AM"</f>
        <v>7:30 AM</v>
      </c>
      <c r="BV760" t="str">
        <f>"5:30 PM"</f>
        <v>5:30 PM</v>
      </c>
      <c r="BW760" t="s">
        <v>160</v>
      </c>
      <c r="BX760">
        <v>0</v>
      </c>
      <c r="BY760">
        <v>12</v>
      </c>
      <c r="BZ760" t="s">
        <v>115</v>
      </c>
      <c r="CB760" s="3" t="s">
        <v>5684</v>
      </c>
      <c r="CC760" t="s">
        <v>2964</v>
      </c>
      <c r="CD760" t="s">
        <v>2960</v>
      </c>
      <c r="CE760" t="s">
        <v>214</v>
      </c>
      <c r="CF760" t="s">
        <v>120</v>
      </c>
      <c r="CG760" s="8">
        <v>96950</v>
      </c>
      <c r="CH760" s="2">
        <v>11.5</v>
      </c>
      <c r="CI760" s="2">
        <v>11.5</v>
      </c>
      <c r="CJ760" s="2">
        <v>17.25</v>
      </c>
      <c r="CK760" s="2">
        <v>17.25</v>
      </c>
      <c r="CL760" t="s">
        <v>134</v>
      </c>
      <c r="CM760" t="s">
        <v>2969</v>
      </c>
      <c r="CN760" t="s">
        <v>135</v>
      </c>
      <c r="CP760" t="s">
        <v>115</v>
      </c>
      <c r="CQ760" t="s">
        <v>114</v>
      </c>
      <c r="CR760" t="s">
        <v>115</v>
      </c>
      <c r="CS760" t="s">
        <v>114</v>
      </c>
      <c r="CT760" t="s">
        <v>136</v>
      </c>
      <c r="CU760" t="s">
        <v>114</v>
      </c>
      <c r="CV760" t="s">
        <v>136</v>
      </c>
      <c r="CW760" s="3" t="s">
        <v>5685</v>
      </c>
      <c r="CX760" s="10">
        <v>16703232428</v>
      </c>
      <c r="CY760" t="s">
        <v>2966</v>
      </c>
      <c r="CZ760" t="s">
        <v>136</v>
      </c>
      <c r="DA760" t="s">
        <v>114</v>
      </c>
      <c r="DB760" t="s">
        <v>115</v>
      </c>
    </row>
    <row r="761" spans="1:111" ht="14.45" customHeight="1" x14ac:dyDescent="0.25">
      <c r="A761" t="s">
        <v>5696</v>
      </c>
      <c r="B761" t="s">
        <v>209</v>
      </c>
      <c r="C761" s="1">
        <v>45204.859288541666</v>
      </c>
      <c r="D761" s="1">
        <v>45272</v>
      </c>
      <c r="E761" t="s">
        <v>113</v>
      </c>
      <c r="F761" s="1">
        <v>45290.791666666664</v>
      </c>
      <c r="G761" t="s">
        <v>115</v>
      </c>
      <c r="H761" t="s">
        <v>115</v>
      </c>
      <c r="I761" t="s">
        <v>115</v>
      </c>
      <c r="J761" t="s">
        <v>1926</v>
      </c>
      <c r="K761" t="s">
        <v>2436</v>
      </c>
      <c r="L761" t="s">
        <v>1931</v>
      </c>
      <c r="M761" t="s">
        <v>1928</v>
      </c>
      <c r="N761" t="s">
        <v>119</v>
      </c>
      <c r="O761" t="s">
        <v>120</v>
      </c>
      <c r="P761" s="8">
        <v>96950</v>
      </c>
      <c r="Q761" t="s">
        <v>121</v>
      </c>
      <c r="S761" s="10">
        <v>16702355379</v>
      </c>
      <c r="U761">
        <v>722511</v>
      </c>
      <c r="V761" t="s">
        <v>122</v>
      </c>
      <c r="X761" t="s">
        <v>1929</v>
      </c>
      <c r="Y761" t="s">
        <v>1930</v>
      </c>
      <c r="Z761" t="s">
        <v>1541</v>
      </c>
      <c r="AA761" t="s">
        <v>533</v>
      </c>
      <c r="AB761" t="s">
        <v>1931</v>
      </c>
      <c r="AC761" t="s">
        <v>2437</v>
      </c>
      <c r="AD761" t="s">
        <v>119</v>
      </c>
      <c r="AE761" t="s">
        <v>120</v>
      </c>
      <c r="AF761" s="8">
        <v>96950</v>
      </c>
      <c r="AG761" t="s">
        <v>121</v>
      </c>
      <c r="AI761" s="10">
        <v>16702355379</v>
      </c>
      <c r="AK761" t="s">
        <v>1932</v>
      </c>
      <c r="BC761" t="str">
        <f>"35-2014.00"</f>
        <v>35-2014.00</v>
      </c>
      <c r="BD761" t="s">
        <v>222</v>
      </c>
      <c r="BE761" t="s">
        <v>2438</v>
      </c>
      <c r="BF761" t="s">
        <v>630</v>
      </c>
      <c r="BG761">
        <v>10</v>
      </c>
      <c r="BH761">
        <v>10</v>
      </c>
      <c r="BI761" s="1">
        <v>45292</v>
      </c>
      <c r="BJ761" s="1">
        <v>45657</v>
      </c>
      <c r="BK761" s="1">
        <v>45292</v>
      </c>
      <c r="BL761" s="1">
        <v>45657</v>
      </c>
      <c r="BM761">
        <v>35</v>
      </c>
      <c r="BN761">
        <v>7</v>
      </c>
      <c r="BO761">
        <v>0</v>
      </c>
      <c r="BP761">
        <v>0</v>
      </c>
      <c r="BQ761">
        <v>7</v>
      </c>
      <c r="BR761">
        <v>7</v>
      </c>
      <c r="BS761">
        <v>7</v>
      </c>
      <c r="BT761">
        <v>7</v>
      </c>
      <c r="BU761" t="str">
        <f>"7:00 AM"</f>
        <v>7:00 AM</v>
      </c>
      <c r="BV761" t="str">
        <f>"2:00 PM"</f>
        <v>2:00 PM</v>
      </c>
      <c r="BW761" t="s">
        <v>131</v>
      </c>
      <c r="BX761">
        <v>0</v>
      </c>
      <c r="BY761">
        <v>12</v>
      </c>
      <c r="BZ761" t="s">
        <v>115</v>
      </c>
      <c r="CB761" t="s">
        <v>2439</v>
      </c>
      <c r="CC761" t="s">
        <v>1931</v>
      </c>
      <c r="CD761" t="s">
        <v>1928</v>
      </c>
      <c r="CE761" t="s">
        <v>119</v>
      </c>
      <c r="CF761" t="s">
        <v>120</v>
      </c>
      <c r="CG761" s="8">
        <v>96950</v>
      </c>
      <c r="CH761" s="2">
        <v>8.69</v>
      </c>
      <c r="CI761" s="2">
        <v>8.6999999999999993</v>
      </c>
      <c r="CJ761" s="2">
        <v>13.04</v>
      </c>
      <c r="CK761" s="2">
        <v>13.05</v>
      </c>
      <c r="CL761" t="s">
        <v>134</v>
      </c>
      <c r="CM761" t="s">
        <v>423</v>
      </c>
      <c r="CN761" t="s">
        <v>135</v>
      </c>
      <c r="CP761" t="s">
        <v>115</v>
      </c>
      <c r="CQ761" t="s">
        <v>114</v>
      </c>
      <c r="CR761" t="s">
        <v>115</v>
      </c>
      <c r="CS761" t="s">
        <v>114</v>
      </c>
      <c r="CT761" t="s">
        <v>114</v>
      </c>
      <c r="CU761" t="s">
        <v>114</v>
      </c>
      <c r="CV761" t="s">
        <v>136</v>
      </c>
      <c r="CW761" t="s">
        <v>1937</v>
      </c>
      <c r="CX761" s="10">
        <v>16702355379</v>
      </c>
      <c r="CY761" t="s">
        <v>1932</v>
      </c>
      <c r="CZ761" t="s">
        <v>1938</v>
      </c>
      <c r="DA761" t="s">
        <v>114</v>
      </c>
      <c r="DB761" t="s">
        <v>115</v>
      </c>
    </row>
    <row r="762" spans="1:111" ht="14.45" customHeight="1" x14ac:dyDescent="0.25">
      <c r="A762" t="s">
        <v>5700</v>
      </c>
      <c r="B762" t="s">
        <v>209</v>
      </c>
      <c r="C762" s="1">
        <v>45213.079964930555</v>
      </c>
      <c r="D762" s="1">
        <v>45272</v>
      </c>
      <c r="E762" t="s">
        <v>139</v>
      </c>
      <c r="G762" t="s">
        <v>115</v>
      </c>
      <c r="H762" t="s">
        <v>115</v>
      </c>
      <c r="I762" t="s">
        <v>115</v>
      </c>
      <c r="J762" t="s">
        <v>526</v>
      </c>
      <c r="K762" t="s">
        <v>527</v>
      </c>
      <c r="L762" t="s">
        <v>528</v>
      </c>
      <c r="N762" t="s">
        <v>529</v>
      </c>
      <c r="O762" t="s">
        <v>120</v>
      </c>
      <c r="P762" s="8">
        <v>96950</v>
      </c>
      <c r="Q762" t="s">
        <v>121</v>
      </c>
      <c r="S762" s="10">
        <v>16702358778</v>
      </c>
      <c r="U762">
        <v>23622</v>
      </c>
      <c r="V762" t="s">
        <v>122</v>
      </c>
      <c r="X762" t="s">
        <v>810</v>
      </c>
      <c r="Y762" t="s">
        <v>531</v>
      </c>
      <c r="Z762" t="s">
        <v>532</v>
      </c>
      <c r="AA762" t="s">
        <v>811</v>
      </c>
      <c r="AB762" t="s">
        <v>528</v>
      </c>
      <c r="AD762" t="s">
        <v>529</v>
      </c>
      <c r="AE762" t="s">
        <v>120</v>
      </c>
      <c r="AF762" s="8">
        <v>96950</v>
      </c>
      <c r="AG762" t="s">
        <v>121</v>
      </c>
      <c r="AI762" s="10">
        <v>16702358778</v>
      </c>
      <c r="AK762" t="s">
        <v>535</v>
      </c>
      <c r="BC762" t="str">
        <f>"49-9071.00"</f>
        <v>49-9071.00</v>
      </c>
      <c r="BD762" t="s">
        <v>200</v>
      </c>
      <c r="BE762" t="s">
        <v>812</v>
      </c>
      <c r="BF762" t="s">
        <v>813</v>
      </c>
      <c r="BG762">
        <v>8</v>
      </c>
      <c r="BH762">
        <v>8</v>
      </c>
      <c r="BI762" s="1">
        <v>45261</v>
      </c>
      <c r="BJ762" s="1">
        <v>45626</v>
      </c>
      <c r="BK762" s="1">
        <v>45272</v>
      </c>
      <c r="BL762" s="1">
        <v>45626</v>
      </c>
      <c r="BM762">
        <v>40</v>
      </c>
      <c r="BN762">
        <v>0</v>
      </c>
      <c r="BO762">
        <v>8</v>
      </c>
      <c r="BP762">
        <v>8</v>
      </c>
      <c r="BQ762">
        <v>8</v>
      </c>
      <c r="BR762">
        <v>8</v>
      </c>
      <c r="BS762">
        <v>8</v>
      </c>
      <c r="BT762">
        <v>0</v>
      </c>
      <c r="BU762" t="str">
        <f>"7:30 PM"</f>
        <v>7:30 PM</v>
      </c>
      <c r="BV762" t="str">
        <f>"4:30 PM"</f>
        <v>4:30 PM</v>
      </c>
      <c r="BW762" t="s">
        <v>131</v>
      </c>
      <c r="BX762">
        <v>0</v>
      </c>
      <c r="BY762">
        <v>3</v>
      </c>
      <c r="BZ762" t="s">
        <v>115</v>
      </c>
      <c r="CB762" t="s">
        <v>814</v>
      </c>
      <c r="CC762" t="s">
        <v>815</v>
      </c>
      <c r="CE762" t="s">
        <v>529</v>
      </c>
      <c r="CF762" t="s">
        <v>120</v>
      </c>
      <c r="CG762" s="8">
        <v>96950</v>
      </c>
      <c r="CH762" s="2">
        <v>9.5399999999999991</v>
      </c>
      <c r="CI762" s="2">
        <v>10</v>
      </c>
      <c r="CJ762" s="2">
        <v>14.31</v>
      </c>
      <c r="CK762" s="2">
        <v>15</v>
      </c>
      <c r="CL762" t="s">
        <v>134</v>
      </c>
      <c r="CM762" t="s">
        <v>136</v>
      </c>
      <c r="CN762" t="s">
        <v>187</v>
      </c>
      <c r="CP762" t="s">
        <v>115</v>
      </c>
      <c r="CQ762" t="s">
        <v>114</v>
      </c>
      <c r="CR762" t="s">
        <v>114</v>
      </c>
      <c r="CS762" t="s">
        <v>114</v>
      </c>
      <c r="CT762" t="s">
        <v>136</v>
      </c>
      <c r="CU762" t="s">
        <v>114</v>
      </c>
      <c r="CV762" t="s">
        <v>114</v>
      </c>
      <c r="CW762" t="s">
        <v>816</v>
      </c>
      <c r="CX762" s="10">
        <v>16702358778</v>
      </c>
      <c r="CY762" t="s">
        <v>5117</v>
      </c>
      <c r="CZ762" t="s">
        <v>136</v>
      </c>
      <c r="DA762" t="s">
        <v>114</v>
      </c>
      <c r="DB762" t="s">
        <v>115</v>
      </c>
    </row>
    <row r="763" spans="1:111" ht="14.45" customHeight="1" x14ac:dyDescent="0.25">
      <c r="A763" t="s">
        <v>5686</v>
      </c>
      <c r="B763" t="s">
        <v>285</v>
      </c>
      <c r="C763" s="1">
        <v>45216.949490162035</v>
      </c>
      <c r="D763" s="1">
        <v>45272</v>
      </c>
      <c r="E763" t="s">
        <v>139</v>
      </c>
      <c r="G763" t="s">
        <v>115</v>
      </c>
      <c r="H763" t="s">
        <v>115</v>
      </c>
      <c r="I763" t="s">
        <v>115</v>
      </c>
      <c r="J763" t="s">
        <v>5687</v>
      </c>
      <c r="K763" t="s">
        <v>5688</v>
      </c>
      <c r="L763" t="s">
        <v>5689</v>
      </c>
      <c r="M763" t="s">
        <v>2171</v>
      </c>
      <c r="N763" t="s">
        <v>119</v>
      </c>
      <c r="O763" t="s">
        <v>120</v>
      </c>
      <c r="P763" s="8">
        <v>96950</v>
      </c>
      <c r="Q763" t="s">
        <v>121</v>
      </c>
      <c r="R763" t="s">
        <v>120</v>
      </c>
      <c r="S763" s="10">
        <v>16704835339</v>
      </c>
      <c r="U763">
        <v>722515</v>
      </c>
      <c r="V763" t="s">
        <v>122</v>
      </c>
      <c r="X763" t="s">
        <v>5690</v>
      </c>
      <c r="Y763" t="s">
        <v>5691</v>
      </c>
      <c r="AA763" t="s">
        <v>1396</v>
      </c>
      <c r="AB763" t="s">
        <v>5689</v>
      </c>
      <c r="AC763" t="s">
        <v>2171</v>
      </c>
      <c r="AD763" t="s">
        <v>119</v>
      </c>
      <c r="AE763" t="s">
        <v>120</v>
      </c>
      <c r="AF763" s="8">
        <v>96950</v>
      </c>
      <c r="AG763" t="s">
        <v>121</v>
      </c>
      <c r="AH763" t="s">
        <v>707</v>
      </c>
      <c r="AI763" s="10">
        <v>16704835339</v>
      </c>
      <c r="AK763" t="s">
        <v>5692</v>
      </c>
      <c r="BC763" t="str">
        <f>"35-3023.01"</f>
        <v>35-3023.01</v>
      </c>
      <c r="BD763" t="s">
        <v>5250</v>
      </c>
      <c r="BE763" t="s">
        <v>5693</v>
      </c>
      <c r="BF763" t="s">
        <v>5694</v>
      </c>
      <c r="BG763">
        <v>3</v>
      </c>
      <c r="BI763" s="1">
        <v>45292</v>
      </c>
      <c r="BJ763" s="1">
        <v>45657</v>
      </c>
      <c r="BM763">
        <v>35</v>
      </c>
      <c r="BN763">
        <v>7</v>
      </c>
      <c r="BO763">
        <v>0</v>
      </c>
      <c r="BP763">
        <v>7</v>
      </c>
      <c r="BQ763">
        <v>0</v>
      </c>
      <c r="BR763">
        <v>7</v>
      </c>
      <c r="BS763">
        <v>7</v>
      </c>
      <c r="BT763">
        <v>7</v>
      </c>
      <c r="BU763" t="str">
        <f>"10:00 AM"</f>
        <v>10:00 AM</v>
      </c>
      <c r="BV763" t="str">
        <f>"6:00 PM"</f>
        <v>6:00 PM</v>
      </c>
      <c r="BW763" t="s">
        <v>131</v>
      </c>
      <c r="BX763">
        <v>0</v>
      </c>
      <c r="BY763">
        <v>3</v>
      </c>
      <c r="BZ763" t="s">
        <v>115</v>
      </c>
      <c r="CB763" t="s">
        <v>5695</v>
      </c>
      <c r="CC763" t="s">
        <v>1125</v>
      </c>
      <c r="CD763" t="s">
        <v>2171</v>
      </c>
      <c r="CE763" t="s">
        <v>119</v>
      </c>
      <c r="CF763" t="s">
        <v>120</v>
      </c>
      <c r="CG763" s="8">
        <v>96950</v>
      </c>
      <c r="CH763" s="2">
        <v>7.97</v>
      </c>
      <c r="CI763" s="2">
        <v>8</v>
      </c>
      <c r="CJ763" s="2">
        <v>0</v>
      </c>
      <c r="CK763" s="2">
        <v>0</v>
      </c>
      <c r="CL763" t="s">
        <v>134</v>
      </c>
      <c r="CM763" t="s">
        <v>1006</v>
      </c>
      <c r="CN763" t="s">
        <v>135</v>
      </c>
      <c r="CP763" t="s">
        <v>115</v>
      </c>
      <c r="CQ763" t="s">
        <v>114</v>
      </c>
      <c r="CR763" t="s">
        <v>115</v>
      </c>
      <c r="CS763" t="s">
        <v>115</v>
      </c>
      <c r="CT763" t="s">
        <v>136</v>
      </c>
      <c r="CU763" t="s">
        <v>114</v>
      </c>
      <c r="CV763" t="s">
        <v>136</v>
      </c>
      <c r="CW763" t="s">
        <v>1006</v>
      </c>
      <c r="CX763" s="10">
        <v>16704835339</v>
      </c>
      <c r="CY763" t="s">
        <v>5692</v>
      </c>
      <c r="CZ763" t="s">
        <v>596</v>
      </c>
      <c r="DA763" t="s">
        <v>114</v>
      </c>
      <c r="DB763" t="s">
        <v>115</v>
      </c>
    </row>
    <row r="764" spans="1:111" ht="14.45" customHeight="1" x14ac:dyDescent="0.25">
      <c r="A764" t="s">
        <v>5697</v>
      </c>
      <c r="B764" t="s">
        <v>112</v>
      </c>
      <c r="C764" s="1">
        <v>45214.786596990743</v>
      </c>
      <c r="D764" s="1">
        <v>45272</v>
      </c>
      <c r="E764" t="s">
        <v>139</v>
      </c>
      <c r="G764" t="s">
        <v>115</v>
      </c>
      <c r="H764" t="s">
        <v>115</v>
      </c>
      <c r="I764" t="s">
        <v>115</v>
      </c>
      <c r="J764" t="s">
        <v>1630</v>
      </c>
      <c r="L764" t="s">
        <v>1631</v>
      </c>
      <c r="M764" t="s">
        <v>5698</v>
      </c>
      <c r="N764" t="s">
        <v>119</v>
      </c>
      <c r="O764" t="s">
        <v>120</v>
      </c>
      <c r="P764" s="8">
        <v>96950</v>
      </c>
      <c r="Q764" t="s">
        <v>121</v>
      </c>
      <c r="S764" s="10">
        <v>16702346617</v>
      </c>
      <c r="U764">
        <v>488510</v>
      </c>
      <c r="V764" t="s">
        <v>122</v>
      </c>
      <c r="X764" t="s">
        <v>1632</v>
      </c>
      <c r="Y764" t="s">
        <v>1633</v>
      </c>
      <c r="Z764" t="s">
        <v>1634</v>
      </c>
      <c r="AA764" t="s">
        <v>126</v>
      </c>
      <c r="AB764" t="s">
        <v>1631</v>
      </c>
      <c r="AC764" t="s">
        <v>1635</v>
      </c>
      <c r="AD764" t="s">
        <v>119</v>
      </c>
      <c r="AE764" t="s">
        <v>120</v>
      </c>
      <c r="AF764" s="8">
        <v>96950</v>
      </c>
      <c r="AG764" t="s">
        <v>121</v>
      </c>
      <c r="AI764" s="10">
        <v>16702346617</v>
      </c>
      <c r="AK764" t="s">
        <v>1636</v>
      </c>
      <c r="BC764" t="str">
        <f>"53-3032.00"</f>
        <v>53-3032.00</v>
      </c>
      <c r="BD764" t="s">
        <v>1078</v>
      </c>
      <c r="BE764" t="s">
        <v>1637</v>
      </c>
      <c r="BF764" t="s">
        <v>1638</v>
      </c>
      <c r="BG764">
        <v>2</v>
      </c>
      <c r="BI764" s="1">
        <v>45292</v>
      </c>
      <c r="BJ764" s="1">
        <v>45657</v>
      </c>
      <c r="BM764">
        <v>35</v>
      </c>
      <c r="BN764">
        <v>0</v>
      </c>
      <c r="BO764">
        <v>7</v>
      </c>
      <c r="BP764">
        <v>7</v>
      </c>
      <c r="BQ764">
        <v>7</v>
      </c>
      <c r="BR764">
        <v>7</v>
      </c>
      <c r="BS764">
        <v>7</v>
      </c>
      <c r="BT764">
        <v>0</v>
      </c>
      <c r="BU764" t="str">
        <f>"8:00 AM"</f>
        <v>8:00 AM</v>
      </c>
      <c r="BV764" t="str">
        <f>"4:00 PM"</f>
        <v>4:00 PM</v>
      </c>
      <c r="BW764" t="s">
        <v>184</v>
      </c>
      <c r="BX764">
        <v>0</v>
      </c>
      <c r="BY764">
        <v>12</v>
      </c>
      <c r="BZ764" t="s">
        <v>115</v>
      </c>
      <c r="CB764" s="3" t="s">
        <v>5699</v>
      </c>
      <c r="CC764" t="s">
        <v>1640</v>
      </c>
      <c r="CE764" t="s">
        <v>119</v>
      </c>
      <c r="CF764" t="s">
        <v>120</v>
      </c>
      <c r="CG764" s="8">
        <v>96950</v>
      </c>
      <c r="CH764" s="2">
        <v>10.47</v>
      </c>
      <c r="CI764" s="2">
        <v>10.47</v>
      </c>
      <c r="CJ764" s="2">
        <v>15.71</v>
      </c>
      <c r="CK764" s="2">
        <v>15.71</v>
      </c>
      <c r="CL764" t="s">
        <v>134</v>
      </c>
      <c r="CN764" t="s">
        <v>135</v>
      </c>
      <c r="CP764" t="s">
        <v>114</v>
      </c>
      <c r="CQ764" t="s">
        <v>114</v>
      </c>
      <c r="CR764" t="s">
        <v>115</v>
      </c>
      <c r="CS764" t="s">
        <v>114</v>
      </c>
      <c r="CT764" t="s">
        <v>136</v>
      </c>
      <c r="CU764" t="s">
        <v>114</v>
      </c>
      <c r="CV764" t="s">
        <v>136</v>
      </c>
      <c r="CW764" t="s">
        <v>1641</v>
      </c>
      <c r="CX764" s="10">
        <v>16702346617</v>
      </c>
      <c r="CY764" t="s">
        <v>1636</v>
      </c>
      <c r="CZ764" t="s">
        <v>136</v>
      </c>
      <c r="DA764" t="s">
        <v>114</v>
      </c>
      <c r="DB764" t="s">
        <v>115</v>
      </c>
    </row>
    <row r="765" spans="1:111" ht="14.45" customHeight="1" x14ac:dyDescent="0.25">
      <c r="A765" t="s">
        <v>5701</v>
      </c>
      <c r="B765" t="s">
        <v>209</v>
      </c>
      <c r="C765" s="1">
        <v>45213.017089351852</v>
      </c>
      <c r="D765" s="1">
        <v>45273</v>
      </c>
      <c r="E765" t="s">
        <v>139</v>
      </c>
      <c r="G765" t="s">
        <v>115</v>
      </c>
      <c r="H765" t="s">
        <v>115</v>
      </c>
      <c r="I765" t="s">
        <v>115</v>
      </c>
      <c r="J765" t="s">
        <v>526</v>
      </c>
      <c r="K765" t="s">
        <v>527</v>
      </c>
      <c r="L765" t="s">
        <v>528</v>
      </c>
      <c r="N765" t="s">
        <v>529</v>
      </c>
      <c r="O765" t="s">
        <v>120</v>
      </c>
      <c r="P765" s="8">
        <v>96950</v>
      </c>
      <c r="Q765" t="s">
        <v>121</v>
      </c>
      <c r="S765" s="10">
        <v>16702358778</v>
      </c>
      <c r="U765">
        <v>23622</v>
      </c>
      <c r="V765" t="s">
        <v>122</v>
      </c>
      <c r="X765" t="s">
        <v>810</v>
      </c>
      <c r="Y765" t="s">
        <v>531</v>
      </c>
      <c r="Z765" t="s">
        <v>532</v>
      </c>
      <c r="AA765" t="s">
        <v>811</v>
      </c>
      <c r="AB765" t="s">
        <v>528</v>
      </c>
      <c r="AD765" t="s">
        <v>529</v>
      </c>
      <c r="AE765" t="s">
        <v>120</v>
      </c>
      <c r="AF765" s="8">
        <v>96950</v>
      </c>
      <c r="AG765" t="s">
        <v>121</v>
      </c>
      <c r="AI765" s="10">
        <v>16702358778</v>
      </c>
      <c r="AK765" t="s">
        <v>535</v>
      </c>
      <c r="BC765" t="str">
        <f>"49-9071.00"</f>
        <v>49-9071.00</v>
      </c>
      <c r="BD765" t="s">
        <v>200</v>
      </c>
      <c r="BE765" t="s">
        <v>812</v>
      </c>
      <c r="BF765" t="s">
        <v>813</v>
      </c>
      <c r="BG765">
        <v>10</v>
      </c>
      <c r="BH765">
        <v>10</v>
      </c>
      <c r="BI765" s="1">
        <v>45261</v>
      </c>
      <c r="BJ765" s="1">
        <v>45626</v>
      </c>
      <c r="BK765" s="1">
        <v>45273</v>
      </c>
      <c r="BL765" s="1">
        <v>45626</v>
      </c>
      <c r="BM765">
        <v>40</v>
      </c>
      <c r="BN765">
        <v>0</v>
      </c>
      <c r="BO765">
        <v>8</v>
      </c>
      <c r="BP765">
        <v>8</v>
      </c>
      <c r="BQ765">
        <v>8</v>
      </c>
      <c r="BR765">
        <v>8</v>
      </c>
      <c r="BS765">
        <v>8</v>
      </c>
      <c r="BT765">
        <v>0</v>
      </c>
      <c r="BU765" t="str">
        <f>"7:30 AM"</f>
        <v>7:30 AM</v>
      </c>
      <c r="BV765" t="str">
        <f>"4:30 PM"</f>
        <v>4:30 PM</v>
      </c>
      <c r="BW765" t="s">
        <v>131</v>
      </c>
      <c r="BX765">
        <v>0</v>
      </c>
      <c r="BY765">
        <v>3</v>
      </c>
      <c r="BZ765" t="s">
        <v>115</v>
      </c>
      <c r="CB765" t="s">
        <v>814</v>
      </c>
      <c r="CC765" t="s">
        <v>815</v>
      </c>
      <c r="CE765" t="s">
        <v>529</v>
      </c>
      <c r="CF765" t="s">
        <v>120</v>
      </c>
      <c r="CG765" s="8">
        <v>96950</v>
      </c>
      <c r="CH765" s="2">
        <v>9.5399999999999991</v>
      </c>
      <c r="CI765" s="2">
        <v>10</v>
      </c>
      <c r="CJ765" s="2">
        <v>14.31</v>
      </c>
      <c r="CK765" s="2">
        <v>15</v>
      </c>
      <c r="CL765" t="s">
        <v>134</v>
      </c>
      <c r="CM765" t="s">
        <v>206</v>
      </c>
      <c r="CN765" t="s">
        <v>187</v>
      </c>
      <c r="CP765" t="s">
        <v>115</v>
      </c>
      <c r="CQ765" t="s">
        <v>114</v>
      </c>
      <c r="CR765" t="s">
        <v>114</v>
      </c>
      <c r="CS765" t="s">
        <v>114</v>
      </c>
      <c r="CT765" t="s">
        <v>136</v>
      </c>
      <c r="CU765" t="s">
        <v>114</v>
      </c>
      <c r="CV765" t="s">
        <v>114</v>
      </c>
      <c r="CW765" t="s">
        <v>816</v>
      </c>
      <c r="CX765" s="10">
        <v>16702358778</v>
      </c>
      <c r="CY765" t="s">
        <v>5117</v>
      </c>
      <c r="CZ765" t="s">
        <v>136</v>
      </c>
      <c r="DA765" t="s">
        <v>114</v>
      </c>
      <c r="DB765" t="s">
        <v>115</v>
      </c>
    </row>
    <row r="766" spans="1:111" ht="14.45" customHeight="1" x14ac:dyDescent="0.25">
      <c r="A766" t="s">
        <v>5706</v>
      </c>
      <c r="B766" t="s">
        <v>209</v>
      </c>
      <c r="C766" s="1">
        <v>45198.008006944445</v>
      </c>
      <c r="D766" s="1">
        <v>45273</v>
      </c>
      <c r="E766" t="s">
        <v>139</v>
      </c>
      <c r="G766" t="s">
        <v>115</v>
      </c>
      <c r="H766" t="s">
        <v>115</v>
      </c>
      <c r="I766" t="s">
        <v>115</v>
      </c>
      <c r="J766" t="s">
        <v>3579</v>
      </c>
      <c r="L766" t="s">
        <v>4136</v>
      </c>
      <c r="M766" t="s">
        <v>3581</v>
      </c>
      <c r="N766" t="s">
        <v>214</v>
      </c>
      <c r="O766" t="s">
        <v>120</v>
      </c>
      <c r="P766" s="8">
        <v>96950</v>
      </c>
      <c r="Q766" t="s">
        <v>121</v>
      </c>
      <c r="S766" s="10">
        <v>16702341795</v>
      </c>
      <c r="U766">
        <v>722511</v>
      </c>
      <c r="V766" t="s">
        <v>122</v>
      </c>
      <c r="X766" t="s">
        <v>3582</v>
      </c>
      <c r="Y766" t="s">
        <v>3311</v>
      </c>
      <c r="Z766" t="s">
        <v>3584</v>
      </c>
      <c r="AA766" t="s">
        <v>3585</v>
      </c>
      <c r="AB766" t="s">
        <v>3580</v>
      </c>
      <c r="AC766" t="s">
        <v>3581</v>
      </c>
      <c r="AD766" t="s">
        <v>214</v>
      </c>
      <c r="AE766" t="s">
        <v>120</v>
      </c>
      <c r="AF766" s="8">
        <v>96950</v>
      </c>
      <c r="AG766" t="s">
        <v>121</v>
      </c>
      <c r="AI766" s="10">
        <v>16702341795</v>
      </c>
      <c r="AK766" t="s">
        <v>3586</v>
      </c>
      <c r="BC766" t="str">
        <f>"35-2014.00"</f>
        <v>35-2014.00</v>
      </c>
      <c r="BD766" t="s">
        <v>222</v>
      </c>
      <c r="BE766" t="s">
        <v>4137</v>
      </c>
      <c r="BF766" t="s">
        <v>630</v>
      </c>
      <c r="BG766">
        <v>1</v>
      </c>
      <c r="BH766">
        <v>1</v>
      </c>
      <c r="BI766" s="1">
        <v>45235</v>
      </c>
      <c r="BJ766" s="1">
        <v>45600</v>
      </c>
      <c r="BK766" s="1">
        <v>45273</v>
      </c>
      <c r="BL766" s="1">
        <v>45600</v>
      </c>
      <c r="BM766">
        <v>35</v>
      </c>
      <c r="BN766">
        <v>6</v>
      </c>
      <c r="BO766">
        <v>5</v>
      </c>
      <c r="BP766">
        <v>6</v>
      </c>
      <c r="BQ766">
        <v>0</v>
      </c>
      <c r="BR766">
        <v>6</v>
      </c>
      <c r="BS766">
        <v>6</v>
      </c>
      <c r="BT766">
        <v>6</v>
      </c>
      <c r="BU766" t="str">
        <f>"11:00 AM"</f>
        <v>11:00 AM</v>
      </c>
      <c r="BV766" t="str">
        <f>"6:00 PM"</f>
        <v>6:00 PM</v>
      </c>
      <c r="BW766" t="s">
        <v>131</v>
      </c>
      <c r="BX766">
        <v>0</v>
      </c>
      <c r="BY766">
        <v>12</v>
      </c>
      <c r="BZ766" t="s">
        <v>115</v>
      </c>
      <c r="CB766" t="s">
        <v>4138</v>
      </c>
      <c r="CC766" t="s">
        <v>4300</v>
      </c>
      <c r="CD766" t="s">
        <v>3581</v>
      </c>
      <c r="CE766" t="s">
        <v>214</v>
      </c>
      <c r="CF766" t="s">
        <v>120</v>
      </c>
      <c r="CG766" s="8">
        <v>96950</v>
      </c>
      <c r="CH766" s="2">
        <v>8.69</v>
      </c>
      <c r="CI766" s="2">
        <v>10</v>
      </c>
      <c r="CJ766" s="2">
        <v>13.04</v>
      </c>
      <c r="CK766" s="2">
        <v>15</v>
      </c>
      <c r="CL766" t="s">
        <v>134</v>
      </c>
      <c r="CM766" t="s">
        <v>184</v>
      </c>
      <c r="CN766" t="s">
        <v>135</v>
      </c>
      <c r="CP766" t="s">
        <v>115</v>
      </c>
      <c r="CQ766" t="s">
        <v>114</v>
      </c>
      <c r="CR766" t="s">
        <v>114</v>
      </c>
      <c r="CS766" t="s">
        <v>114</v>
      </c>
      <c r="CT766" t="s">
        <v>136</v>
      </c>
      <c r="CU766" t="s">
        <v>114</v>
      </c>
      <c r="CV766" t="s">
        <v>114</v>
      </c>
      <c r="CW766" t="s">
        <v>3591</v>
      </c>
      <c r="CX766" s="10">
        <v>16702341795</v>
      </c>
      <c r="CY766" t="s">
        <v>3586</v>
      </c>
      <c r="CZ766" t="s">
        <v>3592</v>
      </c>
      <c r="DA766" t="s">
        <v>114</v>
      </c>
      <c r="DB766" t="s">
        <v>115</v>
      </c>
    </row>
    <row r="767" spans="1:111" ht="14.45" customHeight="1" x14ac:dyDescent="0.25">
      <c r="A767" t="s">
        <v>5707</v>
      </c>
      <c r="B767" t="s">
        <v>209</v>
      </c>
      <c r="C767" s="1">
        <v>45224.019126157407</v>
      </c>
      <c r="D767" s="1">
        <v>45273</v>
      </c>
      <c r="E767" t="s">
        <v>139</v>
      </c>
      <c r="G767" t="s">
        <v>115</v>
      </c>
      <c r="H767" t="s">
        <v>115</v>
      </c>
      <c r="I767" t="s">
        <v>115</v>
      </c>
      <c r="J767" t="s">
        <v>5708</v>
      </c>
      <c r="L767" t="s">
        <v>5709</v>
      </c>
      <c r="M767" t="s">
        <v>5709</v>
      </c>
      <c r="N767" t="s">
        <v>214</v>
      </c>
      <c r="O767" t="s">
        <v>120</v>
      </c>
      <c r="P767" s="8">
        <v>96950</v>
      </c>
      <c r="Q767" t="s">
        <v>121</v>
      </c>
      <c r="S767" s="10">
        <v>16702346445</v>
      </c>
      <c r="T767">
        <v>2263</v>
      </c>
      <c r="U767">
        <v>54143</v>
      </c>
      <c r="V767" t="s">
        <v>122</v>
      </c>
      <c r="X767" t="s">
        <v>239</v>
      </c>
      <c r="Y767" t="s">
        <v>240</v>
      </c>
      <c r="AA767" t="s">
        <v>241</v>
      </c>
      <c r="AB767" t="s">
        <v>378</v>
      </c>
      <c r="AC767" t="s">
        <v>378</v>
      </c>
      <c r="AD767" t="s">
        <v>214</v>
      </c>
      <c r="AE767" t="s">
        <v>120</v>
      </c>
      <c r="AF767" s="8">
        <v>96950</v>
      </c>
      <c r="AG767" t="s">
        <v>121</v>
      </c>
      <c r="AI767" s="10">
        <v>16702346445</v>
      </c>
      <c r="AJ767">
        <v>2263</v>
      </c>
      <c r="AK767" t="s">
        <v>243</v>
      </c>
      <c r="BC767" t="str">
        <f>"27-1024.00"</f>
        <v>27-1024.00</v>
      </c>
      <c r="BD767" t="s">
        <v>680</v>
      </c>
      <c r="BE767" t="s">
        <v>5710</v>
      </c>
      <c r="BF767" t="s">
        <v>4327</v>
      </c>
      <c r="BG767">
        <v>1</v>
      </c>
      <c r="BH767">
        <v>1</v>
      </c>
      <c r="BI767" s="1">
        <v>45323</v>
      </c>
      <c r="BJ767" s="1">
        <v>45688</v>
      </c>
      <c r="BK767" s="1">
        <v>45323</v>
      </c>
      <c r="BL767" s="1">
        <v>45688</v>
      </c>
      <c r="BM767">
        <v>40</v>
      </c>
      <c r="BN767">
        <v>0</v>
      </c>
      <c r="BO767">
        <v>8</v>
      </c>
      <c r="BP767">
        <v>8</v>
      </c>
      <c r="BQ767">
        <v>8</v>
      </c>
      <c r="BR767">
        <v>8</v>
      </c>
      <c r="BS767">
        <v>8</v>
      </c>
      <c r="BT767">
        <v>0</v>
      </c>
      <c r="BU767" t="str">
        <f>"8:00 AM"</f>
        <v>8:00 AM</v>
      </c>
      <c r="BV767" t="str">
        <f>"5:00 PM"</f>
        <v>5:00 PM</v>
      </c>
      <c r="BW767" t="s">
        <v>131</v>
      </c>
      <c r="BX767">
        <v>0</v>
      </c>
      <c r="BY767">
        <v>12</v>
      </c>
      <c r="BZ767" t="s">
        <v>115</v>
      </c>
      <c r="CB767" s="3" t="s">
        <v>5711</v>
      </c>
      <c r="CC767" t="s">
        <v>5712</v>
      </c>
      <c r="CD767" t="s">
        <v>5712</v>
      </c>
      <c r="CE767" t="s">
        <v>214</v>
      </c>
      <c r="CF767" t="s">
        <v>120</v>
      </c>
      <c r="CG767" s="8">
        <v>96950</v>
      </c>
      <c r="CH767" s="2">
        <v>9.7200000000000006</v>
      </c>
      <c r="CI767" s="2">
        <v>10.18</v>
      </c>
      <c r="CJ767" s="2">
        <v>14.58</v>
      </c>
      <c r="CK767" s="2">
        <v>15.27</v>
      </c>
      <c r="CL767" t="s">
        <v>134</v>
      </c>
      <c r="CM767" t="s">
        <v>5713</v>
      </c>
      <c r="CN767" t="s">
        <v>135</v>
      </c>
      <c r="CP767" t="s">
        <v>115</v>
      </c>
      <c r="CQ767" t="s">
        <v>114</v>
      </c>
      <c r="CR767" t="s">
        <v>115</v>
      </c>
      <c r="CS767" t="s">
        <v>114</v>
      </c>
      <c r="CT767" t="s">
        <v>136</v>
      </c>
      <c r="CU767" t="s">
        <v>114</v>
      </c>
      <c r="CV767" t="s">
        <v>136</v>
      </c>
      <c r="CW767" t="s">
        <v>136</v>
      </c>
      <c r="CX767" s="10">
        <v>16702346445</v>
      </c>
      <c r="CY767" t="s">
        <v>243</v>
      </c>
      <c r="CZ767" t="s">
        <v>136</v>
      </c>
      <c r="DA767" t="s">
        <v>114</v>
      </c>
      <c r="DB767" t="s">
        <v>115</v>
      </c>
      <c r="DC767" t="s">
        <v>239</v>
      </c>
      <c r="DD767" t="s">
        <v>240</v>
      </c>
      <c r="DF767" t="s">
        <v>5708</v>
      </c>
      <c r="DG767" t="s">
        <v>243</v>
      </c>
    </row>
    <row r="768" spans="1:111" ht="14.45" customHeight="1" x14ac:dyDescent="0.25">
      <c r="A768" t="s">
        <v>5702</v>
      </c>
      <c r="B768" t="s">
        <v>285</v>
      </c>
      <c r="C768" s="1">
        <v>45236.958847106478</v>
      </c>
      <c r="D768" s="1">
        <v>45273</v>
      </c>
      <c r="E768" t="s">
        <v>113</v>
      </c>
      <c r="F768" s="1">
        <v>45564.833333333336</v>
      </c>
      <c r="G768" t="s">
        <v>115</v>
      </c>
      <c r="H768" t="s">
        <v>115</v>
      </c>
      <c r="I768" t="s">
        <v>115</v>
      </c>
      <c r="J768" t="s">
        <v>3413</v>
      </c>
      <c r="L768" t="s">
        <v>2590</v>
      </c>
      <c r="M768" t="s">
        <v>2593</v>
      </c>
      <c r="N768" t="s">
        <v>214</v>
      </c>
      <c r="O768" t="s">
        <v>120</v>
      </c>
      <c r="P768" s="8">
        <v>96950</v>
      </c>
      <c r="Q768" t="s">
        <v>121</v>
      </c>
      <c r="S768" s="10">
        <v>16702334646</v>
      </c>
      <c r="T768">
        <v>113</v>
      </c>
      <c r="U768">
        <v>62161</v>
      </c>
      <c r="V768" t="s">
        <v>122</v>
      </c>
      <c r="X768" t="s">
        <v>1672</v>
      </c>
      <c r="Y768" t="s">
        <v>2591</v>
      </c>
      <c r="Z768" t="s">
        <v>2208</v>
      </c>
      <c r="AA768" t="s">
        <v>3563</v>
      </c>
      <c r="AB768" t="s">
        <v>2590</v>
      </c>
      <c r="AC768" t="s">
        <v>2593</v>
      </c>
      <c r="AD768" t="s">
        <v>214</v>
      </c>
      <c r="AE768" t="s">
        <v>120</v>
      </c>
      <c r="AF768" s="8">
        <v>96950</v>
      </c>
      <c r="AG768" t="s">
        <v>121</v>
      </c>
      <c r="AI768" s="10">
        <v>16702334646</v>
      </c>
      <c r="AJ768">
        <v>113</v>
      </c>
      <c r="AK768" t="s">
        <v>2594</v>
      </c>
      <c r="BC768" t="str">
        <f>"43-3031.00"</f>
        <v>43-3031.00</v>
      </c>
      <c r="BD768" t="s">
        <v>310</v>
      </c>
      <c r="BE768" t="s">
        <v>3564</v>
      </c>
      <c r="BF768" t="s">
        <v>5703</v>
      </c>
      <c r="BG768">
        <v>6</v>
      </c>
      <c r="BI768" s="1">
        <v>45383</v>
      </c>
      <c r="BJ768" s="1">
        <v>45746</v>
      </c>
      <c r="BM768">
        <v>40</v>
      </c>
      <c r="BN768">
        <v>0</v>
      </c>
      <c r="BO768">
        <v>8</v>
      </c>
      <c r="BP768">
        <v>8</v>
      </c>
      <c r="BQ768">
        <v>8</v>
      </c>
      <c r="BR768">
        <v>8</v>
      </c>
      <c r="BS768">
        <v>8</v>
      </c>
      <c r="BT768">
        <v>0</v>
      </c>
      <c r="BU768" t="str">
        <f>"8:00 AM"</f>
        <v>8:00 AM</v>
      </c>
      <c r="BV768" t="str">
        <f>"5:00 PM"</f>
        <v>5:00 PM</v>
      </c>
      <c r="BW768" t="s">
        <v>683</v>
      </c>
      <c r="BX768">
        <v>0</v>
      </c>
      <c r="BY768">
        <v>24</v>
      </c>
      <c r="BZ768" t="s">
        <v>115</v>
      </c>
      <c r="CB768" t="s">
        <v>5704</v>
      </c>
      <c r="CC768" t="s">
        <v>2756</v>
      </c>
      <c r="CD768" t="s">
        <v>2590</v>
      </c>
      <c r="CE768" t="s">
        <v>540</v>
      </c>
      <c r="CF768" t="s">
        <v>120</v>
      </c>
      <c r="CG768" s="8">
        <v>96950</v>
      </c>
      <c r="CH768" s="2">
        <v>11.43</v>
      </c>
      <c r="CI768" s="2">
        <v>11.43</v>
      </c>
      <c r="CL768" t="s">
        <v>134</v>
      </c>
      <c r="CN768" t="s">
        <v>135</v>
      </c>
      <c r="CP768" t="s">
        <v>115</v>
      </c>
      <c r="CQ768" t="s">
        <v>114</v>
      </c>
      <c r="CR768" t="s">
        <v>115</v>
      </c>
      <c r="CS768" t="s">
        <v>114</v>
      </c>
      <c r="CT768" t="s">
        <v>136</v>
      </c>
      <c r="CU768" t="s">
        <v>114</v>
      </c>
      <c r="CV768" t="s">
        <v>136</v>
      </c>
      <c r="CW768" s="3" t="s">
        <v>5705</v>
      </c>
      <c r="CX768" s="10">
        <v>16702334646</v>
      </c>
      <c r="CY768" t="s">
        <v>2594</v>
      </c>
      <c r="CZ768" t="s">
        <v>2601</v>
      </c>
      <c r="DA768" t="s">
        <v>114</v>
      </c>
      <c r="DB768" t="s">
        <v>115</v>
      </c>
      <c r="DC768" t="s">
        <v>1672</v>
      </c>
      <c r="DD768" t="s">
        <v>2591</v>
      </c>
      <c r="DE768" t="s">
        <v>2760</v>
      </c>
      <c r="DF768" t="s">
        <v>3413</v>
      </c>
      <c r="DG768" t="s">
        <v>2594</v>
      </c>
    </row>
    <row r="769" spans="1:111" ht="14.45" customHeight="1" x14ac:dyDescent="0.25">
      <c r="A769" t="s">
        <v>5714</v>
      </c>
      <c r="B769" t="s">
        <v>285</v>
      </c>
      <c r="C769" s="1">
        <v>45237.987027083334</v>
      </c>
      <c r="D769" s="1">
        <v>45273</v>
      </c>
      <c r="E769" t="s">
        <v>139</v>
      </c>
      <c r="G769" t="s">
        <v>115</v>
      </c>
      <c r="H769" t="s">
        <v>115</v>
      </c>
      <c r="I769" t="s">
        <v>115</v>
      </c>
      <c r="J769" t="s">
        <v>116</v>
      </c>
      <c r="K769" t="s">
        <v>231</v>
      </c>
      <c r="L769" t="s">
        <v>5715</v>
      </c>
      <c r="M769" t="s">
        <v>5716</v>
      </c>
      <c r="N769" t="s">
        <v>214</v>
      </c>
      <c r="O769" t="s">
        <v>120</v>
      </c>
      <c r="P769" s="8">
        <v>96950</v>
      </c>
      <c r="Q769" t="s">
        <v>121</v>
      </c>
      <c r="S769" s="10">
        <v>16702336927</v>
      </c>
      <c r="U769">
        <v>56132</v>
      </c>
      <c r="V769" t="s">
        <v>122</v>
      </c>
      <c r="X769" t="s">
        <v>5717</v>
      </c>
      <c r="Y769" t="s">
        <v>5718</v>
      </c>
      <c r="AA769" t="s">
        <v>219</v>
      </c>
      <c r="AB769" t="s">
        <v>5715</v>
      </c>
      <c r="AD769" t="s">
        <v>214</v>
      </c>
      <c r="AE769" t="s">
        <v>120</v>
      </c>
      <c r="AF769" s="8">
        <v>96950</v>
      </c>
      <c r="AG769" t="s">
        <v>121</v>
      </c>
      <c r="AI769" s="10">
        <v>16702336927</v>
      </c>
      <c r="AK769" t="s">
        <v>5719</v>
      </c>
      <c r="BC769" t="str">
        <f>"37-2011.00"</f>
        <v>37-2011.00</v>
      </c>
      <c r="BD769" t="s">
        <v>144</v>
      </c>
      <c r="BE769" t="s">
        <v>5720</v>
      </c>
      <c r="BF769" t="s">
        <v>5721</v>
      </c>
      <c r="BG769">
        <v>5</v>
      </c>
      <c r="BI769" s="1">
        <v>45292</v>
      </c>
      <c r="BJ769" s="1">
        <v>45657</v>
      </c>
      <c r="BM769">
        <v>35</v>
      </c>
      <c r="BN769">
        <v>0</v>
      </c>
      <c r="BO769">
        <v>7</v>
      </c>
      <c r="BP769">
        <v>7</v>
      </c>
      <c r="BQ769">
        <v>7</v>
      </c>
      <c r="BR769">
        <v>7</v>
      </c>
      <c r="BS769">
        <v>7</v>
      </c>
      <c r="BT769">
        <v>0</v>
      </c>
      <c r="BU769" t="str">
        <f>"7:30 AM"</f>
        <v>7:30 AM</v>
      </c>
      <c r="BV769" t="str">
        <f>"3:30 PM"</f>
        <v>3:30 PM</v>
      </c>
      <c r="BW769" t="s">
        <v>131</v>
      </c>
      <c r="BX769">
        <v>0</v>
      </c>
      <c r="BY769">
        <v>12</v>
      </c>
      <c r="BZ769" t="s">
        <v>115</v>
      </c>
      <c r="CB769" t="s">
        <v>5722</v>
      </c>
      <c r="CC769" t="s">
        <v>5715</v>
      </c>
      <c r="CE769" t="s">
        <v>214</v>
      </c>
      <c r="CF769" t="s">
        <v>120</v>
      </c>
      <c r="CG769" s="8">
        <v>96950</v>
      </c>
      <c r="CH769" s="2">
        <v>8.15</v>
      </c>
      <c r="CI769" s="2">
        <v>8.15</v>
      </c>
      <c r="CJ769" s="2">
        <v>12.23</v>
      </c>
      <c r="CK769" s="2">
        <v>12.23</v>
      </c>
      <c r="CL769" t="s">
        <v>134</v>
      </c>
      <c r="CN769" t="s">
        <v>135</v>
      </c>
      <c r="CP769" t="s">
        <v>115</v>
      </c>
      <c r="CQ769" t="s">
        <v>114</v>
      </c>
      <c r="CR769" t="s">
        <v>115</v>
      </c>
      <c r="CS769" t="s">
        <v>114</v>
      </c>
      <c r="CT769" t="s">
        <v>136</v>
      </c>
      <c r="CU769" t="s">
        <v>114</v>
      </c>
      <c r="CV769" t="s">
        <v>136</v>
      </c>
      <c r="CW769" t="s">
        <v>169</v>
      </c>
      <c r="CX769" s="10">
        <v>16702336927</v>
      </c>
      <c r="CY769" t="s">
        <v>5719</v>
      </c>
      <c r="CZ769" t="s">
        <v>136</v>
      </c>
      <c r="DA769" t="s">
        <v>114</v>
      </c>
      <c r="DB769" t="s">
        <v>115</v>
      </c>
    </row>
    <row r="770" spans="1:111" ht="14.45" customHeight="1" x14ac:dyDescent="0.25">
      <c r="A770" t="s">
        <v>5723</v>
      </c>
      <c r="B770" t="s">
        <v>285</v>
      </c>
      <c r="C770" s="1">
        <v>45237.983742013887</v>
      </c>
      <c r="D770" s="1">
        <v>45273</v>
      </c>
      <c r="E770" t="s">
        <v>113</v>
      </c>
      <c r="F770" s="1">
        <v>45381.833333333336</v>
      </c>
      <c r="G770" t="s">
        <v>115</v>
      </c>
      <c r="H770" t="s">
        <v>115</v>
      </c>
      <c r="I770" t="s">
        <v>115</v>
      </c>
      <c r="J770" t="s">
        <v>116</v>
      </c>
      <c r="K770" t="s">
        <v>231</v>
      </c>
      <c r="L770" t="s">
        <v>5715</v>
      </c>
      <c r="M770" t="s">
        <v>5716</v>
      </c>
      <c r="N770" t="s">
        <v>214</v>
      </c>
      <c r="O770" t="s">
        <v>120</v>
      </c>
      <c r="P770" s="8">
        <v>96950</v>
      </c>
      <c r="Q770" t="s">
        <v>121</v>
      </c>
      <c r="S770" s="10">
        <v>16702336927</v>
      </c>
      <c r="U770">
        <v>56132</v>
      </c>
      <c r="V770" t="s">
        <v>122</v>
      </c>
      <c r="X770" t="s">
        <v>5717</v>
      </c>
      <c r="Y770" t="s">
        <v>5718</v>
      </c>
      <c r="AA770" t="s">
        <v>219</v>
      </c>
      <c r="AB770" t="s">
        <v>5715</v>
      </c>
      <c r="AD770" t="s">
        <v>214</v>
      </c>
      <c r="AE770" t="s">
        <v>120</v>
      </c>
      <c r="AF770" s="8">
        <v>96950</v>
      </c>
      <c r="AG770" t="s">
        <v>121</v>
      </c>
      <c r="AI770" s="10">
        <v>16702336927</v>
      </c>
      <c r="AK770" t="s">
        <v>5719</v>
      </c>
      <c r="BC770" t="str">
        <f>"37-2011.00"</f>
        <v>37-2011.00</v>
      </c>
      <c r="BD770" t="s">
        <v>144</v>
      </c>
      <c r="BE770" t="s">
        <v>5720</v>
      </c>
      <c r="BF770" t="s">
        <v>5721</v>
      </c>
      <c r="BG770">
        <v>5</v>
      </c>
      <c r="BI770" s="1">
        <v>45383</v>
      </c>
      <c r="BJ770" s="1">
        <v>45747</v>
      </c>
      <c r="BM770">
        <v>35</v>
      </c>
      <c r="BN770">
        <v>0</v>
      </c>
      <c r="BO770">
        <v>7</v>
      </c>
      <c r="BP770">
        <v>7</v>
      </c>
      <c r="BQ770">
        <v>7</v>
      </c>
      <c r="BR770">
        <v>7</v>
      </c>
      <c r="BS770">
        <v>7</v>
      </c>
      <c r="BT770">
        <v>0</v>
      </c>
      <c r="BU770" t="str">
        <f>"7:30 AM"</f>
        <v>7:30 AM</v>
      </c>
      <c r="BV770" t="str">
        <f>"3:30 PM"</f>
        <v>3:30 PM</v>
      </c>
      <c r="BW770" t="s">
        <v>131</v>
      </c>
      <c r="BX770">
        <v>0</v>
      </c>
      <c r="BY770">
        <v>12</v>
      </c>
      <c r="BZ770" t="s">
        <v>115</v>
      </c>
      <c r="CB770" t="s">
        <v>5722</v>
      </c>
      <c r="CC770" t="s">
        <v>5715</v>
      </c>
      <c r="CE770" t="s">
        <v>214</v>
      </c>
      <c r="CF770" t="s">
        <v>120</v>
      </c>
      <c r="CG770" s="8">
        <v>96950</v>
      </c>
      <c r="CH770" s="2">
        <v>8.15</v>
      </c>
      <c r="CI770" s="2">
        <v>8.15</v>
      </c>
      <c r="CJ770" s="2">
        <v>12.23</v>
      </c>
      <c r="CK770" s="2">
        <v>12.23</v>
      </c>
      <c r="CL770" t="s">
        <v>134</v>
      </c>
      <c r="CN770" t="s">
        <v>135</v>
      </c>
      <c r="CP770" t="s">
        <v>115</v>
      </c>
      <c r="CQ770" t="s">
        <v>114</v>
      </c>
      <c r="CR770" t="s">
        <v>115</v>
      </c>
      <c r="CS770" t="s">
        <v>114</v>
      </c>
      <c r="CT770" t="s">
        <v>136</v>
      </c>
      <c r="CU770" t="s">
        <v>114</v>
      </c>
      <c r="CV770" t="s">
        <v>136</v>
      </c>
      <c r="CW770" t="s">
        <v>169</v>
      </c>
      <c r="CX770" s="10">
        <v>16702336927</v>
      </c>
      <c r="CY770" t="s">
        <v>5719</v>
      </c>
      <c r="CZ770" t="s">
        <v>136</v>
      </c>
      <c r="DA770" t="s">
        <v>114</v>
      </c>
      <c r="DB770" t="s">
        <v>115</v>
      </c>
    </row>
    <row r="771" spans="1:111" ht="14.45" customHeight="1" x14ac:dyDescent="0.25">
      <c r="A771" t="s">
        <v>5724</v>
      </c>
      <c r="B771" t="s">
        <v>285</v>
      </c>
      <c r="C771" s="1">
        <v>45236.981524074072</v>
      </c>
      <c r="D771" s="1">
        <v>45273</v>
      </c>
      <c r="E771" t="s">
        <v>113</v>
      </c>
      <c r="F771" s="1">
        <v>45564.833333333336</v>
      </c>
      <c r="G771" t="s">
        <v>115</v>
      </c>
      <c r="H771" t="s">
        <v>115</v>
      </c>
      <c r="I771" t="s">
        <v>115</v>
      </c>
      <c r="J771" t="s">
        <v>2761</v>
      </c>
      <c r="L771" t="s">
        <v>2590</v>
      </c>
      <c r="M771" t="s">
        <v>2756</v>
      </c>
      <c r="N771" t="s">
        <v>214</v>
      </c>
      <c r="O771" t="s">
        <v>120</v>
      </c>
      <c r="P771" s="8">
        <v>96950</v>
      </c>
      <c r="Q771" t="s">
        <v>121</v>
      </c>
      <c r="S771" s="10">
        <v>16702334646</v>
      </c>
      <c r="T771">
        <v>113</v>
      </c>
      <c r="U771">
        <v>62161</v>
      </c>
      <c r="V771" t="s">
        <v>122</v>
      </c>
      <c r="X771" t="s">
        <v>1672</v>
      </c>
      <c r="Y771" t="s">
        <v>2591</v>
      </c>
      <c r="Z771" t="s">
        <v>2208</v>
      </c>
      <c r="AA771" t="s">
        <v>2592</v>
      </c>
      <c r="AB771" t="s">
        <v>2590</v>
      </c>
      <c r="AC771" t="s">
        <v>2593</v>
      </c>
      <c r="AD771" t="s">
        <v>214</v>
      </c>
      <c r="AE771" t="s">
        <v>120</v>
      </c>
      <c r="AF771" s="8">
        <v>96950</v>
      </c>
      <c r="AG771" t="s">
        <v>121</v>
      </c>
      <c r="AI771" s="10">
        <v>16702334646</v>
      </c>
      <c r="AJ771">
        <v>113</v>
      </c>
      <c r="AK771" t="s">
        <v>2594</v>
      </c>
      <c r="BC771" t="str">
        <f>"29-2034.00"</f>
        <v>29-2034.00</v>
      </c>
      <c r="BD771" t="s">
        <v>1741</v>
      </c>
      <c r="BE771" t="s">
        <v>5725</v>
      </c>
      <c r="BF771" t="s">
        <v>5726</v>
      </c>
      <c r="BG771">
        <v>5</v>
      </c>
      <c r="BI771" s="1">
        <v>45383</v>
      </c>
      <c r="BJ771" s="1">
        <v>45746</v>
      </c>
      <c r="BM771">
        <v>40</v>
      </c>
      <c r="BN771">
        <v>0</v>
      </c>
      <c r="BO771">
        <v>8</v>
      </c>
      <c r="BP771">
        <v>8</v>
      </c>
      <c r="BQ771">
        <v>8</v>
      </c>
      <c r="BR771">
        <v>8</v>
      </c>
      <c r="BS771">
        <v>8</v>
      </c>
      <c r="BT771">
        <v>0</v>
      </c>
      <c r="BU771" t="str">
        <f>"8:00 AM"</f>
        <v>8:00 AM</v>
      </c>
      <c r="BV771" t="str">
        <f>"5:00 PM"</f>
        <v>5:00 PM</v>
      </c>
      <c r="BW771" t="s">
        <v>131</v>
      </c>
      <c r="BX771">
        <v>0</v>
      </c>
      <c r="BY771">
        <v>24</v>
      </c>
      <c r="BZ771" t="s">
        <v>115</v>
      </c>
      <c r="CB771" s="3" t="s">
        <v>5727</v>
      </c>
      <c r="CC771" t="s">
        <v>2630</v>
      </c>
      <c r="CD771" t="s">
        <v>2593</v>
      </c>
      <c r="CE771" t="s">
        <v>540</v>
      </c>
      <c r="CF771" t="s">
        <v>120</v>
      </c>
      <c r="CG771" s="8">
        <v>96950</v>
      </c>
      <c r="CH771" s="2">
        <v>15.02</v>
      </c>
      <c r="CI771" s="2">
        <v>15.02</v>
      </c>
      <c r="CL771" t="s">
        <v>134</v>
      </c>
      <c r="CN771" t="s">
        <v>135</v>
      </c>
      <c r="CP771" t="s">
        <v>115</v>
      </c>
      <c r="CQ771" t="s">
        <v>114</v>
      </c>
      <c r="CR771" t="s">
        <v>115</v>
      </c>
      <c r="CS771" t="s">
        <v>114</v>
      </c>
      <c r="CT771" t="s">
        <v>136</v>
      </c>
      <c r="CU771" t="s">
        <v>136</v>
      </c>
      <c r="CV771" t="s">
        <v>136</v>
      </c>
      <c r="CW771" t="s">
        <v>184</v>
      </c>
      <c r="CX771" s="10">
        <v>16702334646</v>
      </c>
      <c r="CY771" t="s">
        <v>2594</v>
      </c>
      <c r="CZ771" t="s">
        <v>2601</v>
      </c>
      <c r="DA771" t="s">
        <v>114</v>
      </c>
      <c r="DB771" t="s">
        <v>115</v>
      </c>
      <c r="DC771" t="s">
        <v>1672</v>
      </c>
      <c r="DD771" t="s">
        <v>2591</v>
      </c>
      <c r="DE771" t="s">
        <v>2760</v>
      </c>
      <c r="DF771" t="s">
        <v>3413</v>
      </c>
      <c r="DG771" t="s">
        <v>2594</v>
      </c>
    </row>
    <row r="772" spans="1:111" ht="14.45" customHeight="1" x14ac:dyDescent="0.25">
      <c r="A772" t="s">
        <v>5728</v>
      </c>
      <c r="B772" t="s">
        <v>285</v>
      </c>
      <c r="C772" s="1">
        <v>45237.978429861112</v>
      </c>
      <c r="D772" s="1">
        <v>45273</v>
      </c>
      <c r="E772" t="s">
        <v>139</v>
      </c>
      <c r="G772" t="s">
        <v>115</v>
      </c>
      <c r="H772" t="s">
        <v>115</v>
      </c>
      <c r="I772" t="s">
        <v>115</v>
      </c>
      <c r="J772" t="s">
        <v>116</v>
      </c>
      <c r="K772" t="s">
        <v>231</v>
      </c>
      <c r="L772" t="s">
        <v>5715</v>
      </c>
      <c r="M772" t="s">
        <v>5716</v>
      </c>
      <c r="N772" t="s">
        <v>214</v>
      </c>
      <c r="O772" t="s">
        <v>120</v>
      </c>
      <c r="P772" s="8">
        <v>96950</v>
      </c>
      <c r="Q772" t="s">
        <v>121</v>
      </c>
      <c r="S772" s="10">
        <v>16702336927</v>
      </c>
      <c r="U772">
        <v>56132</v>
      </c>
      <c r="V772" t="s">
        <v>122</v>
      </c>
      <c r="X772" t="s">
        <v>5717</v>
      </c>
      <c r="Y772" t="s">
        <v>5718</v>
      </c>
      <c r="AA772" t="s">
        <v>219</v>
      </c>
      <c r="AB772" t="s">
        <v>5715</v>
      </c>
      <c r="AD772" t="s">
        <v>214</v>
      </c>
      <c r="AE772" t="s">
        <v>120</v>
      </c>
      <c r="AF772" s="8">
        <v>96950</v>
      </c>
      <c r="AG772" t="s">
        <v>121</v>
      </c>
      <c r="AI772" s="10">
        <v>16702336927</v>
      </c>
      <c r="AK772" t="s">
        <v>5719</v>
      </c>
      <c r="BC772" t="str">
        <f>"37-2011.00"</f>
        <v>37-2011.00</v>
      </c>
      <c r="BD772" t="s">
        <v>144</v>
      </c>
      <c r="BE772" t="s">
        <v>5720</v>
      </c>
      <c r="BF772" t="s">
        <v>5721</v>
      </c>
      <c r="BG772">
        <v>7</v>
      </c>
      <c r="BI772" s="1">
        <v>45352</v>
      </c>
      <c r="BJ772" s="1">
        <v>45716</v>
      </c>
      <c r="BM772">
        <v>35</v>
      </c>
      <c r="BN772">
        <v>0</v>
      </c>
      <c r="BO772">
        <v>7</v>
      </c>
      <c r="BP772">
        <v>7</v>
      </c>
      <c r="BQ772">
        <v>7</v>
      </c>
      <c r="BR772">
        <v>7</v>
      </c>
      <c r="BS772">
        <v>7</v>
      </c>
      <c r="BT772">
        <v>0</v>
      </c>
      <c r="BU772" t="str">
        <f>"7:30 AM"</f>
        <v>7:30 AM</v>
      </c>
      <c r="BV772" t="str">
        <f>"3:30 PM"</f>
        <v>3:30 PM</v>
      </c>
      <c r="BW772" t="s">
        <v>131</v>
      </c>
      <c r="BX772">
        <v>0</v>
      </c>
      <c r="BY772">
        <v>12</v>
      </c>
      <c r="BZ772" t="s">
        <v>115</v>
      </c>
      <c r="CB772" t="s">
        <v>5722</v>
      </c>
      <c r="CC772" t="s">
        <v>5715</v>
      </c>
      <c r="CE772" t="s">
        <v>214</v>
      </c>
      <c r="CF772" t="s">
        <v>120</v>
      </c>
      <c r="CG772" s="8">
        <v>96950</v>
      </c>
      <c r="CH772" s="2">
        <v>8.15</v>
      </c>
      <c r="CI772" s="2">
        <v>8.15</v>
      </c>
      <c r="CJ772" s="2">
        <v>12.23</v>
      </c>
      <c r="CK772" s="2">
        <v>12.23</v>
      </c>
      <c r="CL772" t="s">
        <v>134</v>
      </c>
      <c r="CN772" t="s">
        <v>135</v>
      </c>
      <c r="CP772" t="s">
        <v>115</v>
      </c>
      <c r="CQ772" t="s">
        <v>114</v>
      </c>
      <c r="CR772" t="s">
        <v>115</v>
      </c>
      <c r="CS772" t="s">
        <v>114</v>
      </c>
      <c r="CT772" t="s">
        <v>136</v>
      </c>
      <c r="CU772" t="s">
        <v>114</v>
      </c>
      <c r="CV772" t="s">
        <v>136</v>
      </c>
      <c r="CW772" t="s">
        <v>169</v>
      </c>
      <c r="CX772" s="10">
        <v>16702336927</v>
      </c>
      <c r="CY772" t="s">
        <v>5719</v>
      </c>
      <c r="CZ772" t="s">
        <v>136</v>
      </c>
      <c r="DA772" t="s">
        <v>114</v>
      </c>
      <c r="DB772" t="s">
        <v>115</v>
      </c>
    </row>
    <row r="773" spans="1:111" ht="14.45" customHeight="1" x14ac:dyDescent="0.25">
      <c r="A773" t="s">
        <v>5739</v>
      </c>
      <c r="B773" t="s">
        <v>209</v>
      </c>
      <c r="C773" s="1">
        <v>45210.021336226855</v>
      </c>
      <c r="D773" s="1">
        <v>45274</v>
      </c>
      <c r="E773" t="s">
        <v>139</v>
      </c>
      <c r="G773" t="s">
        <v>115</v>
      </c>
      <c r="H773" t="s">
        <v>115</v>
      </c>
      <c r="I773" t="s">
        <v>115</v>
      </c>
      <c r="J773" t="s">
        <v>1412</v>
      </c>
      <c r="K773" t="s">
        <v>1413</v>
      </c>
      <c r="L773" t="s">
        <v>5740</v>
      </c>
      <c r="M773" t="s">
        <v>1415</v>
      </c>
      <c r="N773" t="s">
        <v>119</v>
      </c>
      <c r="O773" t="s">
        <v>120</v>
      </c>
      <c r="P773" s="8">
        <v>96950</v>
      </c>
      <c r="Q773" t="s">
        <v>121</v>
      </c>
      <c r="S773" s="10">
        <v>16703223311</v>
      </c>
      <c r="T773">
        <v>4504</v>
      </c>
      <c r="U773">
        <v>72111</v>
      </c>
      <c r="V773" t="s">
        <v>122</v>
      </c>
      <c r="X773" t="s">
        <v>431</v>
      </c>
      <c r="Y773" t="s">
        <v>1416</v>
      </c>
      <c r="AA773" t="s">
        <v>1417</v>
      </c>
      <c r="AB773" t="s">
        <v>5740</v>
      </c>
      <c r="AC773" t="s">
        <v>1415</v>
      </c>
      <c r="AD773" t="s">
        <v>119</v>
      </c>
      <c r="AE773" t="s">
        <v>120</v>
      </c>
      <c r="AF773" s="8">
        <v>96950</v>
      </c>
      <c r="AG773" t="s">
        <v>121</v>
      </c>
      <c r="AI773" s="10">
        <v>16703223311</v>
      </c>
      <c r="AJ773">
        <v>4504</v>
      </c>
      <c r="AK773" t="s">
        <v>1418</v>
      </c>
      <c r="BC773" t="str">
        <f>"41-1011.00"</f>
        <v>41-1011.00</v>
      </c>
      <c r="BD773" t="s">
        <v>1297</v>
      </c>
      <c r="BE773" t="s">
        <v>5741</v>
      </c>
      <c r="BF773" t="s">
        <v>1461</v>
      </c>
      <c r="BG773">
        <v>2</v>
      </c>
      <c r="BH773">
        <v>2</v>
      </c>
      <c r="BI773" s="1">
        <v>45296</v>
      </c>
      <c r="BJ773" s="1">
        <v>45661</v>
      </c>
      <c r="BK773" s="1">
        <v>45296</v>
      </c>
      <c r="BL773" s="1">
        <v>45661</v>
      </c>
      <c r="BM773">
        <v>40</v>
      </c>
      <c r="BN773">
        <v>0</v>
      </c>
      <c r="BO773">
        <v>8</v>
      </c>
      <c r="BP773">
        <v>8</v>
      </c>
      <c r="BQ773">
        <v>8</v>
      </c>
      <c r="BR773">
        <v>8</v>
      </c>
      <c r="BS773">
        <v>8</v>
      </c>
      <c r="BT773">
        <v>0</v>
      </c>
      <c r="BU773" t="str">
        <f t="shared" ref="BU773:BU786" si="31">"8:00 AM"</f>
        <v>8:00 AM</v>
      </c>
      <c r="BV773" t="str">
        <f>"5:00 PM"</f>
        <v>5:00 PM</v>
      </c>
      <c r="BW773" t="s">
        <v>131</v>
      </c>
      <c r="BX773">
        <v>0</v>
      </c>
      <c r="BY773">
        <v>12</v>
      </c>
      <c r="BZ773" t="s">
        <v>114</v>
      </c>
      <c r="CA773">
        <v>2</v>
      </c>
      <c r="CB773" s="3" t="s">
        <v>5742</v>
      </c>
      <c r="CC773" t="s">
        <v>1414</v>
      </c>
      <c r="CD773" t="s">
        <v>1415</v>
      </c>
      <c r="CE773" t="s">
        <v>119</v>
      </c>
      <c r="CF773" t="s">
        <v>120</v>
      </c>
      <c r="CG773" s="8">
        <v>96950</v>
      </c>
      <c r="CH773" s="2">
        <v>10.17</v>
      </c>
      <c r="CI773" s="2">
        <v>10.3</v>
      </c>
      <c r="CJ773" s="2">
        <v>15.25</v>
      </c>
      <c r="CK773" s="2">
        <v>15.45</v>
      </c>
      <c r="CL773" t="s">
        <v>134</v>
      </c>
      <c r="CM773" t="s">
        <v>1423</v>
      </c>
      <c r="CN773" t="s">
        <v>135</v>
      </c>
      <c r="CP773" t="s">
        <v>115</v>
      </c>
      <c r="CQ773" t="s">
        <v>114</v>
      </c>
      <c r="CR773" t="s">
        <v>115</v>
      </c>
      <c r="CS773" t="s">
        <v>114</v>
      </c>
      <c r="CT773" t="s">
        <v>114</v>
      </c>
      <c r="CU773" t="s">
        <v>114</v>
      </c>
      <c r="CV773" t="s">
        <v>114</v>
      </c>
      <c r="CW773" t="s">
        <v>1424</v>
      </c>
      <c r="CX773" s="10">
        <v>16703223311</v>
      </c>
      <c r="CY773" t="s">
        <v>1425</v>
      </c>
      <c r="CZ773" t="s">
        <v>1426</v>
      </c>
      <c r="DA773" t="s">
        <v>114</v>
      </c>
      <c r="DB773" t="s">
        <v>115</v>
      </c>
      <c r="DC773" t="s">
        <v>1495</v>
      </c>
      <c r="DD773" t="s">
        <v>1428</v>
      </c>
      <c r="DE773" t="s">
        <v>1342</v>
      </c>
      <c r="DF773" t="s">
        <v>1429</v>
      </c>
      <c r="DG773" t="s">
        <v>1430</v>
      </c>
    </row>
    <row r="774" spans="1:111" ht="14.45" customHeight="1" x14ac:dyDescent="0.25">
      <c r="A774" t="s">
        <v>5743</v>
      </c>
      <c r="B774" t="s">
        <v>209</v>
      </c>
      <c r="C774" s="1">
        <v>45221.879723611113</v>
      </c>
      <c r="D774" s="1">
        <v>45274</v>
      </c>
      <c r="E774" t="s">
        <v>139</v>
      </c>
      <c r="G774" t="s">
        <v>115</v>
      </c>
      <c r="H774" t="s">
        <v>115</v>
      </c>
      <c r="I774" t="s">
        <v>115</v>
      </c>
      <c r="J774" t="s">
        <v>5744</v>
      </c>
      <c r="K774" t="s">
        <v>5745</v>
      </c>
      <c r="L774" t="s">
        <v>3050</v>
      </c>
      <c r="M774" t="s">
        <v>5746</v>
      </c>
      <c r="N774" t="s">
        <v>119</v>
      </c>
      <c r="O774" t="s">
        <v>120</v>
      </c>
      <c r="P774" s="8">
        <v>96950</v>
      </c>
      <c r="Q774" t="s">
        <v>121</v>
      </c>
      <c r="S774" s="10">
        <v>16705881688</v>
      </c>
      <c r="U774">
        <v>72111</v>
      </c>
      <c r="V774" t="s">
        <v>122</v>
      </c>
      <c r="X774" t="s">
        <v>5747</v>
      </c>
      <c r="Y774" t="s">
        <v>5748</v>
      </c>
      <c r="AA774" t="s">
        <v>126</v>
      </c>
      <c r="AB774" t="s">
        <v>3047</v>
      </c>
      <c r="AC774" t="s">
        <v>5746</v>
      </c>
      <c r="AD774" t="s">
        <v>119</v>
      </c>
      <c r="AE774" t="s">
        <v>120</v>
      </c>
      <c r="AF774" s="8">
        <v>96950</v>
      </c>
      <c r="AG774" t="s">
        <v>121</v>
      </c>
      <c r="AI774" s="10">
        <v>16705881688</v>
      </c>
      <c r="AK774" t="s">
        <v>3052</v>
      </c>
      <c r="BC774" t="str">
        <f>"49-9071.00"</f>
        <v>49-9071.00</v>
      </c>
      <c r="BD774" t="s">
        <v>200</v>
      </c>
      <c r="BE774" t="s">
        <v>5749</v>
      </c>
      <c r="BF774" t="s">
        <v>5750</v>
      </c>
      <c r="BG774">
        <v>1</v>
      </c>
      <c r="BH774">
        <v>1</v>
      </c>
      <c r="BI774" s="1">
        <v>45261</v>
      </c>
      <c r="BJ774" s="1">
        <v>45626</v>
      </c>
      <c r="BK774" s="1">
        <v>45274</v>
      </c>
      <c r="BL774" s="1">
        <v>45626</v>
      </c>
      <c r="BM774">
        <v>40</v>
      </c>
      <c r="BN774">
        <v>0</v>
      </c>
      <c r="BO774">
        <v>8</v>
      </c>
      <c r="BP774">
        <v>8</v>
      </c>
      <c r="BQ774">
        <v>8</v>
      </c>
      <c r="BR774">
        <v>8</v>
      </c>
      <c r="BS774">
        <v>8</v>
      </c>
      <c r="BT774">
        <v>0</v>
      </c>
      <c r="BU774" t="str">
        <f t="shared" si="31"/>
        <v>8:00 AM</v>
      </c>
      <c r="BV774" t="str">
        <f>"5:00 PM"</f>
        <v>5:00 PM</v>
      </c>
      <c r="BW774" t="s">
        <v>131</v>
      </c>
      <c r="BX774">
        <v>0</v>
      </c>
      <c r="BY774">
        <v>12</v>
      </c>
      <c r="BZ774" t="s">
        <v>115</v>
      </c>
      <c r="CB774" s="3" t="s">
        <v>5751</v>
      </c>
      <c r="CC774" t="s">
        <v>3047</v>
      </c>
      <c r="CD774" t="s">
        <v>5752</v>
      </c>
      <c r="CE774" t="s">
        <v>119</v>
      </c>
      <c r="CF774" t="s">
        <v>120</v>
      </c>
      <c r="CG774" s="8">
        <v>96950</v>
      </c>
      <c r="CH774" s="2">
        <v>9.5399999999999991</v>
      </c>
      <c r="CI774" s="2">
        <v>9.5399999999999991</v>
      </c>
      <c r="CJ774" s="2">
        <v>14.31</v>
      </c>
      <c r="CK774" s="2">
        <v>14.31</v>
      </c>
      <c r="CL774" t="s">
        <v>134</v>
      </c>
      <c r="CM774" t="s">
        <v>423</v>
      </c>
      <c r="CN774" t="s">
        <v>135</v>
      </c>
      <c r="CP774" t="s">
        <v>115</v>
      </c>
      <c r="CQ774" t="s">
        <v>114</v>
      </c>
      <c r="CR774" t="s">
        <v>115</v>
      </c>
      <c r="CS774" t="s">
        <v>114</v>
      </c>
      <c r="CT774" t="s">
        <v>136</v>
      </c>
      <c r="CU774" t="s">
        <v>114</v>
      </c>
      <c r="CV774" t="s">
        <v>136</v>
      </c>
      <c r="CW774" t="s">
        <v>3708</v>
      </c>
      <c r="CX774" s="10">
        <v>16705881688</v>
      </c>
      <c r="CY774" t="s">
        <v>3052</v>
      </c>
      <c r="CZ774" t="s">
        <v>136</v>
      </c>
      <c r="DA774" t="s">
        <v>114</v>
      </c>
      <c r="DB774" t="s">
        <v>115</v>
      </c>
      <c r="DC774" t="s">
        <v>5747</v>
      </c>
      <c r="DD774" t="s">
        <v>5748</v>
      </c>
      <c r="DF774" t="s">
        <v>3058</v>
      </c>
      <c r="DG774" t="s">
        <v>3052</v>
      </c>
    </row>
    <row r="775" spans="1:111" ht="14.45" customHeight="1" x14ac:dyDescent="0.25">
      <c r="A775" t="s">
        <v>5729</v>
      </c>
      <c r="B775" t="s">
        <v>112</v>
      </c>
      <c r="C775" s="1">
        <v>45260.06579872685</v>
      </c>
      <c r="D775" s="1">
        <v>45274</v>
      </c>
      <c r="E775" t="s">
        <v>139</v>
      </c>
      <c r="G775" t="s">
        <v>115</v>
      </c>
      <c r="H775" t="s">
        <v>115</v>
      </c>
      <c r="I775" t="s">
        <v>115</v>
      </c>
      <c r="J775" t="s">
        <v>5730</v>
      </c>
      <c r="K775" t="s">
        <v>5731</v>
      </c>
      <c r="L775" t="s">
        <v>5732</v>
      </c>
      <c r="M775" t="s">
        <v>5732</v>
      </c>
      <c r="N775" t="s">
        <v>214</v>
      </c>
      <c r="O775" t="s">
        <v>120</v>
      </c>
      <c r="P775" s="8">
        <v>96950</v>
      </c>
      <c r="Q775" t="s">
        <v>121</v>
      </c>
      <c r="S775" s="10">
        <v>16702346445</v>
      </c>
      <c r="T775">
        <v>2263</v>
      </c>
      <c r="U775">
        <v>45521</v>
      </c>
      <c r="V775" t="s">
        <v>122</v>
      </c>
      <c r="X775" t="s">
        <v>239</v>
      </c>
      <c r="Y775" t="s">
        <v>240</v>
      </c>
      <c r="AA775" t="s">
        <v>241</v>
      </c>
      <c r="AB775" t="s">
        <v>5733</v>
      </c>
      <c r="AC775" t="s">
        <v>5733</v>
      </c>
      <c r="AD775" t="s">
        <v>214</v>
      </c>
      <c r="AE775" t="s">
        <v>120</v>
      </c>
      <c r="AF775" s="8">
        <v>96950</v>
      </c>
      <c r="AG775" t="s">
        <v>121</v>
      </c>
      <c r="AI775" s="10">
        <v>16702346445</v>
      </c>
      <c r="AJ775">
        <v>2263</v>
      </c>
      <c r="AK775" t="s">
        <v>243</v>
      </c>
      <c r="BC775" t="str">
        <f>"51-3011.00"</f>
        <v>51-3011.00</v>
      </c>
      <c r="BD775" t="s">
        <v>574</v>
      </c>
      <c r="BE775" t="s">
        <v>5734</v>
      </c>
      <c r="BF775" t="s">
        <v>5735</v>
      </c>
      <c r="BG775">
        <v>1</v>
      </c>
      <c r="BI775" s="1">
        <v>45390</v>
      </c>
      <c r="BJ775" s="1">
        <v>45754</v>
      </c>
      <c r="BM775">
        <v>40</v>
      </c>
      <c r="BN775">
        <v>0</v>
      </c>
      <c r="BO775">
        <v>8</v>
      </c>
      <c r="BP775">
        <v>8</v>
      </c>
      <c r="BQ775">
        <v>8</v>
      </c>
      <c r="BR775">
        <v>8</v>
      </c>
      <c r="BS775">
        <v>8</v>
      </c>
      <c r="BT775">
        <v>0</v>
      </c>
      <c r="BU775" t="str">
        <f t="shared" si="31"/>
        <v>8:00 AM</v>
      </c>
      <c r="BV775" t="str">
        <f>"5:00 PM"</f>
        <v>5:00 PM</v>
      </c>
      <c r="BW775" t="s">
        <v>184</v>
      </c>
      <c r="BX775">
        <v>0</v>
      </c>
      <c r="BY775">
        <v>12</v>
      </c>
      <c r="BZ775" t="s">
        <v>115</v>
      </c>
      <c r="CB775" s="3" t="s">
        <v>5736</v>
      </c>
      <c r="CC775" t="s">
        <v>5737</v>
      </c>
      <c r="CD775" t="s">
        <v>5737</v>
      </c>
      <c r="CE775" t="s">
        <v>214</v>
      </c>
      <c r="CF775" t="s">
        <v>120</v>
      </c>
      <c r="CG775" s="8">
        <v>96950</v>
      </c>
      <c r="CH775" s="2">
        <v>8.36</v>
      </c>
      <c r="CI775" s="2">
        <v>8.4</v>
      </c>
      <c r="CJ775" s="2">
        <v>12.54</v>
      </c>
      <c r="CK775" s="2">
        <v>12.6</v>
      </c>
      <c r="CL775" t="s">
        <v>134</v>
      </c>
      <c r="CM775" t="s">
        <v>248</v>
      </c>
      <c r="CN775" t="s">
        <v>135</v>
      </c>
      <c r="CP775" t="s">
        <v>115</v>
      </c>
      <c r="CQ775" t="s">
        <v>114</v>
      </c>
      <c r="CR775" t="s">
        <v>115</v>
      </c>
      <c r="CS775" t="s">
        <v>114</v>
      </c>
      <c r="CT775" t="s">
        <v>136</v>
      </c>
      <c r="CU775" t="s">
        <v>114</v>
      </c>
      <c r="CV775" t="s">
        <v>136</v>
      </c>
      <c r="CW775" t="s">
        <v>136</v>
      </c>
      <c r="CX775" s="10">
        <v>16702346445</v>
      </c>
      <c r="CY775" t="s">
        <v>243</v>
      </c>
      <c r="CZ775" t="s">
        <v>136</v>
      </c>
      <c r="DA775" t="s">
        <v>114</v>
      </c>
      <c r="DB775" t="s">
        <v>115</v>
      </c>
      <c r="DC775" t="s">
        <v>239</v>
      </c>
      <c r="DD775" t="s">
        <v>240</v>
      </c>
      <c r="DF775" t="s">
        <v>5738</v>
      </c>
      <c r="DG775" t="s">
        <v>243</v>
      </c>
    </row>
    <row r="776" spans="1:111" ht="14.45" customHeight="1" x14ac:dyDescent="0.25">
      <c r="A776" t="s">
        <v>5753</v>
      </c>
      <c r="B776" t="s">
        <v>209</v>
      </c>
      <c r="C776" s="1">
        <v>45215.289732523146</v>
      </c>
      <c r="D776" s="1">
        <v>45275</v>
      </c>
      <c r="E776" t="s">
        <v>139</v>
      </c>
      <c r="G776" t="s">
        <v>115</v>
      </c>
      <c r="H776" t="s">
        <v>115</v>
      </c>
      <c r="I776" t="s">
        <v>115</v>
      </c>
      <c r="J776" t="s">
        <v>2531</v>
      </c>
      <c r="K776" t="s">
        <v>2532</v>
      </c>
      <c r="L776" t="s">
        <v>2533</v>
      </c>
      <c r="M776" t="s">
        <v>2534</v>
      </c>
      <c r="N776" t="s">
        <v>119</v>
      </c>
      <c r="O776" t="s">
        <v>120</v>
      </c>
      <c r="P776" s="8">
        <v>96950</v>
      </c>
      <c r="Q776" t="s">
        <v>121</v>
      </c>
      <c r="S776" s="10">
        <v>16702352883</v>
      </c>
      <c r="T776">
        <v>0</v>
      </c>
      <c r="U776">
        <v>56132</v>
      </c>
      <c r="V776" t="s">
        <v>122</v>
      </c>
      <c r="X776" t="s">
        <v>415</v>
      </c>
      <c r="Y776" t="s">
        <v>416</v>
      </c>
      <c r="Z776" t="s">
        <v>417</v>
      </c>
      <c r="AA776" t="s">
        <v>533</v>
      </c>
      <c r="AB776" t="s">
        <v>2533</v>
      </c>
      <c r="AC776" t="s">
        <v>2534</v>
      </c>
      <c r="AD776" t="s">
        <v>119</v>
      </c>
      <c r="AE776" t="s">
        <v>120</v>
      </c>
      <c r="AF776" s="8">
        <v>96950</v>
      </c>
      <c r="AG776" t="s">
        <v>121</v>
      </c>
      <c r="AI776" s="10">
        <v>16702352883</v>
      </c>
      <c r="AJ776">
        <v>0</v>
      </c>
      <c r="AK776" t="s">
        <v>2535</v>
      </c>
      <c r="BC776" t="str">
        <f>"31-1131.00"</f>
        <v>31-1131.00</v>
      </c>
      <c r="BD776" t="s">
        <v>2135</v>
      </c>
      <c r="BE776" t="s">
        <v>5754</v>
      </c>
      <c r="BF776" t="s">
        <v>5755</v>
      </c>
      <c r="BG776">
        <v>5</v>
      </c>
      <c r="BH776">
        <v>5</v>
      </c>
      <c r="BI776" s="1">
        <v>45231</v>
      </c>
      <c r="BJ776" s="1">
        <v>45596</v>
      </c>
      <c r="BK776" s="1">
        <v>45275</v>
      </c>
      <c r="BL776" s="1">
        <v>45596</v>
      </c>
      <c r="BM776">
        <v>35</v>
      </c>
      <c r="BN776">
        <v>0</v>
      </c>
      <c r="BO776">
        <v>7</v>
      </c>
      <c r="BP776">
        <v>7</v>
      </c>
      <c r="BQ776">
        <v>7</v>
      </c>
      <c r="BR776">
        <v>7</v>
      </c>
      <c r="BS776">
        <v>7</v>
      </c>
      <c r="BT776">
        <v>0</v>
      </c>
      <c r="BU776" t="str">
        <f t="shared" si="31"/>
        <v>8:00 AM</v>
      </c>
      <c r="BV776" t="str">
        <f>"4:00 PM"</f>
        <v>4:00 PM</v>
      </c>
      <c r="BW776" t="s">
        <v>160</v>
      </c>
      <c r="BX776">
        <v>6</v>
      </c>
      <c r="BY776">
        <v>12</v>
      </c>
      <c r="BZ776" t="s">
        <v>115</v>
      </c>
      <c r="CB776" s="3" t="s">
        <v>5756</v>
      </c>
      <c r="CC776" t="s">
        <v>2533</v>
      </c>
      <c r="CD776" t="s">
        <v>2539</v>
      </c>
      <c r="CE776" t="s">
        <v>119</v>
      </c>
      <c r="CF776" t="s">
        <v>120</v>
      </c>
      <c r="CG776" s="8">
        <v>96950</v>
      </c>
      <c r="CH776" s="2">
        <v>11.19</v>
      </c>
      <c r="CI776" s="2">
        <v>11.19</v>
      </c>
      <c r="CJ776" s="2">
        <v>16.79</v>
      </c>
      <c r="CK776" s="2">
        <v>16.79</v>
      </c>
      <c r="CL776" t="s">
        <v>134</v>
      </c>
      <c r="CM776" t="s">
        <v>764</v>
      </c>
      <c r="CN776" t="s">
        <v>135</v>
      </c>
      <c r="CP776" t="s">
        <v>115</v>
      </c>
      <c r="CQ776" t="s">
        <v>114</v>
      </c>
      <c r="CR776" t="s">
        <v>115</v>
      </c>
      <c r="CS776" t="s">
        <v>114</v>
      </c>
      <c r="CT776" t="s">
        <v>114</v>
      </c>
      <c r="CU776" t="s">
        <v>114</v>
      </c>
      <c r="CV776" t="s">
        <v>136</v>
      </c>
      <c r="CW776" t="s">
        <v>424</v>
      </c>
      <c r="CX776" s="10">
        <v>16702352883</v>
      </c>
      <c r="CY776" t="s">
        <v>2535</v>
      </c>
      <c r="CZ776" t="s">
        <v>206</v>
      </c>
      <c r="DA776" t="s">
        <v>114</v>
      </c>
      <c r="DB776" t="s">
        <v>115</v>
      </c>
    </row>
    <row r="777" spans="1:111" ht="14.45" customHeight="1" x14ac:dyDescent="0.25">
      <c r="A777" t="s">
        <v>5757</v>
      </c>
      <c r="B777" t="s">
        <v>209</v>
      </c>
      <c r="C777" s="1">
        <v>45210.014716203703</v>
      </c>
      <c r="D777" s="1">
        <v>45275</v>
      </c>
      <c r="E777" t="s">
        <v>139</v>
      </c>
      <c r="G777" t="s">
        <v>115</v>
      </c>
      <c r="H777" t="s">
        <v>115</v>
      </c>
      <c r="I777" t="s">
        <v>115</v>
      </c>
      <c r="J777" t="s">
        <v>1412</v>
      </c>
      <c r="K777" t="s">
        <v>1413</v>
      </c>
      <c r="L777" t="s">
        <v>5740</v>
      </c>
      <c r="M777" t="s">
        <v>1415</v>
      </c>
      <c r="N777" t="s">
        <v>119</v>
      </c>
      <c r="O777" t="s">
        <v>120</v>
      </c>
      <c r="P777" s="8">
        <v>96950</v>
      </c>
      <c r="Q777" t="s">
        <v>121</v>
      </c>
      <c r="S777" s="10">
        <v>16703223311</v>
      </c>
      <c r="T777">
        <v>4504</v>
      </c>
      <c r="U777">
        <v>72111</v>
      </c>
      <c r="V777" t="s">
        <v>122</v>
      </c>
      <c r="X777" t="s">
        <v>431</v>
      </c>
      <c r="Y777" t="s">
        <v>1416</v>
      </c>
      <c r="AA777" t="s">
        <v>1417</v>
      </c>
      <c r="AB777" t="s">
        <v>5740</v>
      </c>
      <c r="AC777" t="s">
        <v>1415</v>
      </c>
      <c r="AD777" t="s">
        <v>119</v>
      </c>
      <c r="AE777" t="s">
        <v>120</v>
      </c>
      <c r="AF777" s="8">
        <v>96950</v>
      </c>
      <c r="AG777" t="s">
        <v>121</v>
      </c>
      <c r="AI777" s="10">
        <v>16703223311</v>
      </c>
      <c r="AJ777">
        <v>4504</v>
      </c>
      <c r="AK777" t="s">
        <v>1418</v>
      </c>
      <c r="BC777" t="str">
        <f>"41-2031.00"</f>
        <v>41-2031.00</v>
      </c>
      <c r="BD777" t="s">
        <v>2500</v>
      </c>
      <c r="BE777" t="s">
        <v>5758</v>
      </c>
      <c r="BF777" t="s">
        <v>5759</v>
      </c>
      <c r="BG777">
        <v>2</v>
      </c>
      <c r="BH777">
        <v>2</v>
      </c>
      <c r="BI777" s="1">
        <v>45296</v>
      </c>
      <c r="BJ777" s="1">
        <v>45661</v>
      </c>
      <c r="BK777" s="1">
        <v>45296</v>
      </c>
      <c r="BL777" s="1">
        <v>45661</v>
      </c>
      <c r="BM777">
        <v>40</v>
      </c>
      <c r="BN777">
        <v>0</v>
      </c>
      <c r="BO777">
        <v>8</v>
      </c>
      <c r="BP777">
        <v>8</v>
      </c>
      <c r="BQ777">
        <v>8</v>
      </c>
      <c r="BR777">
        <v>8</v>
      </c>
      <c r="BS777">
        <v>8</v>
      </c>
      <c r="BT777">
        <v>0</v>
      </c>
      <c r="BU777" t="str">
        <f t="shared" si="31"/>
        <v>8:00 AM</v>
      </c>
      <c r="BV777" t="str">
        <f>"5:00 PM"</f>
        <v>5:00 PM</v>
      </c>
      <c r="BW777" t="s">
        <v>131</v>
      </c>
      <c r="BX777">
        <v>0</v>
      </c>
      <c r="BY777">
        <v>12</v>
      </c>
      <c r="BZ777" t="s">
        <v>115</v>
      </c>
      <c r="CB777" s="3" t="s">
        <v>5760</v>
      </c>
      <c r="CC777" t="s">
        <v>1414</v>
      </c>
      <c r="CD777" t="s">
        <v>1415</v>
      </c>
      <c r="CE777" t="s">
        <v>119</v>
      </c>
      <c r="CF777" t="s">
        <v>120</v>
      </c>
      <c r="CG777" s="8">
        <v>96950</v>
      </c>
      <c r="CH777" s="2">
        <v>8.59</v>
      </c>
      <c r="CI777" s="2">
        <v>9.3000000000000007</v>
      </c>
      <c r="CJ777" s="2">
        <v>12.88</v>
      </c>
      <c r="CK777" s="2">
        <v>13.95</v>
      </c>
      <c r="CL777" t="s">
        <v>134</v>
      </c>
      <c r="CM777" t="s">
        <v>1423</v>
      </c>
      <c r="CN777" t="s">
        <v>135</v>
      </c>
      <c r="CP777" t="s">
        <v>115</v>
      </c>
      <c r="CQ777" t="s">
        <v>114</v>
      </c>
      <c r="CR777" t="s">
        <v>115</v>
      </c>
      <c r="CS777" t="s">
        <v>114</v>
      </c>
      <c r="CT777" t="s">
        <v>136</v>
      </c>
      <c r="CU777" t="s">
        <v>114</v>
      </c>
      <c r="CV777" t="s">
        <v>114</v>
      </c>
      <c r="CW777" t="s">
        <v>1593</v>
      </c>
      <c r="CX777" s="10">
        <v>16703223311</v>
      </c>
      <c r="CY777" t="s">
        <v>1425</v>
      </c>
      <c r="CZ777" t="s">
        <v>1494</v>
      </c>
      <c r="DA777" t="s">
        <v>114</v>
      </c>
      <c r="DB777" t="s">
        <v>115</v>
      </c>
      <c r="DC777" t="s">
        <v>1495</v>
      </c>
      <c r="DD777" t="s">
        <v>1428</v>
      </c>
      <c r="DE777" t="s">
        <v>1342</v>
      </c>
      <c r="DF777" t="s">
        <v>1429</v>
      </c>
      <c r="DG777" t="s">
        <v>1430</v>
      </c>
    </row>
    <row r="778" spans="1:111" ht="14.45" customHeight="1" x14ac:dyDescent="0.25">
      <c r="A778" t="s">
        <v>5761</v>
      </c>
      <c r="B778" t="s">
        <v>209</v>
      </c>
      <c r="C778" s="1">
        <v>45206.996715740737</v>
      </c>
      <c r="D778" s="1">
        <v>45275</v>
      </c>
      <c r="E778" t="s">
        <v>113</v>
      </c>
      <c r="F778" s="1">
        <v>45200.833333333336</v>
      </c>
      <c r="G778" t="s">
        <v>114</v>
      </c>
      <c r="H778" t="s">
        <v>115</v>
      </c>
      <c r="I778" t="s">
        <v>115</v>
      </c>
      <c r="J778" t="s">
        <v>5635</v>
      </c>
      <c r="K778" t="s">
        <v>5636</v>
      </c>
      <c r="L778" t="s">
        <v>5203</v>
      </c>
      <c r="M778" t="s">
        <v>3969</v>
      </c>
      <c r="N778" t="s">
        <v>119</v>
      </c>
      <c r="O778" t="s">
        <v>120</v>
      </c>
      <c r="P778" s="8">
        <v>96950</v>
      </c>
      <c r="Q778" t="s">
        <v>121</v>
      </c>
      <c r="S778" s="10">
        <v>16709893291</v>
      </c>
      <c r="U778">
        <v>56179</v>
      </c>
      <c r="V778" t="s">
        <v>122</v>
      </c>
      <c r="X778" t="s">
        <v>5204</v>
      </c>
      <c r="Y778" t="s">
        <v>5205</v>
      </c>
      <c r="Z778" t="s">
        <v>1913</v>
      </c>
      <c r="AA778" t="s">
        <v>2809</v>
      </c>
      <c r="AB778" t="s">
        <v>5206</v>
      </c>
      <c r="AC778" t="s">
        <v>3969</v>
      </c>
      <c r="AD778" t="s">
        <v>119</v>
      </c>
      <c r="AE778" t="s">
        <v>120</v>
      </c>
      <c r="AF778" s="8">
        <v>96950</v>
      </c>
      <c r="AG778" t="s">
        <v>121</v>
      </c>
      <c r="AI778" s="10">
        <v>16709893291</v>
      </c>
      <c r="AK778" t="s">
        <v>5207</v>
      </c>
      <c r="BC778" t="str">
        <f>"11-1021.00"</f>
        <v>11-1021.00</v>
      </c>
      <c r="BD778" t="s">
        <v>1584</v>
      </c>
      <c r="BE778" t="s">
        <v>5762</v>
      </c>
      <c r="BF778" t="s">
        <v>2809</v>
      </c>
      <c r="BG778">
        <v>1</v>
      </c>
      <c r="BH778">
        <v>1</v>
      </c>
      <c r="BI778" s="1">
        <v>45201</v>
      </c>
      <c r="BJ778" s="1">
        <v>46296</v>
      </c>
      <c r="BK778" s="1">
        <v>45278</v>
      </c>
      <c r="BL778" s="1">
        <v>46296</v>
      </c>
      <c r="BM778">
        <v>40</v>
      </c>
      <c r="BN778">
        <v>0</v>
      </c>
      <c r="BO778">
        <v>8</v>
      </c>
      <c r="BP778">
        <v>8</v>
      </c>
      <c r="BQ778">
        <v>8</v>
      </c>
      <c r="BR778">
        <v>8</v>
      </c>
      <c r="BS778">
        <v>8</v>
      </c>
      <c r="BT778">
        <v>0</v>
      </c>
      <c r="BU778" t="str">
        <f t="shared" si="31"/>
        <v>8:00 AM</v>
      </c>
      <c r="BV778" t="str">
        <f>"5:00 PM"</f>
        <v>5:00 PM</v>
      </c>
      <c r="BW778" t="s">
        <v>131</v>
      </c>
      <c r="BX778">
        <v>0</v>
      </c>
      <c r="BY778">
        <v>36</v>
      </c>
      <c r="BZ778" t="s">
        <v>114</v>
      </c>
      <c r="CA778">
        <v>35</v>
      </c>
      <c r="CB778" s="3" t="s">
        <v>5763</v>
      </c>
      <c r="CC778" t="s">
        <v>5764</v>
      </c>
      <c r="CE778" t="s">
        <v>119</v>
      </c>
      <c r="CF778" t="s">
        <v>120</v>
      </c>
      <c r="CG778" s="8">
        <v>96950</v>
      </c>
      <c r="CH778" s="2">
        <v>22.1</v>
      </c>
      <c r="CI778" s="2">
        <v>22.5</v>
      </c>
      <c r="CJ778" s="2">
        <v>33.15</v>
      </c>
      <c r="CK778" s="2">
        <v>33.75</v>
      </c>
      <c r="CL778" t="s">
        <v>134</v>
      </c>
      <c r="CM778" t="s">
        <v>423</v>
      </c>
      <c r="CN778" t="s">
        <v>135</v>
      </c>
      <c r="CP778" t="s">
        <v>115</v>
      </c>
      <c r="CQ778" t="s">
        <v>114</v>
      </c>
      <c r="CR778" t="s">
        <v>115</v>
      </c>
      <c r="CS778" t="s">
        <v>114</v>
      </c>
      <c r="CT778" t="s">
        <v>136</v>
      </c>
      <c r="CU778" t="s">
        <v>114</v>
      </c>
      <c r="CV778" t="s">
        <v>136</v>
      </c>
      <c r="CW778" s="3" t="s">
        <v>5211</v>
      </c>
      <c r="CX778" s="10">
        <v>16709893291</v>
      </c>
      <c r="CY778" t="s">
        <v>5207</v>
      </c>
      <c r="CZ778" t="s">
        <v>136</v>
      </c>
      <c r="DA778" t="s">
        <v>114</v>
      </c>
      <c r="DB778" t="s">
        <v>115</v>
      </c>
    </row>
    <row r="779" spans="1:111" ht="14.45" customHeight="1" x14ac:dyDescent="0.25">
      <c r="A779" t="s">
        <v>5774</v>
      </c>
      <c r="B779" t="s">
        <v>209</v>
      </c>
      <c r="C779" s="1">
        <v>45239.986500694446</v>
      </c>
      <c r="D779" s="1">
        <v>45278</v>
      </c>
      <c r="E779" t="s">
        <v>139</v>
      </c>
      <c r="G779" t="s">
        <v>115</v>
      </c>
      <c r="H779" t="s">
        <v>115</v>
      </c>
      <c r="I779" t="s">
        <v>115</v>
      </c>
      <c r="J779" t="s">
        <v>237</v>
      </c>
      <c r="L779" t="s">
        <v>238</v>
      </c>
      <c r="M779" t="s">
        <v>238</v>
      </c>
      <c r="N779" t="s">
        <v>214</v>
      </c>
      <c r="O779" t="s">
        <v>120</v>
      </c>
      <c r="P779" s="8">
        <v>96950</v>
      </c>
      <c r="Q779" t="s">
        <v>121</v>
      </c>
      <c r="S779" s="10">
        <v>16702346445</v>
      </c>
      <c r="T779">
        <v>2263</v>
      </c>
      <c r="U779">
        <v>4411</v>
      </c>
      <c r="V779" t="s">
        <v>122</v>
      </c>
      <c r="X779" t="s">
        <v>239</v>
      </c>
      <c r="Y779" t="s">
        <v>240</v>
      </c>
      <c r="AA779" t="s">
        <v>241</v>
      </c>
      <c r="AB779" t="s">
        <v>242</v>
      </c>
      <c r="AC779" t="s">
        <v>242</v>
      </c>
      <c r="AD779" t="s">
        <v>214</v>
      </c>
      <c r="AE779" t="s">
        <v>120</v>
      </c>
      <c r="AF779" s="8">
        <v>96950</v>
      </c>
      <c r="AG779" t="s">
        <v>121</v>
      </c>
      <c r="AI779" s="10">
        <v>16702346445</v>
      </c>
      <c r="AJ779">
        <v>2263</v>
      </c>
      <c r="AK779" t="s">
        <v>243</v>
      </c>
      <c r="BC779" t="str">
        <f>"43-5071.00"</f>
        <v>43-5071.00</v>
      </c>
      <c r="BD779" t="s">
        <v>244</v>
      </c>
      <c r="BE779" t="s">
        <v>245</v>
      </c>
      <c r="BF779" t="s">
        <v>246</v>
      </c>
      <c r="BG779">
        <v>1</v>
      </c>
      <c r="BH779">
        <v>1</v>
      </c>
      <c r="BI779" s="1">
        <v>45352</v>
      </c>
      <c r="BJ779" s="1">
        <v>45716</v>
      </c>
      <c r="BK779" s="1">
        <v>45352</v>
      </c>
      <c r="BL779" s="1">
        <v>45716</v>
      </c>
      <c r="BM779">
        <v>40</v>
      </c>
      <c r="BN779">
        <v>0</v>
      </c>
      <c r="BO779">
        <v>8</v>
      </c>
      <c r="BP779">
        <v>8</v>
      </c>
      <c r="BQ779">
        <v>8</v>
      </c>
      <c r="BR779">
        <v>8</v>
      </c>
      <c r="BS779">
        <v>8</v>
      </c>
      <c r="BT779">
        <v>0</v>
      </c>
      <c r="BU779" t="str">
        <f t="shared" si="31"/>
        <v>8:00 AM</v>
      </c>
      <c r="BV779" t="str">
        <f>"5:00 PM"</f>
        <v>5:00 PM</v>
      </c>
      <c r="BW779" t="s">
        <v>131</v>
      </c>
      <c r="BX779">
        <v>0</v>
      </c>
      <c r="BY779">
        <v>12</v>
      </c>
      <c r="BZ779" t="s">
        <v>115</v>
      </c>
      <c r="CB779" t="s">
        <v>247</v>
      </c>
      <c r="CC779" t="s">
        <v>238</v>
      </c>
      <c r="CD779" t="s">
        <v>238</v>
      </c>
      <c r="CE779" t="s">
        <v>214</v>
      </c>
      <c r="CF779" t="s">
        <v>120</v>
      </c>
      <c r="CG779" s="8">
        <v>96950</v>
      </c>
      <c r="CH779" s="2">
        <v>11.11</v>
      </c>
      <c r="CI779" s="2">
        <v>11.4</v>
      </c>
      <c r="CJ779" s="2">
        <v>16.66</v>
      </c>
      <c r="CK779" s="2">
        <v>17.100000000000001</v>
      </c>
      <c r="CL779" t="s">
        <v>134</v>
      </c>
      <c r="CM779" t="s">
        <v>248</v>
      </c>
      <c r="CN779" t="s">
        <v>135</v>
      </c>
      <c r="CP779" t="s">
        <v>115</v>
      </c>
      <c r="CQ779" t="s">
        <v>114</v>
      </c>
      <c r="CR779" t="s">
        <v>115</v>
      </c>
      <c r="CS779" t="s">
        <v>114</v>
      </c>
      <c r="CT779" t="s">
        <v>136</v>
      </c>
      <c r="CU779" t="s">
        <v>114</v>
      </c>
      <c r="CV779" t="s">
        <v>136</v>
      </c>
      <c r="CW779" t="s">
        <v>136</v>
      </c>
      <c r="CX779" s="10">
        <v>16702346445</v>
      </c>
      <c r="CY779" t="s">
        <v>243</v>
      </c>
      <c r="CZ779" t="s">
        <v>136</v>
      </c>
      <c r="DA779" t="s">
        <v>114</v>
      </c>
      <c r="DB779" t="s">
        <v>115</v>
      </c>
      <c r="DC779" t="s">
        <v>239</v>
      </c>
      <c r="DD779" t="s">
        <v>240</v>
      </c>
      <c r="DF779" t="s">
        <v>237</v>
      </c>
      <c r="DG779" t="s">
        <v>243</v>
      </c>
    </row>
    <row r="780" spans="1:111" ht="14.45" customHeight="1" x14ac:dyDescent="0.25">
      <c r="A780" t="s">
        <v>5775</v>
      </c>
      <c r="B780" t="s">
        <v>209</v>
      </c>
      <c r="C780" s="1">
        <v>45236.081038425924</v>
      </c>
      <c r="D780" s="1">
        <v>45278</v>
      </c>
      <c r="E780" t="s">
        <v>139</v>
      </c>
      <c r="G780" t="s">
        <v>115</v>
      </c>
      <c r="H780" t="s">
        <v>115</v>
      </c>
      <c r="I780" t="s">
        <v>115</v>
      </c>
      <c r="J780" t="s">
        <v>5776</v>
      </c>
      <c r="L780" t="s">
        <v>3866</v>
      </c>
      <c r="N780" t="s">
        <v>119</v>
      </c>
      <c r="O780" t="s">
        <v>120</v>
      </c>
      <c r="P780" s="8">
        <v>96950</v>
      </c>
      <c r="Q780" t="s">
        <v>121</v>
      </c>
      <c r="S780" s="10">
        <v>16702358748</v>
      </c>
      <c r="U780">
        <v>2362</v>
      </c>
      <c r="V780" t="s">
        <v>122</v>
      </c>
      <c r="X780" t="s">
        <v>3867</v>
      </c>
      <c r="Y780" t="s">
        <v>867</v>
      </c>
      <c r="Z780" t="s">
        <v>3868</v>
      </c>
      <c r="AA780" t="s">
        <v>126</v>
      </c>
      <c r="AB780" t="s">
        <v>3866</v>
      </c>
      <c r="AD780" t="s">
        <v>119</v>
      </c>
      <c r="AE780" t="s">
        <v>120</v>
      </c>
      <c r="AF780" s="8">
        <v>96950</v>
      </c>
      <c r="AG780" t="s">
        <v>121</v>
      </c>
      <c r="AI780" s="10">
        <v>16702358748</v>
      </c>
      <c r="AK780" t="s">
        <v>3870</v>
      </c>
      <c r="BC780" t="str">
        <f>"13-1051.00"</f>
        <v>13-1051.00</v>
      </c>
      <c r="BD780" t="s">
        <v>5777</v>
      </c>
      <c r="BE780" t="s">
        <v>5778</v>
      </c>
      <c r="BF780" t="s">
        <v>5779</v>
      </c>
      <c r="BG780">
        <v>1</v>
      </c>
      <c r="BH780">
        <v>1</v>
      </c>
      <c r="BI780" s="1">
        <v>45293</v>
      </c>
      <c r="BJ780" s="1">
        <v>45658</v>
      </c>
      <c r="BK780" s="1">
        <v>45293</v>
      </c>
      <c r="BL780" s="1">
        <v>45658</v>
      </c>
      <c r="BM780">
        <v>35</v>
      </c>
      <c r="BN780">
        <v>0</v>
      </c>
      <c r="BO780">
        <v>7</v>
      </c>
      <c r="BP780">
        <v>7</v>
      </c>
      <c r="BQ780">
        <v>7</v>
      </c>
      <c r="BR780">
        <v>7</v>
      </c>
      <c r="BS780">
        <v>7</v>
      </c>
      <c r="BT780">
        <v>0</v>
      </c>
      <c r="BU780" t="str">
        <f t="shared" si="31"/>
        <v>8:00 AM</v>
      </c>
      <c r="BV780" t="str">
        <f>"4:00 PM"</f>
        <v>4:00 PM</v>
      </c>
      <c r="BW780" t="s">
        <v>683</v>
      </c>
      <c r="BX780">
        <v>0</v>
      </c>
      <c r="BY780">
        <v>24</v>
      </c>
      <c r="BZ780" t="s">
        <v>115</v>
      </c>
      <c r="CB780" t="s">
        <v>5780</v>
      </c>
      <c r="CC780" t="s">
        <v>3866</v>
      </c>
      <c r="CE780" t="s">
        <v>119</v>
      </c>
      <c r="CF780" t="s">
        <v>120</v>
      </c>
      <c r="CG780" s="8">
        <v>96950</v>
      </c>
      <c r="CH780" s="2">
        <v>16.399999999999999</v>
      </c>
      <c r="CI780" s="2">
        <v>16.399999999999999</v>
      </c>
      <c r="CJ780" s="2">
        <v>24.6</v>
      </c>
      <c r="CK780" s="2">
        <v>24.6</v>
      </c>
      <c r="CL780" t="s">
        <v>134</v>
      </c>
      <c r="CM780" t="s">
        <v>206</v>
      </c>
      <c r="CN780" t="s">
        <v>187</v>
      </c>
      <c r="CP780" t="s">
        <v>115</v>
      </c>
      <c r="CQ780" t="s">
        <v>114</v>
      </c>
      <c r="CR780" t="s">
        <v>115</v>
      </c>
      <c r="CS780" t="s">
        <v>114</v>
      </c>
      <c r="CT780" t="s">
        <v>136</v>
      </c>
      <c r="CU780" t="s">
        <v>114</v>
      </c>
      <c r="CV780" t="s">
        <v>136</v>
      </c>
      <c r="CW780" t="s">
        <v>4283</v>
      </c>
      <c r="CX780" s="10">
        <v>16702358748</v>
      </c>
      <c r="CY780" t="s">
        <v>3870</v>
      </c>
      <c r="CZ780" t="s">
        <v>206</v>
      </c>
      <c r="DA780" t="s">
        <v>114</v>
      </c>
      <c r="DB780" t="s">
        <v>115</v>
      </c>
    </row>
    <row r="781" spans="1:111" ht="14.45" customHeight="1" x14ac:dyDescent="0.25">
      <c r="A781" t="s">
        <v>5781</v>
      </c>
      <c r="B781" t="s">
        <v>209</v>
      </c>
      <c r="C781" s="1">
        <v>45230.811031828707</v>
      </c>
      <c r="D781" s="1">
        <v>45278</v>
      </c>
      <c r="E781" t="s">
        <v>139</v>
      </c>
      <c r="G781" t="s">
        <v>115</v>
      </c>
      <c r="H781" t="s">
        <v>115</v>
      </c>
      <c r="I781" t="s">
        <v>115</v>
      </c>
      <c r="J781" t="s">
        <v>5782</v>
      </c>
      <c r="K781" t="s">
        <v>5783</v>
      </c>
      <c r="L781" t="s">
        <v>5784</v>
      </c>
      <c r="M781" t="s">
        <v>326</v>
      </c>
      <c r="N781" t="s">
        <v>119</v>
      </c>
      <c r="O781" t="s">
        <v>120</v>
      </c>
      <c r="P781" s="8">
        <v>96950</v>
      </c>
      <c r="Q781" t="s">
        <v>121</v>
      </c>
      <c r="R781" t="s">
        <v>175</v>
      </c>
      <c r="S781" s="10">
        <v>16702873607</v>
      </c>
      <c r="U781">
        <v>56179</v>
      </c>
      <c r="V781" t="s">
        <v>122</v>
      </c>
      <c r="X781" t="s">
        <v>4780</v>
      </c>
      <c r="Y781" t="s">
        <v>5785</v>
      </c>
      <c r="Z781" t="s">
        <v>5786</v>
      </c>
      <c r="AA781" t="s">
        <v>1381</v>
      </c>
      <c r="AB781" t="s">
        <v>5784</v>
      </c>
      <c r="AC781" t="s">
        <v>326</v>
      </c>
      <c r="AD781" t="s">
        <v>119</v>
      </c>
      <c r="AE781" t="s">
        <v>120</v>
      </c>
      <c r="AF781" s="8">
        <v>96950</v>
      </c>
      <c r="AG781" t="s">
        <v>121</v>
      </c>
      <c r="AH781" t="s">
        <v>175</v>
      </c>
      <c r="AI781" s="10">
        <v>16702873607</v>
      </c>
      <c r="AK781" t="s">
        <v>5787</v>
      </c>
      <c r="BC781" t="str">
        <f>"49-9071.00"</f>
        <v>49-9071.00</v>
      </c>
      <c r="BD781" t="s">
        <v>200</v>
      </c>
      <c r="BE781" t="s">
        <v>5788</v>
      </c>
      <c r="BF781" t="s">
        <v>2872</v>
      </c>
      <c r="BG781">
        <v>20</v>
      </c>
      <c r="BH781">
        <v>20</v>
      </c>
      <c r="BI781" s="1">
        <v>45231</v>
      </c>
      <c r="BJ781" s="1">
        <v>45596</v>
      </c>
      <c r="BK781" s="1">
        <v>45278</v>
      </c>
      <c r="BL781" s="1">
        <v>45596</v>
      </c>
      <c r="BM781">
        <v>40</v>
      </c>
      <c r="BN781">
        <v>0</v>
      </c>
      <c r="BO781">
        <v>8</v>
      </c>
      <c r="BP781">
        <v>8</v>
      </c>
      <c r="BQ781">
        <v>8</v>
      </c>
      <c r="BR781">
        <v>8</v>
      </c>
      <c r="BS781">
        <v>8</v>
      </c>
      <c r="BT781">
        <v>0</v>
      </c>
      <c r="BU781" t="str">
        <f t="shared" si="31"/>
        <v>8:00 AM</v>
      </c>
      <c r="BV781" t="str">
        <f>"5:00 PM"</f>
        <v>5:00 PM</v>
      </c>
      <c r="BW781" t="s">
        <v>184</v>
      </c>
      <c r="BX781">
        <v>0</v>
      </c>
      <c r="BY781">
        <v>12</v>
      </c>
      <c r="BZ781" t="s">
        <v>115</v>
      </c>
      <c r="CB781" t="s">
        <v>5789</v>
      </c>
      <c r="CC781" t="s">
        <v>480</v>
      </c>
      <c r="CD781" t="s">
        <v>326</v>
      </c>
      <c r="CE781" t="s">
        <v>119</v>
      </c>
      <c r="CF781" t="s">
        <v>120</v>
      </c>
      <c r="CG781" s="8">
        <v>96950</v>
      </c>
      <c r="CH781" s="2">
        <v>9.5399999999999991</v>
      </c>
      <c r="CI781" s="2">
        <v>10</v>
      </c>
      <c r="CJ781" s="2">
        <v>0</v>
      </c>
      <c r="CK781" s="2">
        <v>0</v>
      </c>
      <c r="CL781" t="s">
        <v>134</v>
      </c>
      <c r="CM781" t="s">
        <v>136</v>
      </c>
      <c r="CN781" t="s">
        <v>187</v>
      </c>
      <c r="CP781" t="s">
        <v>115</v>
      </c>
      <c r="CQ781" t="s">
        <v>114</v>
      </c>
      <c r="CR781" t="s">
        <v>114</v>
      </c>
      <c r="CS781" t="s">
        <v>115</v>
      </c>
      <c r="CT781" t="s">
        <v>136</v>
      </c>
      <c r="CU781" t="s">
        <v>114</v>
      </c>
      <c r="CV781" t="s">
        <v>136</v>
      </c>
      <c r="CW781" t="s">
        <v>188</v>
      </c>
      <c r="CX781" s="10">
        <v>16702873607</v>
      </c>
      <c r="CY781" t="s">
        <v>5787</v>
      </c>
      <c r="CZ781" t="s">
        <v>136</v>
      </c>
      <c r="DA781" t="s">
        <v>114</v>
      </c>
      <c r="DB781" t="s">
        <v>115</v>
      </c>
    </row>
    <row r="782" spans="1:111" ht="14.45" customHeight="1" x14ac:dyDescent="0.25">
      <c r="A782" t="s">
        <v>5790</v>
      </c>
      <c r="B782" t="s">
        <v>209</v>
      </c>
      <c r="C782" s="1">
        <v>45207.018535532407</v>
      </c>
      <c r="D782" s="1">
        <v>45278</v>
      </c>
      <c r="E782" t="s">
        <v>139</v>
      </c>
      <c r="G782" t="s">
        <v>115</v>
      </c>
      <c r="H782" t="s">
        <v>115</v>
      </c>
      <c r="I782" t="s">
        <v>115</v>
      </c>
      <c r="J782" t="s">
        <v>5201</v>
      </c>
      <c r="K782" t="s">
        <v>5202</v>
      </c>
      <c r="L782" t="s">
        <v>5637</v>
      </c>
      <c r="M782" t="s">
        <v>3969</v>
      </c>
      <c r="N782" t="s">
        <v>119</v>
      </c>
      <c r="O782" t="s">
        <v>120</v>
      </c>
      <c r="P782" s="8">
        <v>96950</v>
      </c>
      <c r="Q782" t="s">
        <v>121</v>
      </c>
      <c r="S782" s="10">
        <v>16709893291</v>
      </c>
      <c r="U782">
        <v>56179</v>
      </c>
      <c r="V782" t="s">
        <v>122</v>
      </c>
      <c r="X782" t="s">
        <v>5204</v>
      </c>
      <c r="Y782" t="s">
        <v>5205</v>
      </c>
      <c r="Z782" t="s">
        <v>1913</v>
      </c>
      <c r="AA782" t="s">
        <v>2809</v>
      </c>
      <c r="AB782" t="s">
        <v>5206</v>
      </c>
      <c r="AC782" t="s">
        <v>3969</v>
      </c>
      <c r="AD782" t="s">
        <v>119</v>
      </c>
      <c r="AE782" t="s">
        <v>120</v>
      </c>
      <c r="AF782" s="8">
        <v>96950</v>
      </c>
      <c r="AG782" t="s">
        <v>121</v>
      </c>
      <c r="AI782" s="10">
        <v>16709893291</v>
      </c>
      <c r="AK782" t="s">
        <v>5207</v>
      </c>
      <c r="BC782" t="str">
        <f>"49-9071.00"</f>
        <v>49-9071.00</v>
      </c>
      <c r="BD782" t="s">
        <v>200</v>
      </c>
      <c r="BE782" t="s">
        <v>5791</v>
      </c>
      <c r="BF782" t="s">
        <v>1363</v>
      </c>
      <c r="BG782">
        <v>10</v>
      </c>
      <c r="BH782">
        <v>10</v>
      </c>
      <c r="BI782" s="1">
        <v>45261</v>
      </c>
      <c r="BJ782" s="1">
        <v>45626</v>
      </c>
      <c r="BK782" s="1">
        <v>45278</v>
      </c>
      <c r="BL782" s="1">
        <v>45626</v>
      </c>
      <c r="BM782">
        <v>40</v>
      </c>
      <c r="BN782">
        <v>0</v>
      </c>
      <c r="BO782">
        <v>8</v>
      </c>
      <c r="BP782">
        <v>8</v>
      </c>
      <c r="BQ782">
        <v>8</v>
      </c>
      <c r="BR782">
        <v>8</v>
      </c>
      <c r="BS782">
        <v>8</v>
      </c>
      <c r="BT782">
        <v>0</v>
      </c>
      <c r="BU782" t="str">
        <f t="shared" si="31"/>
        <v>8:00 AM</v>
      </c>
      <c r="BV782" t="str">
        <f>"5:00 PM"</f>
        <v>5:00 PM</v>
      </c>
      <c r="BW782" t="s">
        <v>131</v>
      </c>
      <c r="BX782">
        <v>0</v>
      </c>
      <c r="BY782">
        <v>12</v>
      </c>
      <c r="BZ782" t="s">
        <v>115</v>
      </c>
      <c r="CB782" t="s">
        <v>5792</v>
      </c>
      <c r="CC782" t="s">
        <v>5511</v>
      </c>
      <c r="CD782" t="s">
        <v>3969</v>
      </c>
      <c r="CE782" t="s">
        <v>119</v>
      </c>
      <c r="CF782" t="s">
        <v>120</v>
      </c>
      <c r="CG782" s="8">
        <v>96950</v>
      </c>
      <c r="CH782" s="2">
        <v>9.5399999999999991</v>
      </c>
      <c r="CI782" s="2">
        <v>10</v>
      </c>
      <c r="CJ782" s="2">
        <v>14.31</v>
      </c>
      <c r="CK782" s="2">
        <v>15</v>
      </c>
      <c r="CL782" t="s">
        <v>134</v>
      </c>
      <c r="CM782" t="s">
        <v>423</v>
      </c>
      <c r="CN782" t="s">
        <v>135</v>
      </c>
      <c r="CP782" t="s">
        <v>115</v>
      </c>
      <c r="CQ782" t="s">
        <v>114</v>
      </c>
      <c r="CR782" t="s">
        <v>115</v>
      </c>
      <c r="CS782" t="s">
        <v>114</v>
      </c>
      <c r="CT782" t="s">
        <v>136</v>
      </c>
      <c r="CU782" t="s">
        <v>114</v>
      </c>
      <c r="CV782" t="s">
        <v>136</v>
      </c>
      <c r="CW782" s="3" t="s">
        <v>5211</v>
      </c>
      <c r="CX782" s="10">
        <v>16709893291</v>
      </c>
      <c r="CY782" t="s">
        <v>5207</v>
      </c>
      <c r="CZ782" t="s">
        <v>136</v>
      </c>
      <c r="DA782" t="s">
        <v>114</v>
      </c>
      <c r="DB782" t="s">
        <v>115</v>
      </c>
    </row>
    <row r="783" spans="1:111" ht="14.45" customHeight="1" x14ac:dyDescent="0.25">
      <c r="A783" t="s">
        <v>5801</v>
      </c>
      <c r="B783" t="s">
        <v>209</v>
      </c>
      <c r="C783" s="1">
        <v>45219.094108680554</v>
      </c>
      <c r="D783" s="1">
        <v>45278</v>
      </c>
      <c r="E783" t="s">
        <v>139</v>
      </c>
      <c r="G783" t="s">
        <v>114</v>
      </c>
      <c r="H783" t="s">
        <v>115</v>
      </c>
      <c r="I783" t="s">
        <v>115</v>
      </c>
      <c r="J783" t="s">
        <v>5802</v>
      </c>
      <c r="L783" t="s">
        <v>5803</v>
      </c>
      <c r="M783" t="s">
        <v>5804</v>
      </c>
      <c r="N783" t="s">
        <v>119</v>
      </c>
      <c r="O783" t="s">
        <v>120</v>
      </c>
      <c r="P783" s="8">
        <v>96950</v>
      </c>
      <c r="Q783" t="s">
        <v>121</v>
      </c>
      <c r="S783" s="10">
        <v>16704836288</v>
      </c>
      <c r="U783">
        <v>323111</v>
      </c>
      <c r="V783" t="s">
        <v>122</v>
      </c>
      <c r="X783" t="s">
        <v>5805</v>
      </c>
      <c r="Y783" t="s">
        <v>5806</v>
      </c>
      <c r="AA783" t="s">
        <v>1786</v>
      </c>
      <c r="AB783" t="s">
        <v>5803</v>
      </c>
      <c r="AC783" t="s">
        <v>5804</v>
      </c>
      <c r="AD783" t="s">
        <v>119</v>
      </c>
      <c r="AE783" t="s">
        <v>120</v>
      </c>
      <c r="AF783" s="8">
        <v>96950</v>
      </c>
      <c r="AG783" t="s">
        <v>121</v>
      </c>
      <c r="AI783" s="10">
        <v>16704836288</v>
      </c>
      <c r="AK783" t="s">
        <v>5807</v>
      </c>
      <c r="AL783" t="s">
        <v>488</v>
      </c>
      <c r="AM783" t="s">
        <v>500</v>
      </c>
      <c r="AN783" t="s">
        <v>490</v>
      </c>
      <c r="AO783" t="s">
        <v>431</v>
      </c>
      <c r="AP783" t="s">
        <v>1580</v>
      </c>
      <c r="AQ783" t="s">
        <v>5808</v>
      </c>
      <c r="AR783" t="s">
        <v>119</v>
      </c>
      <c r="AS783" t="s">
        <v>120</v>
      </c>
      <c r="AT783">
        <v>96950</v>
      </c>
      <c r="AU783" t="s">
        <v>121</v>
      </c>
      <c r="AW783" s="10">
        <v>16702330081</v>
      </c>
      <c r="AY783" t="s">
        <v>1582</v>
      </c>
      <c r="AZ783" t="s">
        <v>494</v>
      </c>
      <c r="BA783" t="s">
        <v>120</v>
      </c>
      <c r="BB783" t="s">
        <v>1583</v>
      </c>
      <c r="BC783" t="str">
        <f>"27-1024.00"</f>
        <v>27-1024.00</v>
      </c>
      <c r="BD783" t="s">
        <v>680</v>
      </c>
      <c r="BE783" t="s">
        <v>5809</v>
      </c>
      <c r="BF783" t="s">
        <v>5810</v>
      </c>
      <c r="BG783">
        <v>1</v>
      </c>
      <c r="BH783">
        <v>1</v>
      </c>
      <c r="BI783" s="1">
        <v>45261</v>
      </c>
      <c r="BJ783" s="1">
        <v>46356</v>
      </c>
      <c r="BK783" s="1">
        <v>45278</v>
      </c>
      <c r="BL783" s="1">
        <v>46356</v>
      </c>
      <c r="BM783">
        <v>40</v>
      </c>
      <c r="BN783">
        <v>0</v>
      </c>
      <c r="BO783">
        <v>8</v>
      </c>
      <c r="BP783">
        <v>8</v>
      </c>
      <c r="BQ783">
        <v>8</v>
      </c>
      <c r="BR783">
        <v>8</v>
      </c>
      <c r="BS783">
        <v>8</v>
      </c>
      <c r="BT783">
        <v>0</v>
      </c>
      <c r="BU783" t="str">
        <f t="shared" si="31"/>
        <v>8:00 AM</v>
      </c>
      <c r="BV783" t="str">
        <f>"5:00 PM"</f>
        <v>5:00 PM</v>
      </c>
      <c r="BW783" t="s">
        <v>160</v>
      </c>
      <c r="BX783">
        <v>0</v>
      </c>
      <c r="BY783">
        <v>24</v>
      </c>
      <c r="BZ783" t="s">
        <v>115</v>
      </c>
      <c r="CB783" t="s">
        <v>5811</v>
      </c>
      <c r="CC783" t="s">
        <v>5812</v>
      </c>
      <c r="CD783" t="s">
        <v>5813</v>
      </c>
      <c r="CE783" t="s">
        <v>119</v>
      </c>
      <c r="CF783" t="s">
        <v>120</v>
      </c>
      <c r="CG783" s="8">
        <v>96950</v>
      </c>
      <c r="CH783" s="2">
        <v>9.7200000000000006</v>
      </c>
      <c r="CI783" s="2">
        <v>9.7200000000000006</v>
      </c>
      <c r="CJ783" s="2">
        <v>14.58</v>
      </c>
      <c r="CK783" s="2">
        <v>14.58</v>
      </c>
      <c r="CL783" t="s">
        <v>134</v>
      </c>
      <c r="CM783" t="s">
        <v>423</v>
      </c>
      <c r="CN783" t="s">
        <v>135</v>
      </c>
      <c r="CP783" t="s">
        <v>115</v>
      </c>
      <c r="CQ783" t="s">
        <v>114</v>
      </c>
      <c r="CR783" t="s">
        <v>115</v>
      </c>
      <c r="CS783" t="s">
        <v>114</v>
      </c>
      <c r="CT783" t="s">
        <v>136</v>
      </c>
      <c r="CU783" t="s">
        <v>114</v>
      </c>
      <c r="CV783" t="s">
        <v>136</v>
      </c>
      <c r="CW783" t="s">
        <v>5050</v>
      </c>
      <c r="CX783" s="10">
        <v>16704836288</v>
      </c>
      <c r="CY783" t="s">
        <v>5807</v>
      </c>
      <c r="CZ783" t="s">
        <v>136</v>
      </c>
      <c r="DA783" t="s">
        <v>114</v>
      </c>
      <c r="DB783" t="s">
        <v>115</v>
      </c>
      <c r="DC783" t="s">
        <v>500</v>
      </c>
      <c r="DD783" t="s">
        <v>490</v>
      </c>
      <c r="DE783" t="s">
        <v>1588</v>
      </c>
      <c r="DF783" t="s">
        <v>494</v>
      </c>
      <c r="DG783" t="s">
        <v>1582</v>
      </c>
    </row>
    <row r="784" spans="1:111" ht="14.45" customHeight="1" x14ac:dyDescent="0.25">
      <c r="A784" t="s">
        <v>5825</v>
      </c>
      <c r="B784" t="s">
        <v>209</v>
      </c>
      <c r="C784" s="1">
        <v>45207.001168981478</v>
      </c>
      <c r="D784" s="1">
        <v>45278</v>
      </c>
      <c r="E784" t="s">
        <v>113</v>
      </c>
      <c r="F784" s="1">
        <v>45199.833333333336</v>
      </c>
      <c r="G784" t="s">
        <v>115</v>
      </c>
      <c r="H784" t="s">
        <v>115</v>
      </c>
      <c r="I784" t="s">
        <v>115</v>
      </c>
      <c r="J784" t="s">
        <v>5635</v>
      </c>
      <c r="K784" t="s">
        <v>5636</v>
      </c>
      <c r="L784" t="s">
        <v>5203</v>
      </c>
      <c r="M784" t="s">
        <v>3969</v>
      </c>
      <c r="N784" t="s">
        <v>119</v>
      </c>
      <c r="O784" t="s">
        <v>120</v>
      </c>
      <c r="P784" s="8">
        <v>96950</v>
      </c>
      <c r="Q784" t="s">
        <v>121</v>
      </c>
      <c r="S784" s="10">
        <v>16709893291</v>
      </c>
      <c r="U784">
        <v>56179</v>
      </c>
      <c r="V784" t="s">
        <v>122</v>
      </c>
      <c r="X784" t="s">
        <v>5204</v>
      </c>
      <c r="Y784" t="s">
        <v>5205</v>
      </c>
      <c r="Z784" t="s">
        <v>1913</v>
      </c>
      <c r="AA784" t="s">
        <v>2809</v>
      </c>
      <c r="AB784" t="s">
        <v>5206</v>
      </c>
      <c r="AC784" t="s">
        <v>3969</v>
      </c>
      <c r="AD784" t="s">
        <v>119</v>
      </c>
      <c r="AE784" t="s">
        <v>120</v>
      </c>
      <c r="AF784" s="8">
        <v>96950</v>
      </c>
      <c r="AG784" t="s">
        <v>121</v>
      </c>
      <c r="AI784" s="10">
        <v>16709893291</v>
      </c>
      <c r="AK784" t="s">
        <v>5207</v>
      </c>
      <c r="BC784" t="str">
        <f>"11-1021.00"</f>
        <v>11-1021.00</v>
      </c>
      <c r="BD784" t="s">
        <v>1584</v>
      </c>
      <c r="BE784" t="s">
        <v>5762</v>
      </c>
      <c r="BF784" t="s">
        <v>2809</v>
      </c>
      <c r="BG784">
        <v>1</v>
      </c>
      <c r="BH784">
        <v>1</v>
      </c>
      <c r="BI784" s="1">
        <v>45201</v>
      </c>
      <c r="BJ784" s="1">
        <v>45566</v>
      </c>
      <c r="BK784" s="1">
        <v>45278</v>
      </c>
      <c r="BL784" s="1">
        <v>45566</v>
      </c>
      <c r="BM784">
        <v>40</v>
      </c>
      <c r="BN784">
        <v>0</v>
      </c>
      <c r="BO784">
        <v>8</v>
      </c>
      <c r="BP784">
        <v>8</v>
      </c>
      <c r="BQ784">
        <v>8</v>
      </c>
      <c r="BR784">
        <v>8</v>
      </c>
      <c r="BS784">
        <v>8</v>
      </c>
      <c r="BT784">
        <v>0</v>
      </c>
      <c r="BU784" t="str">
        <f t="shared" si="31"/>
        <v>8:00 AM</v>
      </c>
      <c r="BV784" t="str">
        <f>"5:00 PM"</f>
        <v>5:00 PM</v>
      </c>
      <c r="BW784" t="s">
        <v>131</v>
      </c>
      <c r="BX784">
        <v>0</v>
      </c>
      <c r="BY784">
        <v>36</v>
      </c>
      <c r="BZ784" t="s">
        <v>114</v>
      </c>
      <c r="CA784">
        <v>35</v>
      </c>
      <c r="CB784" s="3" t="s">
        <v>5763</v>
      </c>
      <c r="CC784" t="s">
        <v>5764</v>
      </c>
      <c r="CE784" t="s">
        <v>119</v>
      </c>
      <c r="CF784" t="s">
        <v>120</v>
      </c>
      <c r="CG784" s="8">
        <v>96950</v>
      </c>
      <c r="CH784" s="2">
        <v>22.1</v>
      </c>
      <c r="CI784" s="2">
        <v>22.5</v>
      </c>
      <c r="CJ784" s="2">
        <v>33.15</v>
      </c>
      <c r="CK784" s="2">
        <v>33.75</v>
      </c>
      <c r="CL784" t="s">
        <v>134</v>
      </c>
      <c r="CM784" t="s">
        <v>423</v>
      </c>
      <c r="CN784" t="s">
        <v>135</v>
      </c>
      <c r="CP784" t="s">
        <v>115</v>
      </c>
      <c r="CQ784" t="s">
        <v>114</v>
      </c>
      <c r="CR784" t="s">
        <v>115</v>
      </c>
      <c r="CS784" t="s">
        <v>114</v>
      </c>
      <c r="CT784" t="s">
        <v>136</v>
      </c>
      <c r="CU784" t="s">
        <v>114</v>
      </c>
      <c r="CV784" t="s">
        <v>136</v>
      </c>
      <c r="CW784" s="3" t="s">
        <v>5211</v>
      </c>
      <c r="CX784" s="10">
        <v>16709893291</v>
      </c>
      <c r="CY784" t="s">
        <v>5207</v>
      </c>
      <c r="CZ784" t="s">
        <v>136</v>
      </c>
      <c r="DA784" t="s">
        <v>114</v>
      </c>
      <c r="DB784" t="s">
        <v>115</v>
      </c>
    </row>
    <row r="785" spans="1:111" ht="14.45" customHeight="1" x14ac:dyDescent="0.25">
      <c r="A785" t="s">
        <v>5765</v>
      </c>
      <c r="B785" t="s">
        <v>285</v>
      </c>
      <c r="C785" s="1">
        <v>45211.911627662033</v>
      </c>
      <c r="D785" s="1">
        <v>45278</v>
      </c>
      <c r="E785" t="s">
        <v>113</v>
      </c>
      <c r="F785" s="1">
        <v>45290.791666666664</v>
      </c>
      <c r="G785" t="s">
        <v>114</v>
      </c>
      <c r="H785" t="s">
        <v>115</v>
      </c>
      <c r="I785" t="s">
        <v>115</v>
      </c>
      <c r="J785" t="s">
        <v>5766</v>
      </c>
      <c r="L785" t="s">
        <v>5767</v>
      </c>
      <c r="M785" t="s">
        <v>5024</v>
      </c>
      <c r="N785" t="s">
        <v>119</v>
      </c>
      <c r="O785" t="s">
        <v>120</v>
      </c>
      <c r="P785" s="8">
        <v>96950</v>
      </c>
      <c r="Q785" t="s">
        <v>121</v>
      </c>
      <c r="S785" s="10">
        <v>16702346552</v>
      </c>
      <c r="U785">
        <v>53111</v>
      </c>
      <c r="V785" t="s">
        <v>122</v>
      </c>
      <c r="X785" t="s">
        <v>305</v>
      </c>
      <c r="Y785" t="s">
        <v>5768</v>
      </c>
      <c r="Z785" t="s">
        <v>5769</v>
      </c>
      <c r="AA785" t="s">
        <v>5027</v>
      </c>
      <c r="AB785" t="s">
        <v>5767</v>
      </c>
      <c r="AC785" t="s">
        <v>5028</v>
      </c>
      <c r="AD785" t="s">
        <v>119</v>
      </c>
      <c r="AE785" t="s">
        <v>120</v>
      </c>
      <c r="AF785" s="8">
        <v>96950</v>
      </c>
      <c r="AG785" t="s">
        <v>121</v>
      </c>
      <c r="AI785" s="10">
        <v>16702346552</v>
      </c>
      <c r="AK785" t="s">
        <v>5770</v>
      </c>
      <c r="BC785" t="str">
        <f>"13-2011.00"</f>
        <v>13-2011.00</v>
      </c>
      <c r="BD785" t="s">
        <v>1694</v>
      </c>
      <c r="BE785" t="s">
        <v>5771</v>
      </c>
      <c r="BF785" t="s">
        <v>1994</v>
      </c>
      <c r="BG785">
        <v>1</v>
      </c>
      <c r="BI785" s="1">
        <v>45292</v>
      </c>
      <c r="BJ785" s="1">
        <v>46387</v>
      </c>
      <c r="BM785">
        <v>40</v>
      </c>
      <c r="BN785">
        <v>0</v>
      </c>
      <c r="BO785">
        <v>8</v>
      </c>
      <c r="BP785">
        <v>8</v>
      </c>
      <c r="BQ785">
        <v>8</v>
      </c>
      <c r="BR785">
        <v>8</v>
      </c>
      <c r="BS785">
        <v>8</v>
      </c>
      <c r="BT785">
        <v>0</v>
      </c>
      <c r="BU785" t="str">
        <f t="shared" si="31"/>
        <v>8:00 AM</v>
      </c>
      <c r="BV785" t="str">
        <f>"5:00 PM"</f>
        <v>5:00 PM</v>
      </c>
      <c r="BW785" t="s">
        <v>683</v>
      </c>
      <c r="BX785">
        <v>0</v>
      </c>
      <c r="BY785">
        <v>36</v>
      </c>
      <c r="BZ785" t="s">
        <v>115</v>
      </c>
      <c r="CB785" s="3" t="s">
        <v>5772</v>
      </c>
      <c r="CC785" t="s">
        <v>5034</v>
      </c>
      <c r="CE785" t="s">
        <v>214</v>
      </c>
      <c r="CF785" t="s">
        <v>120</v>
      </c>
      <c r="CG785" s="8">
        <v>96950</v>
      </c>
      <c r="CH785" s="2">
        <v>16.98</v>
      </c>
      <c r="CI785" s="2">
        <v>16.98</v>
      </c>
      <c r="CJ785" s="2">
        <v>0</v>
      </c>
      <c r="CK785" s="2">
        <v>0</v>
      </c>
      <c r="CL785" t="s">
        <v>134</v>
      </c>
      <c r="CM785" t="s">
        <v>5035</v>
      </c>
      <c r="CN785" t="s">
        <v>135</v>
      </c>
      <c r="CP785" t="s">
        <v>115</v>
      </c>
      <c r="CQ785" t="s">
        <v>114</v>
      </c>
      <c r="CR785" t="s">
        <v>115</v>
      </c>
      <c r="CS785" t="s">
        <v>115</v>
      </c>
      <c r="CT785" t="s">
        <v>136</v>
      </c>
      <c r="CU785" t="s">
        <v>114</v>
      </c>
      <c r="CV785" t="s">
        <v>136</v>
      </c>
      <c r="CW785" t="s">
        <v>5773</v>
      </c>
      <c r="CX785" s="10">
        <v>16702346552</v>
      </c>
      <c r="CY785" t="s">
        <v>5770</v>
      </c>
      <c r="CZ785" t="s">
        <v>136</v>
      </c>
      <c r="DA785" t="s">
        <v>114</v>
      </c>
      <c r="DB785" t="s">
        <v>115</v>
      </c>
    </row>
    <row r="786" spans="1:111" ht="14.45" customHeight="1" x14ac:dyDescent="0.25">
      <c r="A786" t="s">
        <v>5793</v>
      </c>
      <c r="B786" t="s">
        <v>285</v>
      </c>
      <c r="C786" s="1">
        <v>45205.901031250003</v>
      </c>
      <c r="D786" s="1">
        <v>45278</v>
      </c>
      <c r="E786" t="s">
        <v>139</v>
      </c>
      <c r="G786" t="s">
        <v>115</v>
      </c>
      <c r="H786" t="s">
        <v>115</v>
      </c>
      <c r="I786" t="s">
        <v>115</v>
      </c>
      <c r="J786" t="s">
        <v>5794</v>
      </c>
      <c r="K786" t="s">
        <v>2560</v>
      </c>
      <c r="L786" t="s">
        <v>5795</v>
      </c>
      <c r="M786" t="s">
        <v>544</v>
      </c>
      <c r="N786" t="s">
        <v>119</v>
      </c>
      <c r="O786" t="s">
        <v>120</v>
      </c>
      <c r="P786" s="8">
        <v>96950</v>
      </c>
      <c r="Q786" t="s">
        <v>121</v>
      </c>
      <c r="S786" s="10">
        <v>16702355009</v>
      </c>
      <c r="U786">
        <v>561311</v>
      </c>
      <c r="V786" t="s">
        <v>122</v>
      </c>
      <c r="X786" t="s">
        <v>1186</v>
      </c>
      <c r="Y786" t="s">
        <v>547</v>
      </c>
      <c r="Z786" t="s">
        <v>5796</v>
      </c>
      <c r="AA786" t="s">
        <v>1381</v>
      </c>
      <c r="AB786" t="s">
        <v>5795</v>
      </c>
      <c r="AC786" t="s">
        <v>544</v>
      </c>
      <c r="AD786" t="s">
        <v>119</v>
      </c>
      <c r="AE786" t="s">
        <v>120</v>
      </c>
      <c r="AF786" s="8">
        <v>96950</v>
      </c>
      <c r="AG786" t="s">
        <v>121</v>
      </c>
      <c r="AI786" s="10">
        <v>16702355009</v>
      </c>
      <c r="AK786" t="s">
        <v>2562</v>
      </c>
      <c r="BC786" t="str">
        <f>"37-2011.00"</f>
        <v>37-2011.00</v>
      </c>
      <c r="BD786" t="s">
        <v>144</v>
      </c>
      <c r="BE786" t="s">
        <v>5797</v>
      </c>
      <c r="BF786" t="s">
        <v>5798</v>
      </c>
      <c r="BG786">
        <v>10</v>
      </c>
      <c r="BI786" s="1">
        <v>45292</v>
      </c>
      <c r="BJ786" s="1">
        <v>45657</v>
      </c>
      <c r="BM786">
        <v>35</v>
      </c>
      <c r="BN786">
        <v>0</v>
      </c>
      <c r="BO786">
        <v>7</v>
      </c>
      <c r="BP786">
        <v>7</v>
      </c>
      <c r="BQ786">
        <v>7</v>
      </c>
      <c r="BR786">
        <v>7</v>
      </c>
      <c r="BS786">
        <v>7</v>
      </c>
      <c r="BT786">
        <v>0</v>
      </c>
      <c r="BU786" t="str">
        <f t="shared" si="31"/>
        <v>8:00 AM</v>
      </c>
      <c r="BV786" t="str">
        <f>"4:00 PM"</f>
        <v>4:00 PM</v>
      </c>
      <c r="BW786" t="s">
        <v>131</v>
      </c>
      <c r="BX786">
        <v>0</v>
      </c>
      <c r="BY786">
        <v>12</v>
      </c>
      <c r="BZ786" t="s">
        <v>115</v>
      </c>
      <c r="CB786" t="s">
        <v>5799</v>
      </c>
      <c r="CC786" t="s">
        <v>5795</v>
      </c>
      <c r="CD786" t="s">
        <v>5800</v>
      </c>
      <c r="CE786" t="s">
        <v>119</v>
      </c>
      <c r="CF786" t="s">
        <v>120</v>
      </c>
      <c r="CG786" s="8">
        <v>96950</v>
      </c>
      <c r="CH786" s="2">
        <v>8.15</v>
      </c>
      <c r="CI786" s="2">
        <v>8.15</v>
      </c>
      <c r="CJ786" s="2">
        <v>12.22</v>
      </c>
      <c r="CK786" s="2">
        <v>12.22</v>
      </c>
      <c r="CL786" t="s">
        <v>134</v>
      </c>
      <c r="CM786" t="s">
        <v>5014</v>
      </c>
      <c r="CN786" t="s">
        <v>135</v>
      </c>
      <c r="CP786" t="s">
        <v>115</v>
      </c>
      <c r="CQ786" t="s">
        <v>114</v>
      </c>
      <c r="CR786" t="s">
        <v>115</v>
      </c>
      <c r="CS786" t="s">
        <v>114</v>
      </c>
      <c r="CT786" t="s">
        <v>136</v>
      </c>
      <c r="CU786" t="s">
        <v>114</v>
      </c>
      <c r="CV786" t="s">
        <v>136</v>
      </c>
      <c r="CW786" t="s">
        <v>137</v>
      </c>
      <c r="CX786" s="10">
        <v>16702355009</v>
      </c>
      <c r="CY786" t="s">
        <v>549</v>
      </c>
      <c r="CZ786" t="s">
        <v>136</v>
      </c>
      <c r="DA786" t="s">
        <v>114</v>
      </c>
      <c r="DB786" t="s">
        <v>115</v>
      </c>
    </row>
    <row r="787" spans="1:111" ht="14.45" customHeight="1" x14ac:dyDescent="0.25">
      <c r="A787" t="s">
        <v>5814</v>
      </c>
      <c r="B787" t="s">
        <v>285</v>
      </c>
      <c r="C787" s="1">
        <v>45243.317410532407</v>
      </c>
      <c r="D787" s="1">
        <v>45278</v>
      </c>
      <c r="E787" t="s">
        <v>139</v>
      </c>
      <c r="G787" t="s">
        <v>115</v>
      </c>
      <c r="H787" t="s">
        <v>114</v>
      </c>
      <c r="I787" t="s">
        <v>115</v>
      </c>
      <c r="J787" t="s">
        <v>773</v>
      </c>
      <c r="K787" t="s">
        <v>774</v>
      </c>
      <c r="L787" t="s">
        <v>5815</v>
      </c>
      <c r="M787" t="s">
        <v>5816</v>
      </c>
      <c r="N787" t="s">
        <v>119</v>
      </c>
      <c r="O787" t="s">
        <v>120</v>
      </c>
      <c r="P787" s="8">
        <v>96950</v>
      </c>
      <c r="Q787" t="s">
        <v>121</v>
      </c>
      <c r="S787" s="10">
        <v>16703225650</v>
      </c>
      <c r="U787">
        <v>56132</v>
      </c>
      <c r="V787" t="s">
        <v>122</v>
      </c>
      <c r="X787" t="s">
        <v>777</v>
      </c>
      <c r="Y787" t="s">
        <v>778</v>
      </c>
      <c r="Z787" t="s">
        <v>779</v>
      </c>
      <c r="AA787" t="s">
        <v>126</v>
      </c>
      <c r="AB787" t="s">
        <v>5817</v>
      </c>
      <c r="AC787" t="s">
        <v>5816</v>
      </c>
      <c r="AD787" t="s">
        <v>119</v>
      </c>
      <c r="AE787" t="s">
        <v>120</v>
      </c>
      <c r="AF787" s="8">
        <v>96950</v>
      </c>
      <c r="AG787" t="s">
        <v>121</v>
      </c>
      <c r="AI787" s="10">
        <v>16703225650</v>
      </c>
      <c r="AK787" t="s">
        <v>782</v>
      </c>
      <c r="BC787" t="str">
        <f>"35-2014.00"</f>
        <v>35-2014.00</v>
      </c>
      <c r="BD787" t="s">
        <v>222</v>
      </c>
      <c r="BE787" t="s">
        <v>5818</v>
      </c>
      <c r="BF787" t="s">
        <v>630</v>
      </c>
      <c r="BG787">
        <v>5</v>
      </c>
      <c r="BI787" s="1">
        <v>45290</v>
      </c>
      <c r="BJ787" s="1">
        <v>45655</v>
      </c>
      <c r="BM787">
        <v>35</v>
      </c>
      <c r="BN787">
        <v>0</v>
      </c>
      <c r="BO787">
        <v>7</v>
      </c>
      <c r="BP787">
        <v>7</v>
      </c>
      <c r="BQ787">
        <v>7</v>
      </c>
      <c r="BR787">
        <v>7</v>
      </c>
      <c r="BS787">
        <v>7</v>
      </c>
      <c r="BT787">
        <v>0</v>
      </c>
      <c r="BU787" t="str">
        <f>"9:00 AM"</f>
        <v>9:00 AM</v>
      </c>
      <c r="BV787" t="str">
        <f>"4:00 PM"</f>
        <v>4:00 PM</v>
      </c>
      <c r="BW787" t="s">
        <v>131</v>
      </c>
      <c r="BX787">
        <v>0</v>
      </c>
      <c r="BY787">
        <v>12</v>
      </c>
      <c r="BZ787" t="s">
        <v>115</v>
      </c>
      <c r="CB787" s="3" t="s">
        <v>5819</v>
      </c>
      <c r="CC787" t="s">
        <v>5820</v>
      </c>
      <c r="CD787" t="s">
        <v>5816</v>
      </c>
      <c r="CE787" t="s">
        <v>119</v>
      </c>
      <c r="CF787" t="s">
        <v>120</v>
      </c>
      <c r="CG787" s="8">
        <v>96950</v>
      </c>
      <c r="CH787" s="2">
        <v>8.5500000000000007</v>
      </c>
      <c r="CI787" s="2">
        <v>8.5500000000000007</v>
      </c>
      <c r="CJ787" s="2">
        <v>12.82</v>
      </c>
      <c r="CK787" s="2">
        <v>12.82</v>
      </c>
      <c r="CL787" t="s">
        <v>134</v>
      </c>
      <c r="CM787" t="s">
        <v>789</v>
      </c>
      <c r="CN787" t="s">
        <v>135</v>
      </c>
      <c r="CP787" t="s">
        <v>115</v>
      </c>
      <c r="CQ787" t="s">
        <v>114</v>
      </c>
      <c r="CR787" t="s">
        <v>114</v>
      </c>
      <c r="CS787" t="s">
        <v>114</v>
      </c>
      <c r="CT787" t="s">
        <v>136</v>
      </c>
      <c r="CU787" t="s">
        <v>114</v>
      </c>
      <c r="CV787" t="s">
        <v>136</v>
      </c>
      <c r="CW787" t="s">
        <v>790</v>
      </c>
      <c r="CX787" s="10">
        <v>16702337461</v>
      </c>
      <c r="CY787" t="s">
        <v>3361</v>
      </c>
      <c r="CZ787" t="s">
        <v>791</v>
      </c>
      <c r="DA787" t="s">
        <v>114</v>
      </c>
      <c r="DB787" t="s">
        <v>115</v>
      </c>
    </row>
    <row r="788" spans="1:111" ht="14.45" customHeight="1" x14ac:dyDescent="0.25">
      <c r="A788" t="s">
        <v>5821</v>
      </c>
      <c r="B788" t="s">
        <v>285</v>
      </c>
      <c r="C788" s="1">
        <v>45224.962061689817</v>
      </c>
      <c r="D788" s="1">
        <v>45278</v>
      </c>
      <c r="E788" t="s">
        <v>139</v>
      </c>
      <c r="G788" t="s">
        <v>115</v>
      </c>
      <c r="H788" t="s">
        <v>115</v>
      </c>
      <c r="I788" t="s">
        <v>115</v>
      </c>
      <c r="J788" t="s">
        <v>5635</v>
      </c>
      <c r="K788" t="s">
        <v>5636</v>
      </c>
      <c r="L788" t="s">
        <v>5203</v>
      </c>
      <c r="M788" t="s">
        <v>3969</v>
      </c>
      <c r="N788" t="s">
        <v>119</v>
      </c>
      <c r="O788" t="s">
        <v>120</v>
      </c>
      <c r="P788" s="8">
        <v>96950</v>
      </c>
      <c r="Q788" t="s">
        <v>121</v>
      </c>
      <c r="S788" s="10">
        <v>16709893291</v>
      </c>
      <c r="U788">
        <v>561311</v>
      </c>
      <c r="V788" t="s">
        <v>122</v>
      </c>
      <c r="X788" t="s">
        <v>5204</v>
      </c>
      <c r="Y788" t="s">
        <v>5205</v>
      </c>
      <c r="Z788" t="s">
        <v>1913</v>
      </c>
      <c r="AA788" t="s">
        <v>2809</v>
      </c>
      <c r="AB788" t="s">
        <v>5637</v>
      </c>
      <c r="AC788" t="s">
        <v>3969</v>
      </c>
      <c r="AD788" t="s">
        <v>119</v>
      </c>
      <c r="AE788" t="s">
        <v>120</v>
      </c>
      <c r="AF788" s="8">
        <v>96950</v>
      </c>
      <c r="AG788" t="s">
        <v>121</v>
      </c>
      <c r="AI788" s="10">
        <v>16709893291</v>
      </c>
      <c r="AK788" t="s">
        <v>5207</v>
      </c>
      <c r="BC788" t="str">
        <f>"49-9071.00"</f>
        <v>49-9071.00</v>
      </c>
      <c r="BD788" t="s">
        <v>200</v>
      </c>
      <c r="BE788" t="s">
        <v>5822</v>
      </c>
      <c r="BF788" t="s">
        <v>1363</v>
      </c>
      <c r="BG788">
        <v>15</v>
      </c>
      <c r="BI788" s="1">
        <v>45292</v>
      </c>
      <c r="BJ788" s="1">
        <v>45657</v>
      </c>
      <c r="BM788">
        <v>40</v>
      </c>
      <c r="BN788">
        <v>0</v>
      </c>
      <c r="BO788">
        <v>8</v>
      </c>
      <c r="BP788">
        <v>8</v>
      </c>
      <c r="BQ788">
        <v>8</v>
      </c>
      <c r="BR788">
        <v>8</v>
      </c>
      <c r="BS788">
        <v>8</v>
      </c>
      <c r="BT788">
        <v>0</v>
      </c>
      <c r="BU788" t="str">
        <f>"8:00 AM"</f>
        <v>8:00 AM</v>
      </c>
      <c r="BV788" t="str">
        <f>"5:00 PM"</f>
        <v>5:00 PM</v>
      </c>
      <c r="BW788" t="s">
        <v>131</v>
      </c>
      <c r="BX788">
        <v>0</v>
      </c>
      <c r="BY788">
        <v>12</v>
      </c>
      <c r="BZ788" t="s">
        <v>115</v>
      </c>
      <c r="CB788" t="s">
        <v>5823</v>
      </c>
      <c r="CC788" t="s">
        <v>5640</v>
      </c>
      <c r="CE788" t="s">
        <v>119</v>
      </c>
      <c r="CF788" t="s">
        <v>120</v>
      </c>
      <c r="CG788" s="8">
        <v>96950</v>
      </c>
      <c r="CH788" s="2">
        <v>9.5399999999999991</v>
      </c>
      <c r="CI788" s="2">
        <v>9.5500000000000007</v>
      </c>
      <c r="CJ788" s="2">
        <v>14.31</v>
      </c>
      <c r="CK788" s="2">
        <v>14.32</v>
      </c>
      <c r="CL788" t="s">
        <v>134</v>
      </c>
      <c r="CM788" t="s">
        <v>423</v>
      </c>
      <c r="CN788" t="s">
        <v>135</v>
      </c>
      <c r="CP788" t="s">
        <v>115</v>
      </c>
      <c r="CQ788" t="s">
        <v>114</v>
      </c>
      <c r="CR788" t="s">
        <v>115</v>
      </c>
      <c r="CS788" t="s">
        <v>114</v>
      </c>
      <c r="CT788" t="s">
        <v>136</v>
      </c>
      <c r="CU788" t="s">
        <v>114</v>
      </c>
      <c r="CV788" t="s">
        <v>136</v>
      </c>
      <c r="CW788" s="3" t="s">
        <v>5824</v>
      </c>
      <c r="CX788" s="10">
        <v>16702353291</v>
      </c>
      <c r="CY788" t="s">
        <v>5207</v>
      </c>
      <c r="CZ788" t="s">
        <v>136</v>
      </c>
      <c r="DA788" t="s">
        <v>114</v>
      </c>
      <c r="DB788" t="s">
        <v>115</v>
      </c>
    </row>
    <row r="789" spans="1:111" ht="14.45" customHeight="1" x14ac:dyDescent="0.25">
      <c r="A789" t="s">
        <v>5826</v>
      </c>
      <c r="B789" t="s">
        <v>209</v>
      </c>
      <c r="C789" s="1">
        <v>45222.024574884257</v>
      </c>
      <c r="D789" s="1">
        <v>45280</v>
      </c>
      <c r="E789" t="s">
        <v>139</v>
      </c>
      <c r="G789" t="s">
        <v>115</v>
      </c>
      <c r="H789" t="s">
        <v>115</v>
      </c>
      <c r="I789" t="s">
        <v>115</v>
      </c>
      <c r="J789" t="s">
        <v>5827</v>
      </c>
      <c r="K789" t="s">
        <v>5828</v>
      </c>
      <c r="L789" t="s">
        <v>5829</v>
      </c>
      <c r="N789" t="s">
        <v>119</v>
      </c>
      <c r="O789" t="s">
        <v>120</v>
      </c>
      <c r="P789" s="8">
        <v>96950</v>
      </c>
      <c r="Q789" t="s">
        <v>121</v>
      </c>
      <c r="R789" t="s">
        <v>120</v>
      </c>
      <c r="S789" s="10">
        <v>16702879181</v>
      </c>
      <c r="U789">
        <v>323111</v>
      </c>
      <c r="V789" t="s">
        <v>122</v>
      </c>
      <c r="X789" t="s">
        <v>1445</v>
      </c>
      <c r="Y789" t="s">
        <v>5830</v>
      </c>
      <c r="Z789" t="s">
        <v>5831</v>
      </c>
      <c r="AA789" t="s">
        <v>5832</v>
      </c>
      <c r="AB789" t="s">
        <v>5833</v>
      </c>
      <c r="AD789" t="s">
        <v>119</v>
      </c>
      <c r="AE789" t="s">
        <v>120</v>
      </c>
      <c r="AF789" s="8">
        <v>96950</v>
      </c>
      <c r="AG789" t="s">
        <v>121</v>
      </c>
      <c r="AH789" t="s">
        <v>119</v>
      </c>
      <c r="AI789" s="10">
        <v>16702879181</v>
      </c>
      <c r="AK789" t="s">
        <v>5834</v>
      </c>
      <c r="BC789" t="str">
        <f>"27-1024.00"</f>
        <v>27-1024.00</v>
      </c>
      <c r="BD789" t="s">
        <v>680</v>
      </c>
      <c r="BE789" t="s">
        <v>5835</v>
      </c>
      <c r="BF789" t="s">
        <v>4286</v>
      </c>
      <c r="BG789">
        <v>1</v>
      </c>
      <c r="BH789">
        <v>1</v>
      </c>
      <c r="BI789" s="1">
        <v>45292</v>
      </c>
      <c r="BJ789" s="1">
        <v>45657</v>
      </c>
      <c r="BK789" s="1">
        <v>45292</v>
      </c>
      <c r="BL789" s="1">
        <v>45657</v>
      </c>
      <c r="BM789">
        <v>35</v>
      </c>
      <c r="BN789">
        <v>0</v>
      </c>
      <c r="BO789">
        <v>7</v>
      </c>
      <c r="BP789">
        <v>7</v>
      </c>
      <c r="BQ789">
        <v>7</v>
      </c>
      <c r="BR789">
        <v>7</v>
      </c>
      <c r="BS789">
        <v>7</v>
      </c>
      <c r="BT789">
        <v>0</v>
      </c>
      <c r="BU789" t="str">
        <f>"9:00 AM"</f>
        <v>9:00 AM</v>
      </c>
      <c r="BV789" t="str">
        <f>"5:00 PM"</f>
        <v>5:00 PM</v>
      </c>
      <c r="BW789" t="s">
        <v>131</v>
      </c>
      <c r="BX789">
        <v>0</v>
      </c>
      <c r="BY789">
        <v>12</v>
      </c>
      <c r="BZ789" t="s">
        <v>115</v>
      </c>
      <c r="CB789" s="3" t="s">
        <v>5836</v>
      </c>
      <c r="CC789" t="s">
        <v>5833</v>
      </c>
      <c r="CD789" t="s">
        <v>5837</v>
      </c>
      <c r="CE789" t="s">
        <v>119</v>
      </c>
      <c r="CF789" t="s">
        <v>120</v>
      </c>
      <c r="CG789" s="8">
        <v>96950</v>
      </c>
      <c r="CH789" s="2">
        <v>9.7200000000000006</v>
      </c>
      <c r="CI789" s="2">
        <v>9.7200000000000006</v>
      </c>
      <c r="CJ789" s="2">
        <v>14.58</v>
      </c>
      <c r="CK789" s="2">
        <v>14.58</v>
      </c>
      <c r="CL789" t="s">
        <v>134</v>
      </c>
      <c r="CM789" t="s">
        <v>764</v>
      </c>
      <c r="CN789" t="s">
        <v>135</v>
      </c>
      <c r="CP789" t="s">
        <v>115</v>
      </c>
      <c r="CQ789" t="s">
        <v>114</v>
      </c>
      <c r="CR789" t="s">
        <v>115</v>
      </c>
      <c r="CS789" t="s">
        <v>114</v>
      </c>
      <c r="CT789" t="s">
        <v>136</v>
      </c>
      <c r="CU789" t="s">
        <v>114</v>
      </c>
      <c r="CV789" t="s">
        <v>136</v>
      </c>
      <c r="CW789" t="s">
        <v>423</v>
      </c>
      <c r="CX789" s="10">
        <v>16702879181</v>
      </c>
      <c r="CY789" t="s">
        <v>5838</v>
      </c>
      <c r="CZ789" t="s">
        <v>136</v>
      </c>
      <c r="DA789" t="s">
        <v>114</v>
      </c>
      <c r="DB789" t="s">
        <v>115</v>
      </c>
    </row>
    <row r="790" spans="1:111" ht="14.45" customHeight="1" x14ac:dyDescent="0.25">
      <c r="A790" t="s">
        <v>5839</v>
      </c>
      <c r="B790" t="s">
        <v>209</v>
      </c>
      <c r="C790" s="1">
        <v>45215.041303472222</v>
      </c>
      <c r="D790" s="1">
        <v>45280</v>
      </c>
      <c r="E790" t="s">
        <v>139</v>
      </c>
      <c r="G790" t="s">
        <v>115</v>
      </c>
      <c r="H790" t="s">
        <v>115</v>
      </c>
      <c r="I790" t="s">
        <v>115</v>
      </c>
      <c r="J790" t="s">
        <v>5840</v>
      </c>
      <c r="K790" t="s">
        <v>5840</v>
      </c>
      <c r="L790" t="s">
        <v>5841</v>
      </c>
      <c r="M790" t="s">
        <v>5087</v>
      </c>
      <c r="N790" t="s">
        <v>119</v>
      </c>
      <c r="O790" t="s">
        <v>120</v>
      </c>
      <c r="P790" s="8">
        <v>96950</v>
      </c>
      <c r="Q790" t="s">
        <v>121</v>
      </c>
      <c r="S790" s="10">
        <v>16703229282</v>
      </c>
      <c r="U790">
        <v>332321</v>
      </c>
      <c r="V790" t="s">
        <v>122</v>
      </c>
      <c r="X790" t="s">
        <v>5842</v>
      </c>
      <c r="Y790" t="s">
        <v>5843</v>
      </c>
      <c r="Z790" t="s">
        <v>465</v>
      </c>
      <c r="AA790" t="s">
        <v>126</v>
      </c>
      <c r="AB790" t="s">
        <v>5841</v>
      </c>
      <c r="AC790" t="s">
        <v>5087</v>
      </c>
      <c r="AD790" t="s">
        <v>119</v>
      </c>
      <c r="AE790" t="s">
        <v>120</v>
      </c>
      <c r="AF790" s="8">
        <v>96950</v>
      </c>
      <c r="AG790" t="s">
        <v>121</v>
      </c>
      <c r="AI790" s="10">
        <v>16703229282</v>
      </c>
      <c r="AK790" t="s">
        <v>5844</v>
      </c>
      <c r="BC790" t="str">
        <f>"51-2099.00"</f>
        <v>51-2099.00</v>
      </c>
      <c r="BD790" t="s">
        <v>5845</v>
      </c>
      <c r="BE790" t="s">
        <v>5846</v>
      </c>
      <c r="BF790" t="s">
        <v>5847</v>
      </c>
      <c r="BG790">
        <v>7</v>
      </c>
      <c r="BH790">
        <v>7</v>
      </c>
      <c r="BI790" s="1">
        <v>45261</v>
      </c>
      <c r="BJ790" s="1">
        <v>45626</v>
      </c>
      <c r="BK790" s="1">
        <v>45280</v>
      </c>
      <c r="BL790" s="1">
        <v>45626</v>
      </c>
      <c r="BM790">
        <v>40</v>
      </c>
      <c r="BN790">
        <v>0</v>
      </c>
      <c r="BO790">
        <v>8</v>
      </c>
      <c r="BP790">
        <v>8</v>
      </c>
      <c r="BQ790">
        <v>8</v>
      </c>
      <c r="BR790">
        <v>8</v>
      </c>
      <c r="BS790">
        <v>8</v>
      </c>
      <c r="BT790">
        <v>0</v>
      </c>
      <c r="BU790" t="str">
        <f>"8:00 AM"</f>
        <v>8:00 AM</v>
      </c>
      <c r="BV790" t="str">
        <f>"5:00 PM"</f>
        <v>5:00 PM</v>
      </c>
      <c r="BW790" t="s">
        <v>184</v>
      </c>
      <c r="BX790">
        <v>0</v>
      </c>
      <c r="BY790">
        <v>12</v>
      </c>
      <c r="BZ790" t="s">
        <v>115</v>
      </c>
      <c r="CB790" t="s">
        <v>5848</v>
      </c>
      <c r="CC790" t="s">
        <v>5841</v>
      </c>
      <c r="CD790" t="s">
        <v>5087</v>
      </c>
      <c r="CE790" t="s">
        <v>119</v>
      </c>
      <c r="CF790" t="s">
        <v>120</v>
      </c>
      <c r="CG790" s="8">
        <v>96950</v>
      </c>
      <c r="CH790" s="2">
        <v>12.96</v>
      </c>
      <c r="CI790" s="2">
        <v>12.96</v>
      </c>
      <c r="CJ790" s="2">
        <v>19.440000000000001</v>
      </c>
      <c r="CK790" s="2">
        <v>19.440000000000001</v>
      </c>
      <c r="CL790" t="s">
        <v>134</v>
      </c>
      <c r="CM790" t="s">
        <v>764</v>
      </c>
      <c r="CN790" t="s">
        <v>135</v>
      </c>
      <c r="CP790" t="s">
        <v>115</v>
      </c>
      <c r="CQ790" t="s">
        <v>114</v>
      </c>
      <c r="CR790" t="s">
        <v>114</v>
      </c>
      <c r="CS790" t="s">
        <v>114</v>
      </c>
      <c r="CT790" t="s">
        <v>136</v>
      </c>
      <c r="CU790" t="s">
        <v>114</v>
      </c>
      <c r="CV790" t="s">
        <v>136</v>
      </c>
      <c r="CW790" t="s">
        <v>764</v>
      </c>
      <c r="CX790" s="10">
        <v>16703229282</v>
      </c>
      <c r="CY790" t="s">
        <v>5844</v>
      </c>
      <c r="CZ790" t="s">
        <v>136</v>
      </c>
      <c r="DA790" t="s">
        <v>114</v>
      </c>
      <c r="DB790" t="s">
        <v>115</v>
      </c>
    </row>
    <row r="791" spans="1:111" ht="14.45" customHeight="1" x14ac:dyDescent="0.25">
      <c r="A791" t="s">
        <v>5860</v>
      </c>
      <c r="B791" t="s">
        <v>209</v>
      </c>
      <c r="C791" s="1">
        <v>45224.971740972222</v>
      </c>
      <c r="D791" s="1">
        <v>45280</v>
      </c>
      <c r="E791" t="s">
        <v>113</v>
      </c>
      <c r="F791" s="1">
        <v>45290.791666666664</v>
      </c>
      <c r="G791" t="s">
        <v>115</v>
      </c>
      <c r="H791" t="s">
        <v>115</v>
      </c>
      <c r="I791" t="s">
        <v>115</v>
      </c>
      <c r="J791" t="s">
        <v>2817</v>
      </c>
      <c r="L791" t="s">
        <v>2818</v>
      </c>
      <c r="M791" t="s">
        <v>2819</v>
      </c>
      <c r="N791" t="s">
        <v>2171</v>
      </c>
      <c r="O791" t="s">
        <v>120</v>
      </c>
      <c r="P791" s="8">
        <v>96950</v>
      </c>
      <c r="Q791" t="s">
        <v>121</v>
      </c>
      <c r="R791" t="s">
        <v>136</v>
      </c>
      <c r="S791" s="10">
        <v>16702338880</v>
      </c>
      <c r="T791">
        <v>225</v>
      </c>
      <c r="U791">
        <v>53131</v>
      </c>
      <c r="V791" t="s">
        <v>122</v>
      </c>
      <c r="X791" t="s">
        <v>2820</v>
      </c>
      <c r="Y791" t="s">
        <v>2821</v>
      </c>
      <c r="Z791" t="s">
        <v>2822</v>
      </c>
      <c r="AA791" t="s">
        <v>1554</v>
      </c>
      <c r="AB791" t="s">
        <v>2823</v>
      </c>
      <c r="AC791" t="s">
        <v>2819</v>
      </c>
      <c r="AD791" t="s">
        <v>612</v>
      </c>
      <c r="AE791" t="s">
        <v>120</v>
      </c>
      <c r="AF791" s="8">
        <v>96950</v>
      </c>
      <c r="AG791" t="s">
        <v>121</v>
      </c>
      <c r="AI791" s="10">
        <v>16702338880</v>
      </c>
      <c r="AJ791">
        <v>225</v>
      </c>
      <c r="AK791" t="s">
        <v>2824</v>
      </c>
      <c r="BC791" t="str">
        <f>"49-9021.00"</f>
        <v>49-9021.00</v>
      </c>
      <c r="BD791" t="s">
        <v>372</v>
      </c>
      <c r="BE791" t="s">
        <v>2825</v>
      </c>
      <c r="BF791" t="s">
        <v>2826</v>
      </c>
      <c r="BG791">
        <v>2</v>
      </c>
      <c r="BH791">
        <v>2</v>
      </c>
      <c r="BI791" s="1">
        <v>45292</v>
      </c>
      <c r="BJ791" s="1">
        <v>45657</v>
      </c>
      <c r="BK791" s="1">
        <v>45292</v>
      </c>
      <c r="BL791" s="1">
        <v>45657</v>
      </c>
      <c r="BM791">
        <v>35</v>
      </c>
      <c r="BN791">
        <v>0</v>
      </c>
      <c r="BO791">
        <v>6</v>
      </c>
      <c r="BP791">
        <v>6</v>
      </c>
      <c r="BQ791">
        <v>5</v>
      </c>
      <c r="BR791">
        <v>6</v>
      </c>
      <c r="BS791">
        <v>6</v>
      </c>
      <c r="BT791">
        <v>6</v>
      </c>
      <c r="BU791" t="str">
        <f>"9:00 AM"</f>
        <v>9:00 AM</v>
      </c>
      <c r="BV791" t="str">
        <f>"4:00 PM"</f>
        <v>4:00 PM</v>
      </c>
      <c r="BW791" t="s">
        <v>131</v>
      </c>
      <c r="BX791">
        <v>6</v>
      </c>
      <c r="BY791">
        <v>24</v>
      </c>
      <c r="BZ791" t="s">
        <v>115</v>
      </c>
      <c r="CB791" t="s">
        <v>5861</v>
      </c>
      <c r="CC791" t="s">
        <v>2828</v>
      </c>
      <c r="CD791" t="s">
        <v>2819</v>
      </c>
      <c r="CE791" t="s">
        <v>2171</v>
      </c>
      <c r="CF791" t="s">
        <v>120</v>
      </c>
      <c r="CG791" s="8">
        <v>96950</v>
      </c>
      <c r="CH791" s="2">
        <v>10.06</v>
      </c>
      <c r="CI791" s="2">
        <v>10.06</v>
      </c>
      <c r="CJ791" s="2">
        <v>15.09</v>
      </c>
      <c r="CK791" s="2">
        <v>15.09</v>
      </c>
      <c r="CL791" t="s">
        <v>134</v>
      </c>
      <c r="CN791" t="s">
        <v>135</v>
      </c>
      <c r="CP791" t="s">
        <v>114</v>
      </c>
      <c r="CQ791" t="s">
        <v>114</v>
      </c>
      <c r="CR791" t="s">
        <v>114</v>
      </c>
      <c r="CS791" t="s">
        <v>114</v>
      </c>
      <c r="CT791" t="s">
        <v>136</v>
      </c>
      <c r="CU791" t="s">
        <v>114</v>
      </c>
      <c r="CV791" t="s">
        <v>114</v>
      </c>
      <c r="CW791" t="s">
        <v>5862</v>
      </c>
      <c r="CX791" s="10">
        <v>16702338880</v>
      </c>
      <c r="CY791" t="s">
        <v>2824</v>
      </c>
      <c r="CZ791" t="s">
        <v>136</v>
      </c>
      <c r="DA791" t="s">
        <v>114</v>
      </c>
      <c r="DB791" t="s">
        <v>115</v>
      </c>
    </row>
    <row r="792" spans="1:111" ht="14.45" customHeight="1" x14ac:dyDescent="0.25">
      <c r="A792" t="s">
        <v>5863</v>
      </c>
      <c r="B792" t="s">
        <v>209</v>
      </c>
      <c r="C792" s="1">
        <v>45211.770176388891</v>
      </c>
      <c r="D792" s="1">
        <v>45280</v>
      </c>
      <c r="E792" t="s">
        <v>139</v>
      </c>
      <c r="G792" t="s">
        <v>115</v>
      </c>
      <c r="H792" t="s">
        <v>115</v>
      </c>
      <c r="I792" t="s">
        <v>115</v>
      </c>
      <c r="J792" t="s">
        <v>4731</v>
      </c>
      <c r="L792" t="s">
        <v>4735</v>
      </c>
      <c r="N792" t="s">
        <v>119</v>
      </c>
      <c r="O792" t="s">
        <v>120</v>
      </c>
      <c r="P792" s="8">
        <v>96950</v>
      </c>
      <c r="Q792" t="s">
        <v>121</v>
      </c>
      <c r="R792" t="s">
        <v>215</v>
      </c>
      <c r="S792" s="10">
        <v>16705887701</v>
      </c>
      <c r="U792">
        <v>56132</v>
      </c>
      <c r="V792" t="s">
        <v>122</v>
      </c>
      <c r="X792" t="s">
        <v>4733</v>
      </c>
      <c r="Y792" t="s">
        <v>4734</v>
      </c>
      <c r="Z792" t="s">
        <v>5864</v>
      </c>
      <c r="AA792" t="s">
        <v>126</v>
      </c>
      <c r="AB792" t="s">
        <v>4735</v>
      </c>
      <c r="AD792" t="s">
        <v>119</v>
      </c>
      <c r="AE792" t="s">
        <v>120</v>
      </c>
      <c r="AF792" s="8">
        <v>96950</v>
      </c>
      <c r="AG792" t="s">
        <v>121</v>
      </c>
      <c r="AI792" s="10">
        <v>16705881110</v>
      </c>
      <c r="AK792" t="s">
        <v>4736</v>
      </c>
      <c r="BC792" t="str">
        <f>"37-2012.00"</f>
        <v>37-2012.00</v>
      </c>
      <c r="BD792" t="s">
        <v>263</v>
      </c>
      <c r="BE792" t="s">
        <v>5865</v>
      </c>
      <c r="BF792" t="s">
        <v>1591</v>
      </c>
      <c r="BG792">
        <v>20</v>
      </c>
      <c r="BH792">
        <v>20</v>
      </c>
      <c r="BI792" s="1">
        <v>45261</v>
      </c>
      <c r="BJ792" s="1">
        <v>45626</v>
      </c>
      <c r="BK792" s="1">
        <v>45280</v>
      </c>
      <c r="BL792" s="1">
        <v>45626</v>
      </c>
      <c r="BM792">
        <v>35</v>
      </c>
      <c r="BN792">
        <v>0</v>
      </c>
      <c r="BO792">
        <v>7</v>
      </c>
      <c r="BP792">
        <v>7</v>
      </c>
      <c r="BQ792">
        <v>7</v>
      </c>
      <c r="BR792">
        <v>7</v>
      </c>
      <c r="BS792">
        <v>7</v>
      </c>
      <c r="BT792">
        <v>0</v>
      </c>
      <c r="BU792" t="str">
        <f>"8:00 AM"</f>
        <v>8:00 AM</v>
      </c>
      <c r="BV792" t="str">
        <f>"4:00 PM"</f>
        <v>4:00 PM</v>
      </c>
      <c r="BW792" t="s">
        <v>131</v>
      </c>
      <c r="BX792">
        <v>0</v>
      </c>
      <c r="BY792">
        <v>3</v>
      </c>
      <c r="BZ792" t="s">
        <v>115</v>
      </c>
      <c r="CB792" s="3" t="s">
        <v>5866</v>
      </c>
      <c r="CC792" t="s">
        <v>3998</v>
      </c>
      <c r="CE792" t="s">
        <v>119</v>
      </c>
      <c r="CF792" t="s">
        <v>120</v>
      </c>
      <c r="CG792" s="8">
        <v>96950</v>
      </c>
      <c r="CH792" s="2">
        <v>7.64</v>
      </c>
      <c r="CI792" s="2">
        <v>7.64</v>
      </c>
      <c r="CJ792" s="2">
        <v>11.46</v>
      </c>
      <c r="CK792" s="2">
        <v>11.46</v>
      </c>
      <c r="CL792" t="s">
        <v>134</v>
      </c>
      <c r="CM792" t="s">
        <v>975</v>
      </c>
      <c r="CN792" t="s">
        <v>135</v>
      </c>
      <c r="CP792" t="s">
        <v>115</v>
      </c>
      <c r="CQ792" t="s">
        <v>114</v>
      </c>
      <c r="CR792" t="s">
        <v>115</v>
      </c>
      <c r="CS792" t="s">
        <v>114</v>
      </c>
      <c r="CT792" t="s">
        <v>114</v>
      </c>
      <c r="CU792" t="s">
        <v>114</v>
      </c>
      <c r="CV792" t="s">
        <v>136</v>
      </c>
      <c r="CW792" t="s">
        <v>5867</v>
      </c>
      <c r="CX792" s="10" t="s">
        <v>5868</v>
      </c>
      <c r="CY792" t="s">
        <v>4736</v>
      </c>
      <c r="CZ792" t="s">
        <v>270</v>
      </c>
      <c r="DA792" t="s">
        <v>114</v>
      </c>
      <c r="DB792" t="s">
        <v>115</v>
      </c>
    </row>
    <row r="793" spans="1:111" ht="14.45" customHeight="1" x14ac:dyDescent="0.25">
      <c r="A793" t="s">
        <v>5869</v>
      </c>
      <c r="B793" t="s">
        <v>209</v>
      </c>
      <c r="C793" s="1">
        <v>45218.761263657405</v>
      </c>
      <c r="D793" s="1">
        <v>45280</v>
      </c>
      <c r="E793" t="s">
        <v>113</v>
      </c>
      <c r="F793" s="1">
        <v>45380.833333333336</v>
      </c>
      <c r="G793" t="s">
        <v>115</v>
      </c>
      <c r="H793" t="s">
        <v>115</v>
      </c>
      <c r="I793" t="s">
        <v>115</v>
      </c>
      <c r="J793" t="s">
        <v>1667</v>
      </c>
      <c r="L793" t="s">
        <v>1668</v>
      </c>
      <c r="M793" t="s">
        <v>1669</v>
      </c>
      <c r="N793" t="s">
        <v>214</v>
      </c>
      <c r="O793" t="s">
        <v>120</v>
      </c>
      <c r="P793" s="8">
        <v>96950</v>
      </c>
      <c r="Q793" t="s">
        <v>121</v>
      </c>
      <c r="S793" s="10">
        <v>16702368202</v>
      </c>
      <c r="T793">
        <v>3554</v>
      </c>
      <c r="U793">
        <v>62211</v>
      </c>
      <c r="V793" t="s">
        <v>122</v>
      </c>
      <c r="X793" t="s">
        <v>1670</v>
      </c>
      <c r="Y793" t="s">
        <v>1671</v>
      </c>
      <c r="Z793" t="s">
        <v>1672</v>
      </c>
      <c r="AA793" t="s">
        <v>1673</v>
      </c>
      <c r="AB793" t="s">
        <v>1668</v>
      </c>
      <c r="AC793" t="s">
        <v>1669</v>
      </c>
      <c r="AD793" t="s">
        <v>214</v>
      </c>
      <c r="AE793" t="s">
        <v>120</v>
      </c>
      <c r="AF793" s="8">
        <v>96950</v>
      </c>
      <c r="AG793" t="s">
        <v>121</v>
      </c>
      <c r="AI793" s="10">
        <v>16702368202</v>
      </c>
      <c r="AJ793">
        <v>3554</v>
      </c>
      <c r="AK793" t="s">
        <v>1674</v>
      </c>
      <c r="BC793" t="str">
        <f>"29-2012.00"</f>
        <v>29-2012.00</v>
      </c>
      <c r="BD793" t="s">
        <v>1950</v>
      </c>
      <c r="BE793" t="s">
        <v>2389</v>
      </c>
      <c r="BF793" t="s">
        <v>1952</v>
      </c>
      <c r="BG793">
        <v>3</v>
      </c>
      <c r="BH793">
        <v>3</v>
      </c>
      <c r="BI793" s="1">
        <v>45382</v>
      </c>
      <c r="BJ793" s="1">
        <v>45746</v>
      </c>
      <c r="BK793" s="1">
        <v>45382</v>
      </c>
      <c r="BL793" s="1">
        <v>45746</v>
      </c>
      <c r="BM793">
        <v>40</v>
      </c>
      <c r="BN793">
        <v>0</v>
      </c>
      <c r="BO793">
        <v>8</v>
      </c>
      <c r="BP793">
        <v>8</v>
      </c>
      <c r="BQ793">
        <v>8</v>
      </c>
      <c r="BR793">
        <v>8</v>
      </c>
      <c r="BS793">
        <v>8</v>
      </c>
      <c r="BT793">
        <v>0</v>
      </c>
      <c r="BU793" t="str">
        <f>"7:00 AM"</f>
        <v>7:00 AM</v>
      </c>
      <c r="BV793" t="str">
        <f>"4:00 PM"</f>
        <v>4:00 PM</v>
      </c>
      <c r="BW793" t="s">
        <v>160</v>
      </c>
      <c r="BX793">
        <v>0</v>
      </c>
      <c r="BY793">
        <v>24</v>
      </c>
      <c r="BZ793" t="s">
        <v>115</v>
      </c>
      <c r="CB793" t="s">
        <v>1953</v>
      </c>
      <c r="CC793" t="s">
        <v>1668</v>
      </c>
      <c r="CD793" t="s">
        <v>1669</v>
      </c>
      <c r="CE793" t="s">
        <v>214</v>
      </c>
      <c r="CF793" t="s">
        <v>120</v>
      </c>
      <c r="CG793" s="8">
        <v>96950</v>
      </c>
      <c r="CH793" s="2">
        <v>15.02</v>
      </c>
      <c r="CI793" s="2">
        <v>23.57</v>
      </c>
      <c r="CJ793" s="2">
        <v>22.53</v>
      </c>
      <c r="CK793" s="2">
        <v>35.35</v>
      </c>
      <c r="CL793" t="s">
        <v>134</v>
      </c>
      <c r="CM793" t="s">
        <v>1679</v>
      </c>
      <c r="CN793" t="s">
        <v>135</v>
      </c>
      <c r="CP793" t="s">
        <v>115</v>
      </c>
      <c r="CQ793" t="s">
        <v>114</v>
      </c>
      <c r="CR793" t="s">
        <v>115</v>
      </c>
      <c r="CS793" t="s">
        <v>114</v>
      </c>
      <c r="CT793" t="s">
        <v>136</v>
      </c>
      <c r="CU793" t="s">
        <v>114</v>
      </c>
      <c r="CV793" t="s">
        <v>136</v>
      </c>
      <c r="CW793" t="s">
        <v>1680</v>
      </c>
      <c r="CX793" s="10" t="s">
        <v>136</v>
      </c>
      <c r="CY793" t="s">
        <v>1682</v>
      </c>
      <c r="CZ793" t="s">
        <v>1683</v>
      </c>
      <c r="DA793" t="s">
        <v>114</v>
      </c>
      <c r="DB793" t="s">
        <v>115</v>
      </c>
      <c r="DC793" t="s">
        <v>1684</v>
      </c>
      <c r="DD793" t="s">
        <v>1685</v>
      </c>
      <c r="DE793" t="s">
        <v>1342</v>
      </c>
      <c r="DF793" t="s">
        <v>1667</v>
      </c>
      <c r="DG793" t="s">
        <v>1686</v>
      </c>
    </row>
    <row r="794" spans="1:111" ht="14.45" customHeight="1" x14ac:dyDescent="0.25">
      <c r="A794" t="s">
        <v>5870</v>
      </c>
      <c r="B794" t="s">
        <v>209</v>
      </c>
      <c r="C794" s="1">
        <v>45230.823315624999</v>
      </c>
      <c r="D794" s="1">
        <v>45280</v>
      </c>
      <c r="E794" t="s">
        <v>139</v>
      </c>
      <c r="G794" t="s">
        <v>115</v>
      </c>
      <c r="H794" t="s">
        <v>115</v>
      </c>
      <c r="I794" t="s">
        <v>115</v>
      </c>
      <c r="J794" t="s">
        <v>687</v>
      </c>
      <c r="K794" t="s">
        <v>688</v>
      </c>
      <c r="L794" t="s">
        <v>689</v>
      </c>
      <c r="M794" t="s">
        <v>214</v>
      </c>
      <c r="N794" t="s">
        <v>612</v>
      </c>
      <c r="O794" t="s">
        <v>120</v>
      </c>
      <c r="P794" s="8">
        <v>96950</v>
      </c>
      <c r="Q794" t="s">
        <v>121</v>
      </c>
      <c r="S794" s="10">
        <v>16702331530</v>
      </c>
      <c r="U794">
        <v>31181</v>
      </c>
      <c r="V794" t="s">
        <v>122</v>
      </c>
      <c r="X794" t="s">
        <v>690</v>
      </c>
      <c r="Y794" t="s">
        <v>691</v>
      </c>
      <c r="Z794" t="s">
        <v>206</v>
      </c>
      <c r="AA794" t="s">
        <v>3428</v>
      </c>
      <c r="AB794" t="s">
        <v>689</v>
      </c>
      <c r="AC794" t="s">
        <v>214</v>
      </c>
      <c r="AD794" t="s">
        <v>612</v>
      </c>
      <c r="AE794" t="s">
        <v>120</v>
      </c>
      <c r="AF794" s="8">
        <v>96950</v>
      </c>
      <c r="AG794" t="s">
        <v>121</v>
      </c>
      <c r="AI794" s="10">
        <v>16702331530</v>
      </c>
      <c r="AK794" t="s">
        <v>692</v>
      </c>
      <c r="BC794" t="str">
        <f>"11-1021.00"</f>
        <v>11-1021.00</v>
      </c>
      <c r="BD794" t="s">
        <v>1584</v>
      </c>
      <c r="BE794" t="s">
        <v>3429</v>
      </c>
      <c r="BF794" t="s">
        <v>3430</v>
      </c>
      <c r="BG794">
        <v>1</v>
      </c>
      <c r="BH794">
        <v>1</v>
      </c>
      <c r="BI794" s="1">
        <v>45261</v>
      </c>
      <c r="BJ794" s="1">
        <v>45565</v>
      </c>
      <c r="BK794" s="1">
        <v>45280</v>
      </c>
      <c r="BL794" s="1">
        <v>45565</v>
      </c>
      <c r="BM794">
        <v>35</v>
      </c>
      <c r="BN794">
        <v>0</v>
      </c>
      <c r="BO794">
        <v>6</v>
      </c>
      <c r="BP794">
        <v>5</v>
      </c>
      <c r="BQ794">
        <v>6</v>
      </c>
      <c r="BR794">
        <v>6</v>
      </c>
      <c r="BS794">
        <v>6</v>
      </c>
      <c r="BT794">
        <v>6</v>
      </c>
      <c r="BU794" t="str">
        <f>"8:00 AM"</f>
        <v>8:00 AM</v>
      </c>
      <c r="BV794" t="str">
        <f>"3:00 PM"</f>
        <v>3:00 PM</v>
      </c>
      <c r="BW794" t="s">
        <v>683</v>
      </c>
      <c r="BX794">
        <v>0</v>
      </c>
      <c r="BY794">
        <v>48</v>
      </c>
      <c r="BZ794" t="s">
        <v>114</v>
      </c>
      <c r="CA794">
        <v>30</v>
      </c>
      <c r="CB794" t="s">
        <v>5871</v>
      </c>
      <c r="CC794" t="s">
        <v>689</v>
      </c>
      <c r="CD794" t="s">
        <v>612</v>
      </c>
      <c r="CE794" t="s">
        <v>214</v>
      </c>
      <c r="CF794" t="s">
        <v>120</v>
      </c>
      <c r="CG794" s="8">
        <v>96950</v>
      </c>
      <c r="CH794" s="2">
        <v>22.1</v>
      </c>
      <c r="CI794" s="2">
        <v>22.1</v>
      </c>
      <c r="CJ794" s="2">
        <v>33.15</v>
      </c>
      <c r="CK794" s="2">
        <v>33.15</v>
      </c>
      <c r="CL794" t="s">
        <v>134</v>
      </c>
      <c r="CM794" t="s">
        <v>206</v>
      </c>
      <c r="CN794" t="s">
        <v>135</v>
      </c>
      <c r="CP794" t="s">
        <v>115</v>
      </c>
      <c r="CQ794" t="s">
        <v>114</v>
      </c>
      <c r="CR794" t="s">
        <v>115</v>
      </c>
      <c r="CS794" t="s">
        <v>114</v>
      </c>
      <c r="CT794" t="s">
        <v>136</v>
      </c>
      <c r="CU794" t="s">
        <v>114</v>
      </c>
      <c r="CV794" t="s">
        <v>136</v>
      </c>
      <c r="CW794" t="s">
        <v>696</v>
      </c>
      <c r="CX794" s="10">
        <v>16702331530</v>
      </c>
      <c r="CY794" t="s">
        <v>692</v>
      </c>
      <c r="CZ794" t="s">
        <v>5872</v>
      </c>
      <c r="DA794" t="s">
        <v>114</v>
      </c>
      <c r="DB794" t="s">
        <v>115</v>
      </c>
      <c r="DC794" t="s">
        <v>690</v>
      </c>
      <c r="DD794" t="s">
        <v>691</v>
      </c>
      <c r="DE794" t="s">
        <v>206</v>
      </c>
      <c r="DF794" t="s">
        <v>687</v>
      </c>
      <c r="DG794" t="s">
        <v>692</v>
      </c>
    </row>
    <row r="795" spans="1:111" ht="14.45" customHeight="1" x14ac:dyDescent="0.25">
      <c r="A795" t="s">
        <v>5877</v>
      </c>
      <c r="B795" t="s">
        <v>209</v>
      </c>
      <c r="C795" s="1">
        <v>45224.072044907407</v>
      </c>
      <c r="D795" s="1">
        <v>45280</v>
      </c>
      <c r="E795" t="s">
        <v>139</v>
      </c>
      <c r="G795" t="s">
        <v>115</v>
      </c>
      <c r="H795" t="s">
        <v>115</v>
      </c>
      <c r="I795" t="s">
        <v>115</v>
      </c>
      <c r="J795" t="s">
        <v>5878</v>
      </c>
      <c r="K795" t="s">
        <v>5879</v>
      </c>
      <c r="L795" t="s">
        <v>5880</v>
      </c>
      <c r="N795" t="s">
        <v>205</v>
      </c>
      <c r="O795" t="s">
        <v>120</v>
      </c>
      <c r="P795" s="8">
        <v>96951</v>
      </c>
      <c r="Q795" t="s">
        <v>121</v>
      </c>
      <c r="S795" s="10">
        <v>16705320350</v>
      </c>
      <c r="U795">
        <v>445110</v>
      </c>
      <c r="V795" t="s">
        <v>122</v>
      </c>
      <c r="X795" t="s">
        <v>5576</v>
      </c>
      <c r="Y795" t="s">
        <v>5881</v>
      </c>
      <c r="Z795" t="s">
        <v>5882</v>
      </c>
      <c r="AA795" t="s">
        <v>2719</v>
      </c>
      <c r="AB795" t="s">
        <v>5880</v>
      </c>
      <c r="AD795" t="s">
        <v>205</v>
      </c>
      <c r="AE795" t="s">
        <v>120</v>
      </c>
      <c r="AF795" s="8">
        <v>96951</v>
      </c>
      <c r="AG795" t="s">
        <v>121</v>
      </c>
      <c r="AI795" s="10">
        <v>16705320350</v>
      </c>
      <c r="AK795" t="s">
        <v>5883</v>
      </c>
      <c r="BC795" t="str">
        <f>"51-9198.00"</f>
        <v>51-9198.00</v>
      </c>
      <c r="BD795" t="s">
        <v>951</v>
      </c>
      <c r="BE795" t="s">
        <v>5884</v>
      </c>
      <c r="BF795" t="s">
        <v>5885</v>
      </c>
      <c r="BG795">
        <v>3</v>
      </c>
      <c r="BH795">
        <v>3</v>
      </c>
      <c r="BI795" s="1">
        <v>45293</v>
      </c>
      <c r="BJ795" s="1">
        <v>45658</v>
      </c>
      <c r="BK795" s="1">
        <v>45293</v>
      </c>
      <c r="BL795" s="1">
        <v>45658</v>
      </c>
      <c r="BM795">
        <v>40</v>
      </c>
      <c r="BN795">
        <v>0</v>
      </c>
      <c r="BO795">
        <v>7</v>
      </c>
      <c r="BP795">
        <v>7</v>
      </c>
      <c r="BQ795">
        <v>7</v>
      </c>
      <c r="BR795">
        <v>7</v>
      </c>
      <c r="BS795">
        <v>7</v>
      </c>
      <c r="BT795">
        <v>5</v>
      </c>
      <c r="BU795" t="str">
        <f>"8:00 AM"</f>
        <v>8:00 AM</v>
      </c>
      <c r="BV795" t="str">
        <f>"4:00 PM"</f>
        <v>4:00 PM</v>
      </c>
      <c r="BW795" t="s">
        <v>184</v>
      </c>
      <c r="BX795">
        <v>0</v>
      </c>
      <c r="BY795">
        <v>0</v>
      </c>
      <c r="BZ795" t="s">
        <v>115</v>
      </c>
      <c r="CB795" t="s">
        <v>5886</v>
      </c>
      <c r="CC795" t="s">
        <v>5887</v>
      </c>
      <c r="CD795" t="s">
        <v>5880</v>
      </c>
      <c r="CE795" t="s">
        <v>205</v>
      </c>
      <c r="CF795" t="s">
        <v>120</v>
      </c>
      <c r="CG795" s="8">
        <v>96951</v>
      </c>
      <c r="CH795" s="2">
        <v>7.95</v>
      </c>
      <c r="CI795" s="2">
        <v>7.95</v>
      </c>
      <c r="CJ795" s="2">
        <v>11.93</v>
      </c>
      <c r="CK795" s="2">
        <v>11.93</v>
      </c>
      <c r="CL795" t="s">
        <v>134</v>
      </c>
      <c r="CM795" t="s">
        <v>136</v>
      </c>
      <c r="CN795" t="s">
        <v>135</v>
      </c>
      <c r="CP795" t="s">
        <v>115</v>
      </c>
      <c r="CQ795" t="s">
        <v>114</v>
      </c>
      <c r="CR795" t="s">
        <v>114</v>
      </c>
      <c r="CS795" t="s">
        <v>114</v>
      </c>
      <c r="CT795" t="s">
        <v>136</v>
      </c>
      <c r="CU795" t="s">
        <v>114</v>
      </c>
      <c r="CV795" t="s">
        <v>114</v>
      </c>
      <c r="CW795" t="s">
        <v>5888</v>
      </c>
      <c r="CX795" s="10">
        <v>16705320350</v>
      </c>
      <c r="CY795" t="s">
        <v>5883</v>
      </c>
      <c r="CZ795" t="s">
        <v>136</v>
      </c>
      <c r="DA795" t="s">
        <v>114</v>
      </c>
      <c r="DB795" t="s">
        <v>115</v>
      </c>
    </row>
    <row r="796" spans="1:111" ht="14.45" customHeight="1" x14ac:dyDescent="0.25">
      <c r="A796" t="s">
        <v>5896</v>
      </c>
      <c r="B796" t="s">
        <v>209</v>
      </c>
      <c r="C796" s="1">
        <v>45217.935687500001</v>
      </c>
      <c r="D796" s="1">
        <v>45280</v>
      </c>
      <c r="E796" t="s">
        <v>139</v>
      </c>
      <c r="G796" t="s">
        <v>115</v>
      </c>
      <c r="H796" t="s">
        <v>115</v>
      </c>
      <c r="I796" t="s">
        <v>115</v>
      </c>
      <c r="J796" t="s">
        <v>2483</v>
      </c>
      <c r="L796" t="s">
        <v>5897</v>
      </c>
      <c r="M796" t="s">
        <v>2485</v>
      </c>
      <c r="N796" t="s">
        <v>2486</v>
      </c>
      <c r="O796" t="s">
        <v>120</v>
      </c>
      <c r="P796" s="8">
        <v>96950</v>
      </c>
      <c r="Q796" t="s">
        <v>121</v>
      </c>
      <c r="R796" t="s">
        <v>136</v>
      </c>
      <c r="S796" s="10">
        <v>16703226031</v>
      </c>
      <c r="U796">
        <v>424410</v>
      </c>
      <c r="V796" t="s">
        <v>122</v>
      </c>
      <c r="X796" t="s">
        <v>2487</v>
      </c>
      <c r="Y796" t="s">
        <v>1858</v>
      </c>
      <c r="Z796" t="s">
        <v>2488</v>
      </c>
      <c r="AA796" t="s">
        <v>5898</v>
      </c>
      <c r="AB796" t="s">
        <v>5897</v>
      </c>
      <c r="AC796" t="s">
        <v>2485</v>
      </c>
      <c r="AD796" t="s">
        <v>2486</v>
      </c>
      <c r="AE796" t="s">
        <v>120</v>
      </c>
      <c r="AF796" s="8">
        <v>96950</v>
      </c>
      <c r="AG796" t="s">
        <v>121</v>
      </c>
      <c r="AI796" s="10">
        <v>16703226031</v>
      </c>
      <c r="AK796" t="s">
        <v>2281</v>
      </c>
      <c r="AL796" t="s">
        <v>488</v>
      </c>
      <c r="AM796" t="s">
        <v>2055</v>
      </c>
      <c r="AN796" t="s">
        <v>2056</v>
      </c>
      <c r="AO796" t="s">
        <v>2057</v>
      </c>
      <c r="AP796" t="s">
        <v>2058</v>
      </c>
      <c r="AQ796" t="s">
        <v>2059</v>
      </c>
      <c r="AR796" t="s">
        <v>2060</v>
      </c>
      <c r="AS796" t="s">
        <v>516</v>
      </c>
      <c r="AT796">
        <v>96913</v>
      </c>
      <c r="AU796" t="s">
        <v>121</v>
      </c>
      <c r="AW796" s="10">
        <v>16716461222</v>
      </c>
      <c r="AX796">
        <v>111</v>
      </c>
      <c r="AY796" t="s">
        <v>2061</v>
      </c>
      <c r="AZ796" t="s">
        <v>2062</v>
      </c>
      <c r="BA796" t="s">
        <v>516</v>
      </c>
      <c r="BB796" t="s">
        <v>2063</v>
      </c>
      <c r="BC796" t="str">
        <f>"49-9071.00"</f>
        <v>49-9071.00</v>
      </c>
      <c r="BD796" t="s">
        <v>200</v>
      </c>
      <c r="BE796" t="s">
        <v>5899</v>
      </c>
      <c r="BF796" t="s">
        <v>5900</v>
      </c>
      <c r="BG796">
        <v>1</v>
      </c>
      <c r="BH796">
        <v>1</v>
      </c>
      <c r="BI796" s="1">
        <v>45255</v>
      </c>
      <c r="BJ796" s="1">
        <v>45565</v>
      </c>
      <c r="BK796" s="1">
        <v>45280</v>
      </c>
      <c r="BL796" s="1">
        <v>45565</v>
      </c>
      <c r="BM796">
        <v>40</v>
      </c>
      <c r="BN796">
        <v>0</v>
      </c>
      <c r="BO796">
        <v>8</v>
      </c>
      <c r="BP796">
        <v>8</v>
      </c>
      <c r="BQ796">
        <v>8</v>
      </c>
      <c r="BR796">
        <v>8</v>
      </c>
      <c r="BS796">
        <v>8</v>
      </c>
      <c r="BT796">
        <v>0</v>
      </c>
      <c r="BU796" t="str">
        <f>"8:00 AM"</f>
        <v>8:00 AM</v>
      </c>
      <c r="BV796" t="str">
        <f>"5:00 PM"</f>
        <v>5:00 PM</v>
      </c>
      <c r="BW796" t="s">
        <v>131</v>
      </c>
      <c r="BX796">
        <v>0</v>
      </c>
      <c r="BY796">
        <v>6</v>
      </c>
      <c r="BZ796" t="s">
        <v>115</v>
      </c>
      <c r="CB796" s="3" t="s">
        <v>5901</v>
      </c>
      <c r="CC796" t="s">
        <v>5897</v>
      </c>
      <c r="CD796" t="s">
        <v>2485</v>
      </c>
      <c r="CE796" t="s">
        <v>2486</v>
      </c>
      <c r="CF796" t="s">
        <v>120</v>
      </c>
      <c r="CG796" s="8">
        <v>96950</v>
      </c>
      <c r="CH796" s="2">
        <v>9.5399999999999991</v>
      </c>
      <c r="CI796" s="2">
        <v>9.5399999999999991</v>
      </c>
      <c r="CJ796" s="2">
        <v>14.31</v>
      </c>
      <c r="CK796" s="2">
        <v>14.31</v>
      </c>
      <c r="CL796" t="s">
        <v>134</v>
      </c>
      <c r="CM796" t="s">
        <v>5902</v>
      </c>
      <c r="CN796" t="s">
        <v>135</v>
      </c>
      <c r="CP796" t="s">
        <v>114</v>
      </c>
      <c r="CQ796" t="s">
        <v>114</v>
      </c>
      <c r="CR796" t="s">
        <v>114</v>
      </c>
      <c r="CS796" t="s">
        <v>114</v>
      </c>
      <c r="CT796" t="s">
        <v>136</v>
      </c>
      <c r="CU796" t="s">
        <v>114</v>
      </c>
      <c r="CV796" t="s">
        <v>114</v>
      </c>
      <c r="CW796" t="s">
        <v>2294</v>
      </c>
      <c r="CX796" s="10">
        <v>16703226031</v>
      </c>
      <c r="CY796" t="s">
        <v>2281</v>
      </c>
      <c r="CZ796" t="s">
        <v>136</v>
      </c>
      <c r="DA796" t="s">
        <v>114</v>
      </c>
      <c r="DB796" t="s">
        <v>115</v>
      </c>
      <c r="DC796" t="s">
        <v>2055</v>
      </c>
      <c r="DD796" t="s">
        <v>2056</v>
      </c>
      <c r="DE796" t="s">
        <v>995</v>
      </c>
      <c r="DF796" t="s">
        <v>2062</v>
      </c>
      <c r="DG796" t="s">
        <v>2061</v>
      </c>
    </row>
    <row r="797" spans="1:111" ht="14.45" customHeight="1" x14ac:dyDescent="0.25">
      <c r="A797" t="s">
        <v>5858</v>
      </c>
      <c r="B797" t="s">
        <v>285</v>
      </c>
      <c r="C797" s="1">
        <v>45250.879587615738</v>
      </c>
      <c r="D797" s="1">
        <v>45280</v>
      </c>
      <c r="E797" t="s">
        <v>113</v>
      </c>
      <c r="F797" s="1">
        <v>45335.791666666664</v>
      </c>
      <c r="G797" t="s">
        <v>115</v>
      </c>
      <c r="H797" t="s">
        <v>115</v>
      </c>
      <c r="I797" t="s">
        <v>115</v>
      </c>
      <c r="J797" t="s">
        <v>3019</v>
      </c>
      <c r="K797" t="s">
        <v>4665</v>
      </c>
      <c r="L797" t="s">
        <v>3021</v>
      </c>
      <c r="N797" t="s">
        <v>119</v>
      </c>
      <c r="O797" t="s">
        <v>120</v>
      </c>
      <c r="P797" s="8">
        <v>96950</v>
      </c>
      <c r="Q797" t="s">
        <v>121</v>
      </c>
      <c r="S797" s="10">
        <v>16702356129</v>
      </c>
      <c r="U797">
        <v>56132</v>
      </c>
      <c r="V797" t="s">
        <v>122</v>
      </c>
      <c r="X797" t="s">
        <v>1634</v>
      </c>
      <c r="Y797" t="s">
        <v>3022</v>
      </c>
      <c r="AA797" t="s">
        <v>321</v>
      </c>
      <c r="AB797" t="s">
        <v>3021</v>
      </c>
      <c r="AD797" t="s">
        <v>119</v>
      </c>
      <c r="AE797" t="s">
        <v>120</v>
      </c>
      <c r="AF797" s="8">
        <v>96950</v>
      </c>
      <c r="AG797" t="s">
        <v>121</v>
      </c>
      <c r="AI797" s="10">
        <v>16702356129</v>
      </c>
      <c r="AK797" t="s">
        <v>3024</v>
      </c>
      <c r="BC797" t="str">
        <f>"37-2012.00"</f>
        <v>37-2012.00</v>
      </c>
      <c r="BD797" t="s">
        <v>263</v>
      </c>
      <c r="BE797" t="s">
        <v>4773</v>
      </c>
      <c r="BF797" t="s">
        <v>551</v>
      </c>
      <c r="BG797">
        <v>10</v>
      </c>
      <c r="BI797" s="1">
        <v>45337</v>
      </c>
      <c r="BJ797" s="1">
        <v>45702</v>
      </c>
      <c r="BM797">
        <v>35</v>
      </c>
      <c r="BN797">
        <v>0</v>
      </c>
      <c r="BO797">
        <v>7</v>
      </c>
      <c r="BP797">
        <v>7</v>
      </c>
      <c r="BQ797">
        <v>7</v>
      </c>
      <c r="BR797">
        <v>7</v>
      </c>
      <c r="BS797">
        <v>7</v>
      </c>
      <c r="BT797">
        <v>0</v>
      </c>
      <c r="BU797" t="str">
        <f>"8:00 AM"</f>
        <v>8:00 AM</v>
      </c>
      <c r="BV797" t="str">
        <f>"4:00 PM"</f>
        <v>4:00 PM</v>
      </c>
      <c r="BW797" t="s">
        <v>131</v>
      </c>
      <c r="BX797">
        <v>0</v>
      </c>
      <c r="BY797">
        <v>3</v>
      </c>
      <c r="BZ797" t="s">
        <v>115</v>
      </c>
      <c r="CB797" t="s">
        <v>4774</v>
      </c>
      <c r="CC797" t="s">
        <v>3021</v>
      </c>
      <c r="CE797" t="s">
        <v>119</v>
      </c>
      <c r="CF797" t="s">
        <v>120</v>
      </c>
      <c r="CG797" s="8">
        <v>96950</v>
      </c>
      <c r="CH797" s="2">
        <v>7.64</v>
      </c>
      <c r="CI797" s="2">
        <v>7.64</v>
      </c>
      <c r="CJ797" s="2">
        <v>11.46</v>
      </c>
      <c r="CK797" s="2">
        <v>11.46</v>
      </c>
      <c r="CL797" t="s">
        <v>134</v>
      </c>
      <c r="CN797" t="s">
        <v>135</v>
      </c>
      <c r="CP797" t="s">
        <v>115</v>
      </c>
      <c r="CQ797" t="s">
        <v>114</v>
      </c>
      <c r="CR797" t="s">
        <v>115</v>
      </c>
      <c r="CS797" t="s">
        <v>114</v>
      </c>
      <c r="CT797" t="s">
        <v>136</v>
      </c>
      <c r="CU797" t="s">
        <v>114</v>
      </c>
      <c r="CV797" t="s">
        <v>136</v>
      </c>
      <c r="CW797" s="3" t="s">
        <v>5859</v>
      </c>
      <c r="CX797" s="10">
        <v>16702356129</v>
      </c>
      <c r="CY797" t="s">
        <v>3024</v>
      </c>
      <c r="CZ797" t="s">
        <v>136</v>
      </c>
      <c r="DA797" t="s">
        <v>114</v>
      </c>
      <c r="DB797" t="s">
        <v>115</v>
      </c>
    </row>
    <row r="798" spans="1:111" ht="14.45" customHeight="1" x14ac:dyDescent="0.25">
      <c r="A798" t="s">
        <v>5873</v>
      </c>
      <c r="B798" t="s">
        <v>285</v>
      </c>
      <c r="C798" s="1">
        <v>45211.119183564813</v>
      </c>
      <c r="D798" s="1">
        <v>45280</v>
      </c>
      <c r="E798" t="s">
        <v>139</v>
      </c>
      <c r="G798" t="s">
        <v>115</v>
      </c>
      <c r="H798" t="s">
        <v>115</v>
      </c>
      <c r="I798" t="s">
        <v>115</v>
      </c>
      <c r="J798" t="s">
        <v>852</v>
      </c>
      <c r="L798" t="s">
        <v>853</v>
      </c>
      <c r="M798" t="s">
        <v>854</v>
      </c>
      <c r="N798" t="s">
        <v>119</v>
      </c>
      <c r="O798" t="s">
        <v>120</v>
      </c>
      <c r="P798" s="8">
        <v>96950</v>
      </c>
      <c r="Q798" t="s">
        <v>121</v>
      </c>
      <c r="S798" s="10">
        <v>16702352378</v>
      </c>
      <c r="U798">
        <v>621210</v>
      </c>
      <c r="V798" t="s">
        <v>122</v>
      </c>
      <c r="X798" t="s">
        <v>855</v>
      </c>
      <c r="Y798" t="s">
        <v>856</v>
      </c>
      <c r="AA798" t="s">
        <v>126</v>
      </c>
      <c r="AB798" t="s">
        <v>854</v>
      </c>
      <c r="AC798" t="s">
        <v>853</v>
      </c>
      <c r="AD798" t="s">
        <v>119</v>
      </c>
      <c r="AE798" t="s">
        <v>120</v>
      </c>
      <c r="AF798" s="8">
        <v>96950</v>
      </c>
      <c r="AG798" t="s">
        <v>121</v>
      </c>
      <c r="AI798" s="10">
        <v>16702352378</v>
      </c>
      <c r="AK798" t="s">
        <v>857</v>
      </c>
      <c r="BC798" t="str">
        <f>"31-9091.00"</f>
        <v>31-9091.00</v>
      </c>
      <c r="BD798" t="s">
        <v>858</v>
      </c>
      <c r="BE798" t="s">
        <v>859</v>
      </c>
      <c r="BF798" t="s">
        <v>860</v>
      </c>
      <c r="BG798">
        <v>1</v>
      </c>
      <c r="BI798" s="1">
        <v>45331</v>
      </c>
      <c r="BJ798" s="1">
        <v>45696</v>
      </c>
      <c r="BM798">
        <v>35</v>
      </c>
      <c r="BN798">
        <v>0</v>
      </c>
      <c r="BO798">
        <v>7</v>
      </c>
      <c r="BP798">
        <v>7</v>
      </c>
      <c r="BQ798">
        <v>7</v>
      </c>
      <c r="BR798">
        <v>7</v>
      </c>
      <c r="BS798">
        <v>7</v>
      </c>
      <c r="BT798">
        <v>0</v>
      </c>
      <c r="BU798" t="str">
        <f>"10:00 AM"</f>
        <v>10:00 AM</v>
      </c>
      <c r="BV798" t="str">
        <f>"6:00 PM"</f>
        <v>6:00 PM</v>
      </c>
      <c r="BW798" t="s">
        <v>160</v>
      </c>
      <c r="BX798">
        <v>0</v>
      </c>
      <c r="BY798">
        <v>6</v>
      </c>
      <c r="BZ798" t="s">
        <v>115</v>
      </c>
      <c r="CB798" t="s">
        <v>499</v>
      </c>
      <c r="CC798" t="s">
        <v>853</v>
      </c>
      <c r="CE798" t="s">
        <v>119</v>
      </c>
      <c r="CF798" t="s">
        <v>120</v>
      </c>
      <c r="CG798" s="8">
        <v>96950</v>
      </c>
      <c r="CH798" s="2">
        <v>12.67</v>
      </c>
      <c r="CI798" s="2">
        <v>12.67</v>
      </c>
      <c r="CJ798" s="2">
        <v>19</v>
      </c>
      <c r="CK798" s="2">
        <v>19</v>
      </c>
      <c r="CL798" t="s">
        <v>134</v>
      </c>
      <c r="CN798" t="s">
        <v>135</v>
      </c>
      <c r="CP798" t="s">
        <v>115</v>
      </c>
      <c r="CQ798" t="s">
        <v>114</v>
      </c>
      <c r="CR798" t="s">
        <v>114</v>
      </c>
      <c r="CS798" t="s">
        <v>114</v>
      </c>
      <c r="CT798" t="s">
        <v>114</v>
      </c>
      <c r="CU798" t="s">
        <v>114</v>
      </c>
      <c r="CV798" t="s">
        <v>114</v>
      </c>
      <c r="CW798" t="s">
        <v>5874</v>
      </c>
      <c r="CX798" s="10">
        <v>16702352378</v>
      </c>
      <c r="CY798" t="s">
        <v>857</v>
      </c>
      <c r="CZ798" t="s">
        <v>136</v>
      </c>
      <c r="DA798" t="s">
        <v>114</v>
      </c>
      <c r="DB798" t="s">
        <v>115</v>
      </c>
    </row>
    <row r="799" spans="1:111" ht="14.45" customHeight="1" x14ac:dyDescent="0.25">
      <c r="A799" t="s">
        <v>5875</v>
      </c>
      <c r="B799" t="s">
        <v>700</v>
      </c>
      <c r="C799" s="1">
        <v>45225.025581828704</v>
      </c>
      <c r="D799" s="1">
        <v>45280</v>
      </c>
      <c r="E799" t="s">
        <v>139</v>
      </c>
      <c r="G799" t="s">
        <v>115</v>
      </c>
      <c r="H799" t="s">
        <v>115</v>
      </c>
      <c r="I799" t="s">
        <v>115</v>
      </c>
      <c r="J799" t="s">
        <v>945</v>
      </c>
      <c r="L799" t="s">
        <v>946</v>
      </c>
      <c r="N799" t="s">
        <v>119</v>
      </c>
      <c r="O799" t="s">
        <v>120</v>
      </c>
      <c r="P799" s="8">
        <v>96950</v>
      </c>
      <c r="Q799" t="s">
        <v>121</v>
      </c>
      <c r="S799" s="10">
        <v>16702343423</v>
      </c>
      <c r="U799">
        <v>332321</v>
      </c>
      <c r="V799" t="s">
        <v>122</v>
      </c>
      <c r="X799" t="s">
        <v>947</v>
      </c>
      <c r="Y799" t="s">
        <v>948</v>
      </c>
      <c r="AA799" t="s">
        <v>949</v>
      </c>
      <c r="AB799" t="s">
        <v>946</v>
      </c>
      <c r="AD799" t="s">
        <v>119</v>
      </c>
      <c r="AE799" t="s">
        <v>120</v>
      </c>
      <c r="AF799" s="8">
        <v>96950</v>
      </c>
      <c r="AG799" t="s">
        <v>121</v>
      </c>
      <c r="AI799" s="10">
        <v>16702343423</v>
      </c>
      <c r="AK799" t="s">
        <v>957</v>
      </c>
      <c r="BC799" t="str">
        <f>"51-9198.00"</f>
        <v>51-9198.00</v>
      </c>
      <c r="BD799" t="s">
        <v>951</v>
      </c>
      <c r="BE799" t="s">
        <v>952</v>
      </c>
      <c r="BF799" t="s">
        <v>953</v>
      </c>
      <c r="BG799">
        <v>2</v>
      </c>
      <c r="BH799">
        <v>1</v>
      </c>
      <c r="BI799" s="1">
        <v>45275</v>
      </c>
      <c r="BJ799" s="1">
        <v>45640</v>
      </c>
      <c r="BK799" s="1">
        <v>45280</v>
      </c>
      <c r="BL799" s="1">
        <v>45640</v>
      </c>
      <c r="BM799">
        <v>40</v>
      </c>
      <c r="BN799">
        <v>0</v>
      </c>
      <c r="BO799">
        <v>8</v>
      </c>
      <c r="BP799">
        <v>8</v>
      </c>
      <c r="BQ799">
        <v>8</v>
      </c>
      <c r="BR799">
        <v>8</v>
      </c>
      <c r="BS799">
        <v>8</v>
      </c>
      <c r="BT799">
        <v>0</v>
      </c>
      <c r="BU799" t="str">
        <f>"8:00 AM"</f>
        <v>8:00 AM</v>
      </c>
      <c r="BV799" t="str">
        <f>"5:00 PM"</f>
        <v>5:00 PM</v>
      </c>
      <c r="BW799" t="s">
        <v>131</v>
      </c>
      <c r="BX799">
        <v>0</v>
      </c>
      <c r="BY799">
        <v>12</v>
      </c>
      <c r="BZ799" t="s">
        <v>115</v>
      </c>
      <c r="CB799" t="s">
        <v>954</v>
      </c>
      <c r="CC799" t="s">
        <v>955</v>
      </c>
      <c r="CD799" t="s">
        <v>946</v>
      </c>
      <c r="CE799" t="s">
        <v>119</v>
      </c>
      <c r="CF799" t="s">
        <v>120</v>
      </c>
      <c r="CG799" s="8">
        <v>96950</v>
      </c>
      <c r="CH799" s="2">
        <v>7.95</v>
      </c>
      <c r="CI799" s="2">
        <v>7.95</v>
      </c>
      <c r="CJ799" s="2">
        <v>11.93</v>
      </c>
      <c r="CK799" s="2">
        <v>11.93</v>
      </c>
      <c r="CL799" t="s">
        <v>134</v>
      </c>
      <c r="CM799" t="s">
        <v>184</v>
      </c>
      <c r="CN799" t="s">
        <v>135</v>
      </c>
      <c r="CP799" t="s">
        <v>115</v>
      </c>
      <c r="CQ799" t="s">
        <v>114</v>
      </c>
      <c r="CR799" t="s">
        <v>114</v>
      </c>
      <c r="CS799" t="s">
        <v>114</v>
      </c>
      <c r="CT799" t="s">
        <v>114</v>
      </c>
      <c r="CU799" t="s">
        <v>114</v>
      </c>
      <c r="CV799" t="s">
        <v>136</v>
      </c>
      <c r="CW799" t="s">
        <v>5876</v>
      </c>
      <c r="CX799" s="10">
        <v>16702343423</v>
      </c>
      <c r="CY799" t="s">
        <v>957</v>
      </c>
      <c r="CZ799" t="s">
        <v>206</v>
      </c>
      <c r="DA799" t="s">
        <v>114</v>
      </c>
      <c r="DB799" t="s">
        <v>115</v>
      </c>
    </row>
    <row r="800" spans="1:111" ht="14.45" customHeight="1" x14ac:dyDescent="0.25">
      <c r="A800" t="s">
        <v>5849</v>
      </c>
      <c r="B800" t="s">
        <v>112</v>
      </c>
      <c r="C800" s="1">
        <v>45264.779658101848</v>
      </c>
      <c r="D800" s="1">
        <v>45280</v>
      </c>
      <c r="E800" t="s">
        <v>113</v>
      </c>
      <c r="F800" s="1">
        <v>45349.791666666664</v>
      </c>
      <c r="G800" t="s">
        <v>115</v>
      </c>
      <c r="H800" t="s">
        <v>115</v>
      </c>
      <c r="I800" t="s">
        <v>115</v>
      </c>
      <c r="J800" t="s">
        <v>5850</v>
      </c>
      <c r="L800" t="s">
        <v>5851</v>
      </c>
      <c r="N800" t="s">
        <v>214</v>
      </c>
      <c r="O800" t="s">
        <v>120</v>
      </c>
      <c r="P800" s="8">
        <v>96950</v>
      </c>
      <c r="Q800" t="s">
        <v>121</v>
      </c>
      <c r="S800" s="10">
        <v>16702336927</v>
      </c>
      <c r="U800">
        <v>81111</v>
      </c>
      <c r="V800" t="s">
        <v>122</v>
      </c>
      <c r="X800" t="s">
        <v>5717</v>
      </c>
      <c r="Y800" t="s">
        <v>5718</v>
      </c>
      <c r="Z800" t="s">
        <v>5852</v>
      </c>
      <c r="AA800" t="s">
        <v>356</v>
      </c>
      <c r="AB800" t="s">
        <v>5679</v>
      </c>
      <c r="AD800" t="s">
        <v>214</v>
      </c>
      <c r="AE800" t="s">
        <v>120</v>
      </c>
      <c r="AF800" s="8">
        <v>96950</v>
      </c>
      <c r="AG800" t="s">
        <v>121</v>
      </c>
      <c r="AI800" s="10">
        <v>16702336927</v>
      </c>
      <c r="AK800" t="s">
        <v>5853</v>
      </c>
      <c r="BC800" t="str">
        <f>"49-9071.00"</f>
        <v>49-9071.00</v>
      </c>
      <c r="BD800" t="s">
        <v>200</v>
      </c>
      <c r="BE800" t="s">
        <v>5854</v>
      </c>
      <c r="BF800" t="s">
        <v>5855</v>
      </c>
      <c r="BG800">
        <v>5</v>
      </c>
      <c r="BI800" s="1">
        <v>45352</v>
      </c>
      <c r="BJ800" s="1">
        <v>45716</v>
      </c>
      <c r="BM800">
        <v>35</v>
      </c>
      <c r="BN800">
        <v>0</v>
      </c>
      <c r="BO800">
        <v>7</v>
      </c>
      <c r="BP800">
        <v>7</v>
      </c>
      <c r="BQ800">
        <v>7</v>
      </c>
      <c r="BR800">
        <v>7</v>
      </c>
      <c r="BS800">
        <v>7</v>
      </c>
      <c r="BT800">
        <v>0</v>
      </c>
      <c r="BU800" t="str">
        <f>"7:30 AM"</f>
        <v>7:30 AM</v>
      </c>
      <c r="BV800" t="str">
        <f>"3:30 AM"</f>
        <v>3:30 AM</v>
      </c>
      <c r="BW800" t="s">
        <v>131</v>
      </c>
      <c r="BX800">
        <v>0</v>
      </c>
      <c r="BY800">
        <v>24</v>
      </c>
      <c r="BZ800" t="s">
        <v>115</v>
      </c>
      <c r="CB800" s="3" t="s">
        <v>5856</v>
      </c>
      <c r="CC800" t="s">
        <v>5679</v>
      </c>
      <c r="CE800" t="s">
        <v>214</v>
      </c>
      <c r="CF800" t="s">
        <v>120</v>
      </c>
      <c r="CG800" s="8">
        <v>96950</v>
      </c>
      <c r="CH800" s="2">
        <v>9.5399999999999991</v>
      </c>
      <c r="CI800" s="2">
        <v>9.5399999999999991</v>
      </c>
      <c r="CJ800" s="2">
        <v>14.31</v>
      </c>
      <c r="CK800" s="2">
        <v>14.31</v>
      </c>
      <c r="CL800" t="s">
        <v>134</v>
      </c>
      <c r="CN800" t="s">
        <v>135</v>
      </c>
      <c r="CP800" t="s">
        <v>115</v>
      </c>
      <c r="CQ800" t="s">
        <v>114</v>
      </c>
      <c r="CR800" t="s">
        <v>115</v>
      </c>
      <c r="CS800" t="s">
        <v>114</v>
      </c>
      <c r="CT800" t="s">
        <v>136</v>
      </c>
      <c r="CU800" t="s">
        <v>114</v>
      </c>
      <c r="CV800" t="s">
        <v>136</v>
      </c>
      <c r="CW800" t="s">
        <v>5857</v>
      </c>
      <c r="CX800" s="10">
        <v>16702336927</v>
      </c>
      <c r="CY800" t="s">
        <v>5853</v>
      </c>
      <c r="CZ800" t="s">
        <v>136</v>
      </c>
      <c r="DA800" t="s">
        <v>114</v>
      </c>
      <c r="DB800" t="s">
        <v>115</v>
      </c>
    </row>
    <row r="801" spans="1:111" ht="14.45" customHeight="1" x14ac:dyDescent="0.25">
      <c r="A801" t="s">
        <v>5889</v>
      </c>
      <c r="B801" t="s">
        <v>112</v>
      </c>
      <c r="C801" s="1">
        <v>45236.092845717591</v>
      </c>
      <c r="D801" s="1">
        <v>45280</v>
      </c>
      <c r="E801" t="s">
        <v>113</v>
      </c>
      <c r="F801" s="1">
        <v>45321.791666666664</v>
      </c>
      <c r="G801" t="s">
        <v>115</v>
      </c>
      <c r="H801" t="s">
        <v>115</v>
      </c>
      <c r="I801" t="s">
        <v>115</v>
      </c>
      <c r="J801" t="s">
        <v>5890</v>
      </c>
      <c r="K801" t="s">
        <v>5891</v>
      </c>
      <c r="L801" t="s">
        <v>3866</v>
      </c>
      <c r="N801" t="s">
        <v>119</v>
      </c>
      <c r="O801" t="s">
        <v>120</v>
      </c>
      <c r="P801" s="8">
        <v>96950</v>
      </c>
      <c r="Q801" t="s">
        <v>121</v>
      </c>
      <c r="S801" s="10">
        <v>16702358748</v>
      </c>
      <c r="U801">
        <v>44414</v>
      </c>
      <c r="V801" t="s">
        <v>122</v>
      </c>
      <c r="X801" t="s">
        <v>3867</v>
      </c>
      <c r="Y801" t="s">
        <v>867</v>
      </c>
      <c r="Z801" t="s">
        <v>3868</v>
      </c>
      <c r="AA801" t="s">
        <v>308</v>
      </c>
      <c r="AB801" t="s">
        <v>3866</v>
      </c>
      <c r="AD801" t="s">
        <v>119</v>
      </c>
      <c r="AE801" t="s">
        <v>120</v>
      </c>
      <c r="AF801" s="8">
        <v>96950</v>
      </c>
      <c r="AG801" t="s">
        <v>121</v>
      </c>
      <c r="AI801" s="10">
        <v>16702358748</v>
      </c>
      <c r="AK801" t="s">
        <v>4280</v>
      </c>
      <c r="BC801" t="str">
        <f>"41-1011.00"</f>
        <v>41-1011.00</v>
      </c>
      <c r="BD801" t="s">
        <v>1297</v>
      </c>
      <c r="BE801" t="s">
        <v>5892</v>
      </c>
      <c r="BF801" t="s">
        <v>1461</v>
      </c>
      <c r="BG801">
        <v>1</v>
      </c>
      <c r="BI801" s="1">
        <v>45323</v>
      </c>
      <c r="BJ801" s="1">
        <v>45688</v>
      </c>
      <c r="BM801">
        <v>35</v>
      </c>
      <c r="BN801">
        <v>0</v>
      </c>
      <c r="BO801">
        <v>7</v>
      </c>
      <c r="BP801">
        <v>7</v>
      </c>
      <c r="BQ801">
        <v>7</v>
      </c>
      <c r="BR801">
        <v>7</v>
      </c>
      <c r="BS801">
        <v>7</v>
      </c>
      <c r="BT801">
        <v>0</v>
      </c>
      <c r="BU801" t="str">
        <f>"8:00 AM"</f>
        <v>8:00 AM</v>
      </c>
      <c r="BV801" t="str">
        <f>"4:00 PM"</f>
        <v>4:00 PM</v>
      </c>
      <c r="BW801" t="s">
        <v>131</v>
      </c>
      <c r="BX801">
        <v>0</v>
      </c>
      <c r="BY801">
        <v>12</v>
      </c>
      <c r="BZ801" t="s">
        <v>114</v>
      </c>
      <c r="CA801">
        <v>5</v>
      </c>
      <c r="CB801" t="s">
        <v>5893</v>
      </c>
      <c r="CC801" t="s">
        <v>3866</v>
      </c>
      <c r="CE801" t="s">
        <v>119</v>
      </c>
      <c r="CF801" t="s">
        <v>120</v>
      </c>
      <c r="CG801" s="8">
        <v>96950</v>
      </c>
      <c r="CH801" s="2">
        <v>10.45</v>
      </c>
      <c r="CI801" s="2">
        <v>10.45</v>
      </c>
      <c r="CJ801" s="2">
        <v>15.67</v>
      </c>
      <c r="CK801" s="2">
        <v>15.67</v>
      </c>
      <c r="CL801" t="s">
        <v>134</v>
      </c>
      <c r="CM801" t="s">
        <v>206</v>
      </c>
      <c r="CN801" t="s">
        <v>3861</v>
      </c>
      <c r="CP801" t="s">
        <v>115</v>
      </c>
      <c r="CQ801" t="s">
        <v>114</v>
      </c>
      <c r="CR801" t="s">
        <v>115</v>
      </c>
      <c r="CS801" t="s">
        <v>114</v>
      </c>
      <c r="CT801" t="s">
        <v>136</v>
      </c>
      <c r="CU801" t="s">
        <v>114</v>
      </c>
      <c r="CV801" t="s">
        <v>136</v>
      </c>
      <c r="CW801" t="s">
        <v>4283</v>
      </c>
      <c r="CX801" s="10">
        <v>16702358748</v>
      </c>
      <c r="CY801" t="s">
        <v>4280</v>
      </c>
      <c r="CZ801" t="s">
        <v>206</v>
      </c>
      <c r="DA801" t="s">
        <v>114</v>
      </c>
      <c r="DB801" t="s">
        <v>115</v>
      </c>
    </row>
    <row r="802" spans="1:111" ht="14.45" customHeight="1" x14ac:dyDescent="0.25">
      <c r="A802" t="s">
        <v>5894</v>
      </c>
      <c r="B802" t="s">
        <v>112</v>
      </c>
      <c r="C802" s="1">
        <v>45264.784070717593</v>
      </c>
      <c r="D802" s="1">
        <v>45280</v>
      </c>
      <c r="E802" t="s">
        <v>113</v>
      </c>
      <c r="F802" s="1">
        <v>45349.791666666664</v>
      </c>
      <c r="G802" t="s">
        <v>115</v>
      </c>
      <c r="H802" t="s">
        <v>115</v>
      </c>
      <c r="I802" t="s">
        <v>115</v>
      </c>
      <c r="J802" t="s">
        <v>5850</v>
      </c>
      <c r="L802" t="s">
        <v>5851</v>
      </c>
      <c r="N802" t="s">
        <v>214</v>
      </c>
      <c r="O802" t="s">
        <v>120</v>
      </c>
      <c r="P802" s="8">
        <v>96950</v>
      </c>
      <c r="Q802" t="s">
        <v>121</v>
      </c>
      <c r="S802" s="10">
        <v>16702336927</v>
      </c>
      <c r="U802">
        <v>81111</v>
      </c>
      <c r="V802" t="s">
        <v>122</v>
      </c>
      <c r="X802" t="s">
        <v>5717</v>
      </c>
      <c r="Y802" t="s">
        <v>5718</v>
      </c>
      <c r="Z802" t="s">
        <v>5852</v>
      </c>
      <c r="AA802" t="s">
        <v>356</v>
      </c>
      <c r="AB802" t="s">
        <v>5679</v>
      </c>
      <c r="AD802" t="s">
        <v>214</v>
      </c>
      <c r="AE802" t="s">
        <v>120</v>
      </c>
      <c r="AF802" s="8">
        <v>96950</v>
      </c>
      <c r="AG802" t="s">
        <v>121</v>
      </c>
      <c r="AI802" s="10">
        <v>16702336927</v>
      </c>
      <c r="AK802" t="s">
        <v>5853</v>
      </c>
      <c r="BC802" t="str">
        <f>"49-9071.00"</f>
        <v>49-9071.00</v>
      </c>
      <c r="BD802" t="s">
        <v>200</v>
      </c>
      <c r="BE802" t="s">
        <v>5854</v>
      </c>
      <c r="BF802" t="s">
        <v>5855</v>
      </c>
      <c r="BG802">
        <v>5</v>
      </c>
      <c r="BI802" s="1">
        <v>45352</v>
      </c>
      <c r="BJ802" s="1">
        <v>45716</v>
      </c>
      <c r="BM802">
        <v>35</v>
      </c>
      <c r="BN802">
        <v>0</v>
      </c>
      <c r="BO802">
        <v>7</v>
      </c>
      <c r="BP802">
        <v>7</v>
      </c>
      <c r="BQ802">
        <v>7</v>
      </c>
      <c r="BR802">
        <v>7</v>
      </c>
      <c r="BS802">
        <v>7</v>
      </c>
      <c r="BT802">
        <v>0</v>
      </c>
      <c r="BU802" t="str">
        <f>"7:30 AM"</f>
        <v>7:30 AM</v>
      </c>
      <c r="BV802" t="str">
        <f>"3:30 AM"</f>
        <v>3:30 AM</v>
      </c>
      <c r="BW802" t="s">
        <v>131</v>
      </c>
      <c r="BX802">
        <v>0</v>
      </c>
      <c r="BY802">
        <v>24</v>
      </c>
      <c r="BZ802" t="s">
        <v>115</v>
      </c>
      <c r="CB802" t="s">
        <v>5895</v>
      </c>
      <c r="CC802" t="s">
        <v>5679</v>
      </c>
      <c r="CE802" t="s">
        <v>214</v>
      </c>
      <c r="CF802" t="s">
        <v>120</v>
      </c>
      <c r="CG802" s="8">
        <v>96950</v>
      </c>
      <c r="CH802" s="2">
        <v>9.5399999999999991</v>
      </c>
      <c r="CI802" s="2">
        <v>9.5399999999999991</v>
      </c>
      <c r="CJ802" s="2">
        <v>14.31</v>
      </c>
      <c r="CK802" s="2">
        <v>14.31</v>
      </c>
      <c r="CL802" t="s">
        <v>134</v>
      </c>
      <c r="CN802" t="s">
        <v>135</v>
      </c>
      <c r="CP802" t="s">
        <v>115</v>
      </c>
      <c r="CQ802" t="s">
        <v>114</v>
      </c>
      <c r="CR802" t="s">
        <v>115</v>
      </c>
      <c r="CS802" t="s">
        <v>114</v>
      </c>
      <c r="CT802" t="s">
        <v>136</v>
      </c>
      <c r="CU802" t="s">
        <v>114</v>
      </c>
      <c r="CV802" t="s">
        <v>136</v>
      </c>
      <c r="CW802" t="s">
        <v>5857</v>
      </c>
      <c r="CX802" s="10">
        <v>16702336927</v>
      </c>
      <c r="CY802" t="s">
        <v>5853</v>
      </c>
      <c r="CZ802" t="s">
        <v>136</v>
      </c>
      <c r="DA802" t="s">
        <v>114</v>
      </c>
      <c r="DB802" t="s">
        <v>115</v>
      </c>
    </row>
    <row r="803" spans="1:111" ht="14.45" customHeight="1" x14ac:dyDescent="0.25">
      <c r="A803" t="s">
        <v>5903</v>
      </c>
      <c r="B803" t="s">
        <v>209</v>
      </c>
      <c r="C803" s="1">
        <v>45237.671256712965</v>
      </c>
      <c r="D803" s="1">
        <v>45281</v>
      </c>
      <c r="E803" t="s">
        <v>139</v>
      </c>
      <c r="G803" t="s">
        <v>115</v>
      </c>
      <c r="H803" t="s">
        <v>115</v>
      </c>
      <c r="I803" t="s">
        <v>115</v>
      </c>
      <c r="J803" t="s">
        <v>5904</v>
      </c>
      <c r="L803" t="s">
        <v>5905</v>
      </c>
      <c r="N803" t="s">
        <v>119</v>
      </c>
      <c r="O803" t="s">
        <v>120</v>
      </c>
      <c r="P803" s="8">
        <v>96950</v>
      </c>
      <c r="Q803" t="s">
        <v>121</v>
      </c>
      <c r="R803" t="s">
        <v>136</v>
      </c>
      <c r="S803" s="10">
        <v>16702351337</v>
      </c>
      <c r="U803">
        <v>42449</v>
      </c>
      <c r="V803" t="s">
        <v>122</v>
      </c>
      <c r="X803" t="s">
        <v>5906</v>
      </c>
      <c r="Y803" t="s">
        <v>5907</v>
      </c>
      <c r="Z803" t="s">
        <v>136</v>
      </c>
      <c r="AA803" t="s">
        <v>321</v>
      </c>
      <c r="AB803" t="s">
        <v>5908</v>
      </c>
      <c r="AD803" t="s">
        <v>119</v>
      </c>
      <c r="AE803" t="s">
        <v>120</v>
      </c>
      <c r="AF803" s="8">
        <v>96950</v>
      </c>
      <c r="AG803" t="s">
        <v>121</v>
      </c>
      <c r="AI803" s="10">
        <v>16702351337</v>
      </c>
      <c r="AK803" t="s">
        <v>5909</v>
      </c>
      <c r="AL803" t="s">
        <v>488</v>
      </c>
      <c r="AM803" t="s">
        <v>4170</v>
      </c>
      <c r="AN803" t="s">
        <v>4171</v>
      </c>
      <c r="AO803" t="s">
        <v>4172</v>
      </c>
      <c r="AP803" t="s">
        <v>5910</v>
      </c>
      <c r="AQ803" t="s">
        <v>4174</v>
      </c>
      <c r="AR803" t="s">
        <v>119</v>
      </c>
      <c r="AS803" t="s">
        <v>120</v>
      </c>
      <c r="AT803">
        <v>96950</v>
      </c>
      <c r="AU803" t="s">
        <v>121</v>
      </c>
      <c r="AW803" s="10">
        <v>16702331209</v>
      </c>
      <c r="AY803" t="s">
        <v>4181</v>
      </c>
      <c r="AZ803" t="s">
        <v>4176</v>
      </c>
      <c r="BA803" t="s">
        <v>120</v>
      </c>
      <c r="BB803" t="s">
        <v>1583</v>
      </c>
      <c r="BC803" t="str">
        <f>"13-1161.00"</f>
        <v>13-1161.00</v>
      </c>
      <c r="BD803" t="s">
        <v>518</v>
      </c>
      <c r="BE803" t="s">
        <v>5911</v>
      </c>
      <c r="BF803" t="s">
        <v>5912</v>
      </c>
      <c r="BG803">
        <v>2</v>
      </c>
      <c r="BH803">
        <v>2</v>
      </c>
      <c r="BI803" s="1">
        <v>45275</v>
      </c>
      <c r="BJ803" s="1">
        <v>45640</v>
      </c>
      <c r="BK803" s="1">
        <v>45281</v>
      </c>
      <c r="BL803" s="1">
        <v>45640</v>
      </c>
      <c r="BM803">
        <v>40</v>
      </c>
      <c r="BN803">
        <v>0</v>
      </c>
      <c r="BO803">
        <v>8</v>
      </c>
      <c r="BP803">
        <v>8</v>
      </c>
      <c r="BQ803">
        <v>8</v>
      </c>
      <c r="BR803">
        <v>8</v>
      </c>
      <c r="BS803">
        <v>8</v>
      </c>
      <c r="BT803">
        <v>0</v>
      </c>
      <c r="BU803" t="str">
        <f t="shared" ref="BU803:BU808" si="32">"8:00 AM"</f>
        <v>8:00 AM</v>
      </c>
      <c r="BV803" t="str">
        <f>"5:00 PM"</f>
        <v>5:00 PM</v>
      </c>
      <c r="BW803" t="s">
        <v>131</v>
      </c>
      <c r="BX803">
        <v>0</v>
      </c>
      <c r="BY803">
        <v>24</v>
      </c>
      <c r="BZ803" t="s">
        <v>115</v>
      </c>
      <c r="CB803" t="s">
        <v>423</v>
      </c>
      <c r="CC803" t="s">
        <v>5913</v>
      </c>
      <c r="CE803" t="s">
        <v>119</v>
      </c>
      <c r="CF803" t="s">
        <v>120</v>
      </c>
      <c r="CG803" s="8">
        <v>96950</v>
      </c>
      <c r="CH803" s="2">
        <v>16.399999999999999</v>
      </c>
      <c r="CI803" s="2">
        <v>16.399999999999999</v>
      </c>
      <c r="CJ803" s="2">
        <v>24.6</v>
      </c>
      <c r="CK803" s="2">
        <v>24.6</v>
      </c>
      <c r="CL803" t="s">
        <v>134</v>
      </c>
      <c r="CM803" t="s">
        <v>136</v>
      </c>
      <c r="CN803" t="s">
        <v>135</v>
      </c>
      <c r="CP803" t="s">
        <v>115</v>
      </c>
      <c r="CQ803" t="s">
        <v>114</v>
      </c>
      <c r="CR803" t="s">
        <v>115</v>
      </c>
      <c r="CS803" t="s">
        <v>114</v>
      </c>
      <c r="CT803" t="s">
        <v>136</v>
      </c>
      <c r="CU803" t="s">
        <v>114</v>
      </c>
      <c r="CV803" t="s">
        <v>136</v>
      </c>
      <c r="CW803" t="s">
        <v>136</v>
      </c>
      <c r="CX803" s="10">
        <v>16702351337</v>
      </c>
      <c r="CY803" t="s">
        <v>5914</v>
      </c>
      <c r="CZ803" t="s">
        <v>136</v>
      </c>
      <c r="DA803" t="s">
        <v>114</v>
      </c>
      <c r="DB803" t="s">
        <v>115</v>
      </c>
      <c r="DC803" t="s">
        <v>4170</v>
      </c>
      <c r="DD803" t="s">
        <v>4171</v>
      </c>
      <c r="DE803" t="s">
        <v>4180</v>
      </c>
      <c r="DF803" t="s">
        <v>4176</v>
      </c>
      <c r="DG803" t="s">
        <v>4181</v>
      </c>
    </row>
    <row r="804" spans="1:111" ht="14.45" customHeight="1" x14ac:dyDescent="0.25">
      <c r="A804" t="s">
        <v>5915</v>
      </c>
      <c r="B804" t="s">
        <v>209</v>
      </c>
      <c r="C804" s="1">
        <v>45222.906006828707</v>
      </c>
      <c r="D804" s="1">
        <v>45281</v>
      </c>
      <c r="E804" t="s">
        <v>139</v>
      </c>
      <c r="G804" t="s">
        <v>115</v>
      </c>
      <c r="H804" t="s">
        <v>115</v>
      </c>
      <c r="I804" t="s">
        <v>115</v>
      </c>
      <c r="J804" t="s">
        <v>5916</v>
      </c>
      <c r="K804" t="s">
        <v>5917</v>
      </c>
      <c r="L804" t="s">
        <v>5918</v>
      </c>
      <c r="M804" t="s">
        <v>5919</v>
      </c>
      <c r="N804" t="s">
        <v>119</v>
      </c>
      <c r="O804" t="s">
        <v>120</v>
      </c>
      <c r="P804" s="8">
        <v>96950</v>
      </c>
      <c r="Q804" t="s">
        <v>121</v>
      </c>
      <c r="S804" s="10">
        <v>16702351495</v>
      </c>
      <c r="U804">
        <v>236220</v>
      </c>
      <c r="V804" t="s">
        <v>122</v>
      </c>
      <c r="X804" t="s">
        <v>5920</v>
      </c>
      <c r="Y804" t="s">
        <v>5921</v>
      </c>
      <c r="Z804" t="s">
        <v>5922</v>
      </c>
      <c r="AA804" t="s">
        <v>1396</v>
      </c>
      <c r="AB804" t="s">
        <v>5923</v>
      </c>
      <c r="AD804" t="s">
        <v>119</v>
      </c>
      <c r="AE804" t="s">
        <v>120</v>
      </c>
      <c r="AF804" s="8">
        <v>96950</v>
      </c>
      <c r="AG804" t="s">
        <v>121</v>
      </c>
      <c r="AI804" s="10">
        <v>16707881495</v>
      </c>
      <c r="AK804" t="s">
        <v>5924</v>
      </c>
      <c r="BC804" t="str">
        <f>"49-9071.00"</f>
        <v>49-9071.00</v>
      </c>
      <c r="BD804" t="s">
        <v>200</v>
      </c>
      <c r="BE804" t="s">
        <v>5925</v>
      </c>
      <c r="BF804" t="s">
        <v>5926</v>
      </c>
      <c r="BG804">
        <v>20</v>
      </c>
      <c r="BH804">
        <v>20</v>
      </c>
      <c r="BI804" s="1">
        <v>45292</v>
      </c>
      <c r="BJ804" s="1">
        <v>45657</v>
      </c>
      <c r="BK804" s="1">
        <v>45292</v>
      </c>
      <c r="BL804" s="1">
        <v>45657</v>
      </c>
      <c r="BM804">
        <v>35</v>
      </c>
      <c r="BN804">
        <v>0</v>
      </c>
      <c r="BO804">
        <v>7</v>
      </c>
      <c r="BP804">
        <v>7</v>
      </c>
      <c r="BQ804">
        <v>7</v>
      </c>
      <c r="BR804">
        <v>7</v>
      </c>
      <c r="BS804">
        <v>7</v>
      </c>
      <c r="BT804">
        <v>0</v>
      </c>
      <c r="BU804" t="str">
        <f t="shared" si="32"/>
        <v>8:00 AM</v>
      </c>
      <c r="BV804" t="str">
        <f>"5:00 PM"</f>
        <v>5:00 PM</v>
      </c>
      <c r="BW804" t="s">
        <v>131</v>
      </c>
      <c r="BX804">
        <v>0</v>
      </c>
      <c r="BY804">
        <v>24</v>
      </c>
      <c r="BZ804" t="s">
        <v>115</v>
      </c>
      <c r="CB804" s="3" t="s">
        <v>5927</v>
      </c>
      <c r="CC804" t="s">
        <v>5923</v>
      </c>
      <c r="CE804" t="s">
        <v>119</v>
      </c>
      <c r="CF804" t="s">
        <v>120</v>
      </c>
      <c r="CG804" s="8">
        <v>96950</v>
      </c>
      <c r="CH804" s="2">
        <v>9.5399999999999991</v>
      </c>
      <c r="CI804" s="2">
        <v>9.5399999999999991</v>
      </c>
      <c r="CJ804" s="2">
        <v>14.31</v>
      </c>
      <c r="CK804" s="2">
        <v>14.31</v>
      </c>
      <c r="CL804" t="s">
        <v>134</v>
      </c>
      <c r="CM804" t="s">
        <v>136</v>
      </c>
      <c r="CN804" t="s">
        <v>135</v>
      </c>
      <c r="CP804" t="s">
        <v>114</v>
      </c>
      <c r="CQ804" t="s">
        <v>114</v>
      </c>
      <c r="CR804" t="s">
        <v>115</v>
      </c>
      <c r="CS804" t="s">
        <v>114</v>
      </c>
      <c r="CT804" t="s">
        <v>136</v>
      </c>
      <c r="CU804" t="s">
        <v>114</v>
      </c>
      <c r="CV804" t="s">
        <v>136</v>
      </c>
      <c r="CW804" t="s">
        <v>1641</v>
      </c>
      <c r="CX804" s="10">
        <v>16707881495</v>
      </c>
      <c r="CY804" t="s">
        <v>5924</v>
      </c>
      <c r="CZ804" t="s">
        <v>206</v>
      </c>
      <c r="DA804" t="s">
        <v>114</v>
      </c>
      <c r="DB804" t="s">
        <v>115</v>
      </c>
    </row>
    <row r="805" spans="1:111" ht="14.45" customHeight="1" x14ac:dyDescent="0.25">
      <c r="A805" t="s">
        <v>5931</v>
      </c>
      <c r="B805" t="s">
        <v>209</v>
      </c>
      <c r="C805" s="1">
        <v>45236.735178009258</v>
      </c>
      <c r="D805" s="1">
        <v>45281</v>
      </c>
      <c r="E805" t="s">
        <v>139</v>
      </c>
      <c r="G805" t="s">
        <v>115</v>
      </c>
      <c r="H805" t="s">
        <v>115</v>
      </c>
      <c r="I805" t="s">
        <v>115</v>
      </c>
      <c r="J805" t="s">
        <v>5932</v>
      </c>
      <c r="L805" t="s">
        <v>3794</v>
      </c>
      <c r="N805" t="s">
        <v>214</v>
      </c>
      <c r="O805" t="s">
        <v>120</v>
      </c>
      <c r="P805" s="8">
        <v>96950</v>
      </c>
      <c r="Q805" t="s">
        <v>121</v>
      </c>
      <c r="S805" s="10">
        <v>16702341795</v>
      </c>
      <c r="U805">
        <v>551114</v>
      </c>
      <c r="V805" t="s">
        <v>122</v>
      </c>
      <c r="X805" t="s">
        <v>5525</v>
      </c>
      <c r="Y805" t="s">
        <v>5881</v>
      </c>
      <c r="Z805" t="s">
        <v>5527</v>
      </c>
      <c r="AA805" t="s">
        <v>3585</v>
      </c>
      <c r="AB805" t="s">
        <v>5933</v>
      </c>
      <c r="AD805" t="s">
        <v>214</v>
      </c>
      <c r="AE805" t="s">
        <v>120</v>
      </c>
      <c r="AF805" s="8">
        <v>96950</v>
      </c>
      <c r="AG805" t="s">
        <v>121</v>
      </c>
      <c r="AI805" s="10">
        <v>16702341795</v>
      </c>
      <c r="AK805" t="s">
        <v>3586</v>
      </c>
      <c r="BC805" t="str">
        <f>"13-2011.00"</f>
        <v>13-2011.00</v>
      </c>
      <c r="BD805" t="s">
        <v>1694</v>
      </c>
      <c r="BE805" t="s">
        <v>5934</v>
      </c>
      <c r="BF805" t="s">
        <v>197</v>
      </c>
      <c r="BG805">
        <v>1</v>
      </c>
      <c r="BH805">
        <v>1</v>
      </c>
      <c r="BI805" s="1">
        <v>45292</v>
      </c>
      <c r="BJ805" s="1">
        <v>45657</v>
      </c>
      <c r="BK805" s="1">
        <v>45292</v>
      </c>
      <c r="BL805" s="1">
        <v>45657</v>
      </c>
      <c r="BM805">
        <v>40</v>
      </c>
      <c r="BN805">
        <v>0</v>
      </c>
      <c r="BO805">
        <v>8</v>
      </c>
      <c r="BP805">
        <v>8</v>
      </c>
      <c r="BQ805">
        <v>8</v>
      </c>
      <c r="BR805">
        <v>8</v>
      </c>
      <c r="BS805">
        <v>8</v>
      </c>
      <c r="BT805">
        <v>0</v>
      </c>
      <c r="BU805" t="str">
        <f t="shared" si="32"/>
        <v>8:00 AM</v>
      </c>
      <c r="BV805" t="str">
        <f>"5:00 PM"</f>
        <v>5:00 PM</v>
      </c>
      <c r="BW805" t="s">
        <v>683</v>
      </c>
      <c r="BX805">
        <v>0</v>
      </c>
      <c r="BY805">
        <v>36</v>
      </c>
      <c r="BZ805" t="s">
        <v>115</v>
      </c>
      <c r="CB805" t="s">
        <v>5935</v>
      </c>
      <c r="CC805" t="s">
        <v>4594</v>
      </c>
      <c r="CD805" t="s">
        <v>5936</v>
      </c>
      <c r="CE805" t="s">
        <v>1719</v>
      </c>
      <c r="CF805" t="s">
        <v>120</v>
      </c>
      <c r="CG805" s="8">
        <v>96952</v>
      </c>
      <c r="CH805" s="2">
        <v>16.98</v>
      </c>
      <c r="CI805" s="2">
        <v>17.5</v>
      </c>
      <c r="CL805" t="s">
        <v>134</v>
      </c>
      <c r="CM805" t="s">
        <v>184</v>
      </c>
      <c r="CN805" t="s">
        <v>135</v>
      </c>
      <c r="CP805" t="s">
        <v>115</v>
      </c>
      <c r="CQ805" t="s">
        <v>114</v>
      </c>
      <c r="CR805" t="s">
        <v>114</v>
      </c>
      <c r="CS805" t="s">
        <v>115</v>
      </c>
      <c r="CT805" t="s">
        <v>136</v>
      </c>
      <c r="CU805" t="s">
        <v>114</v>
      </c>
      <c r="CV805" t="s">
        <v>114</v>
      </c>
      <c r="CW805" t="s">
        <v>3591</v>
      </c>
      <c r="CX805" s="10">
        <v>16702341795</v>
      </c>
      <c r="CY805" t="s">
        <v>3586</v>
      </c>
      <c r="CZ805" t="s">
        <v>3592</v>
      </c>
      <c r="DA805" t="s">
        <v>114</v>
      </c>
      <c r="DB805" t="s">
        <v>115</v>
      </c>
    </row>
    <row r="806" spans="1:111" ht="14.45" customHeight="1" x14ac:dyDescent="0.25">
      <c r="A806" t="s">
        <v>5937</v>
      </c>
      <c r="B806" t="s">
        <v>209</v>
      </c>
      <c r="C806" s="1">
        <v>45223.005929861109</v>
      </c>
      <c r="D806" s="1">
        <v>45281</v>
      </c>
      <c r="E806" t="s">
        <v>113</v>
      </c>
      <c r="F806" s="1">
        <v>45198.833333333336</v>
      </c>
      <c r="G806" t="s">
        <v>115</v>
      </c>
      <c r="H806" t="s">
        <v>115</v>
      </c>
      <c r="I806" t="s">
        <v>115</v>
      </c>
      <c r="J806" t="s">
        <v>5916</v>
      </c>
      <c r="K806" t="s">
        <v>5917</v>
      </c>
      <c r="L806" t="s">
        <v>5918</v>
      </c>
      <c r="M806" t="s">
        <v>5919</v>
      </c>
      <c r="N806" t="s">
        <v>119</v>
      </c>
      <c r="O806" t="s">
        <v>120</v>
      </c>
      <c r="P806" s="8">
        <v>96950</v>
      </c>
      <c r="Q806" t="s">
        <v>121</v>
      </c>
      <c r="S806" s="10">
        <v>16702351495</v>
      </c>
      <c r="U806">
        <v>236220</v>
      </c>
      <c r="V806" t="s">
        <v>122</v>
      </c>
      <c r="X806" t="s">
        <v>5920</v>
      </c>
      <c r="Y806" t="s">
        <v>5921</v>
      </c>
      <c r="Z806" t="s">
        <v>5922</v>
      </c>
      <c r="AA806" t="s">
        <v>1396</v>
      </c>
      <c r="AB806" t="s">
        <v>5923</v>
      </c>
      <c r="AD806" t="s">
        <v>119</v>
      </c>
      <c r="AE806" t="s">
        <v>120</v>
      </c>
      <c r="AF806" s="8">
        <v>96950</v>
      </c>
      <c r="AG806" t="s">
        <v>121</v>
      </c>
      <c r="AI806" s="10">
        <v>16707881495</v>
      </c>
      <c r="AK806" t="s">
        <v>5924</v>
      </c>
      <c r="BC806" t="str">
        <f>"49-9071.00"</f>
        <v>49-9071.00</v>
      </c>
      <c r="BD806" t="s">
        <v>200</v>
      </c>
      <c r="BE806" t="s">
        <v>5925</v>
      </c>
      <c r="BF806" t="s">
        <v>5926</v>
      </c>
      <c r="BG806">
        <v>20</v>
      </c>
      <c r="BH806">
        <v>20</v>
      </c>
      <c r="BI806" s="1">
        <v>45200</v>
      </c>
      <c r="BJ806" s="1">
        <v>45565</v>
      </c>
      <c r="BK806" s="1">
        <v>45281</v>
      </c>
      <c r="BL806" s="1">
        <v>45565</v>
      </c>
      <c r="BM806">
        <v>35</v>
      </c>
      <c r="BN806">
        <v>0</v>
      </c>
      <c r="BO806">
        <v>7</v>
      </c>
      <c r="BP806">
        <v>7</v>
      </c>
      <c r="BQ806">
        <v>7</v>
      </c>
      <c r="BR806">
        <v>7</v>
      </c>
      <c r="BS806">
        <v>7</v>
      </c>
      <c r="BT806">
        <v>0</v>
      </c>
      <c r="BU806" t="str">
        <f t="shared" si="32"/>
        <v>8:00 AM</v>
      </c>
      <c r="BV806" t="str">
        <f>"5:00 PM"</f>
        <v>5:00 PM</v>
      </c>
      <c r="BW806" t="s">
        <v>131</v>
      </c>
      <c r="BX806">
        <v>0</v>
      </c>
      <c r="BY806">
        <v>24</v>
      </c>
      <c r="BZ806" t="s">
        <v>115</v>
      </c>
      <c r="CB806" s="3" t="s">
        <v>5938</v>
      </c>
      <c r="CC806" t="s">
        <v>5923</v>
      </c>
      <c r="CE806" t="s">
        <v>119</v>
      </c>
      <c r="CF806" t="s">
        <v>120</v>
      </c>
      <c r="CG806" s="8">
        <v>96950</v>
      </c>
      <c r="CH806" s="2">
        <v>9.5399999999999991</v>
      </c>
      <c r="CI806" s="2">
        <v>9.5399999999999991</v>
      </c>
      <c r="CJ806" s="2">
        <v>14.31</v>
      </c>
      <c r="CK806" s="2">
        <v>14.31</v>
      </c>
      <c r="CL806" t="s">
        <v>134</v>
      </c>
      <c r="CM806" t="s">
        <v>206</v>
      </c>
      <c r="CN806" t="s">
        <v>135</v>
      </c>
      <c r="CP806" t="s">
        <v>114</v>
      </c>
      <c r="CQ806" t="s">
        <v>114</v>
      </c>
      <c r="CR806" t="s">
        <v>115</v>
      </c>
      <c r="CS806" t="s">
        <v>114</v>
      </c>
      <c r="CT806" t="s">
        <v>136</v>
      </c>
      <c r="CU806" t="s">
        <v>114</v>
      </c>
      <c r="CV806" t="s">
        <v>136</v>
      </c>
      <c r="CW806" s="3" t="s">
        <v>2995</v>
      </c>
      <c r="CX806" s="10">
        <v>16707881495</v>
      </c>
      <c r="CY806" t="s">
        <v>5924</v>
      </c>
      <c r="CZ806" t="s">
        <v>206</v>
      </c>
      <c r="DA806" t="s">
        <v>114</v>
      </c>
      <c r="DB806" t="s">
        <v>115</v>
      </c>
    </row>
    <row r="807" spans="1:111" ht="14.45" customHeight="1" x14ac:dyDescent="0.25">
      <c r="A807" t="s">
        <v>5928</v>
      </c>
      <c r="B807" t="s">
        <v>285</v>
      </c>
      <c r="C807" s="1">
        <v>45247.750119560187</v>
      </c>
      <c r="D807" s="1">
        <v>45281</v>
      </c>
      <c r="E807" t="s">
        <v>139</v>
      </c>
      <c r="G807" t="s">
        <v>115</v>
      </c>
      <c r="H807" t="s">
        <v>115</v>
      </c>
      <c r="I807" t="s">
        <v>115</v>
      </c>
      <c r="J807" t="s">
        <v>4731</v>
      </c>
      <c r="L807" t="s">
        <v>4732</v>
      </c>
      <c r="N807" t="s">
        <v>119</v>
      </c>
      <c r="O807" t="s">
        <v>120</v>
      </c>
      <c r="P807" s="8">
        <v>96950</v>
      </c>
      <c r="Q807" t="s">
        <v>121</v>
      </c>
      <c r="R807" t="s">
        <v>215</v>
      </c>
      <c r="S807" s="10">
        <v>16705881110</v>
      </c>
      <c r="U807">
        <v>56132</v>
      </c>
      <c r="V807" t="s">
        <v>122</v>
      </c>
      <c r="X807" t="s">
        <v>4733</v>
      </c>
      <c r="Y807" t="s">
        <v>4734</v>
      </c>
      <c r="Z807" t="s">
        <v>1588</v>
      </c>
      <c r="AA807" t="s">
        <v>126</v>
      </c>
      <c r="AB807" t="s">
        <v>4732</v>
      </c>
      <c r="AD807" t="s">
        <v>119</v>
      </c>
      <c r="AE807" t="s">
        <v>120</v>
      </c>
      <c r="AF807" s="8">
        <v>96950</v>
      </c>
      <c r="AG807" t="s">
        <v>121</v>
      </c>
      <c r="AI807" s="10">
        <v>16705881110</v>
      </c>
      <c r="AK807" t="s">
        <v>4736</v>
      </c>
      <c r="BC807" t="str">
        <f>"43-3031.00"</f>
        <v>43-3031.00</v>
      </c>
      <c r="BD807" t="s">
        <v>310</v>
      </c>
      <c r="BE807" t="s">
        <v>5929</v>
      </c>
      <c r="BF807" t="s">
        <v>197</v>
      </c>
      <c r="BG807">
        <v>2</v>
      </c>
      <c r="BI807" s="1">
        <v>45352</v>
      </c>
      <c r="BJ807" s="1">
        <v>45716</v>
      </c>
      <c r="BM807">
        <v>35</v>
      </c>
      <c r="BN807">
        <v>0</v>
      </c>
      <c r="BO807">
        <v>7</v>
      </c>
      <c r="BP807">
        <v>7</v>
      </c>
      <c r="BQ807">
        <v>7</v>
      </c>
      <c r="BR807">
        <v>7</v>
      </c>
      <c r="BS807">
        <v>7</v>
      </c>
      <c r="BT807">
        <v>0</v>
      </c>
      <c r="BU807" t="str">
        <f t="shared" si="32"/>
        <v>8:00 AM</v>
      </c>
      <c r="BV807" t="str">
        <f>"4:00 PM"</f>
        <v>4:00 PM</v>
      </c>
      <c r="BW807" t="s">
        <v>160</v>
      </c>
      <c r="BX807">
        <v>0</v>
      </c>
      <c r="BY807">
        <v>12</v>
      </c>
      <c r="BZ807" t="s">
        <v>115</v>
      </c>
      <c r="CB807" s="3" t="s">
        <v>5930</v>
      </c>
      <c r="CC807" t="s">
        <v>3998</v>
      </c>
      <c r="CE807" t="s">
        <v>119</v>
      </c>
      <c r="CF807" t="s">
        <v>120</v>
      </c>
      <c r="CG807" s="8">
        <v>96950</v>
      </c>
      <c r="CH807" s="2">
        <v>11.43</v>
      </c>
      <c r="CI807" s="2">
        <v>11.43</v>
      </c>
      <c r="CJ807" s="2">
        <v>17.149999999999999</v>
      </c>
      <c r="CK807" s="2">
        <v>17.149999999999999</v>
      </c>
      <c r="CL807" t="s">
        <v>134</v>
      </c>
      <c r="CM807" t="s">
        <v>975</v>
      </c>
      <c r="CN807" t="s">
        <v>135</v>
      </c>
      <c r="CP807" t="s">
        <v>115</v>
      </c>
      <c r="CQ807" t="s">
        <v>114</v>
      </c>
      <c r="CR807" t="s">
        <v>115</v>
      </c>
      <c r="CS807" t="s">
        <v>114</v>
      </c>
      <c r="CT807" t="s">
        <v>114</v>
      </c>
      <c r="CU807" t="s">
        <v>114</v>
      </c>
      <c r="CV807" t="s">
        <v>136</v>
      </c>
      <c r="CW807" t="s">
        <v>925</v>
      </c>
      <c r="CX807" s="10">
        <v>16705881110</v>
      </c>
      <c r="CY807" t="s">
        <v>4736</v>
      </c>
      <c r="CZ807" t="s">
        <v>270</v>
      </c>
      <c r="DA807" t="s">
        <v>114</v>
      </c>
      <c r="DB807" t="s">
        <v>115</v>
      </c>
    </row>
    <row r="808" spans="1:111" ht="14.45" customHeight="1" x14ac:dyDescent="0.25">
      <c r="A808" t="s">
        <v>5939</v>
      </c>
      <c r="B808" t="s">
        <v>209</v>
      </c>
      <c r="C808" s="1">
        <v>45185.038360416664</v>
      </c>
      <c r="D808" s="1">
        <v>45282</v>
      </c>
      <c r="E808" t="s">
        <v>139</v>
      </c>
      <c r="G808" t="s">
        <v>115</v>
      </c>
      <c r="H808" t="s">
        <v>115</v>
      </c>
      <c r="I808" t="s">
        <v>115</v>
      </c>
      <c r="J808" t="s">
        <v>4731</v>
      </c>
      <c r="L808" t="s">
        <v>4732</v>
      </c>
      <c r="N808" t="s">
        <v>119</v>
      </c>
      <c r="O808" t="s">
        <v>120</v>
      </c>
      <c r="P808" s="8">
        <v>96950</v>
      </c>
      <c r="Q808" t="s">
        <v>121</v>
      </c>
      <c r="S808" s="10">
        <v>16705881110</v>
      </c>
      <c r="U808">
        <v>56132</v>
      </c>
      <c r="V808" t="s">
        <v>122</v>
      </c>
      <c r="X808" t="s">
        <v>4733</v>
      </c>
      <c r="Y808" t="s">
        <v>4734</v>
      </c>
      <c r="Z808" t="s">
        <v>1588</v>
      </c>
      <c r="AA808" t="s">
        <v>126</v>
      </c>
      <c r="AB808" t="s">
        <v>4732</v>
      </c>
      <c r="AD808" t="s">
        <v>119</v>
      </c>
      <c r="AE808" t="s">
        <v>120</v>
      </c>
      <c r="AF808" s="8">
        <v>96950</v>
      </c>
      <c r="AG808" t="s">
        <v>121</v>
      </c>
      <c r="AI808" s="10">
        <v>16705887701</v>
      </c>
      <c r="AK808" t="s">
        <v>4736</v>
      </c>
      <c r="BC808" t="str">
        <f>"35-2014.00"</f>
        <v>35-2014.00</v>
      </c>
      <c r="BD808" t="s">
        <v>222</v>
      </c>
      <c r="BE808" t="s">
        <v>5940</v>
      </c>
      <c r="BF808" t="s">
        <v>3845</v>
      </c>
      <c r="BG808">
        <v>5</v>
      </c>
      <c r="BH808">
        <v>5</v>
      </c>
      <c r="BI808" s="1">
        <v>45261</v>
      </c>
      <c r="BJ808" s="1">
        <v>45626</v>
      </c>
      <c r="BK808" s="1">
        <v>45282</v>
      </c>
      <c r="BL808" s="1">
        <v>45626</v>
      </c>
      <c r="BM808">
        <v>35</v>
      </c>
      <c r="BN808">
        <v>0</v>
      </c>
      <c r="BO808">
        <v>7</v>
      </c>
      <c r="BP808">
        <v>7</v>
      </c>
      <c r="BQ808">
        <v>7</v>
      </c>
      <c r="BR808">
        <v>7</v>
      </c>
      <c r="BS808">
        <v>7</v>
      </c>
      <c r="BT808">
        <v>0</v>
      </c>
      <c r="BU808" t="str">
        <f t="shared" si="32"/>
        <v>8:00 AM</v>
      </c>
      <c r="BV808" t="str">
        <f>"4:00 PM"</f>
        <v>4:00 PM</v>
      </c>
      <c r="BW808" t="s">
        <v>131</v>
      </c>
      <c r="BX808">
        <v>0</v>
      </c>
      <c r="BY808">
        <v>12</v>
      </c>
      <c r="BZ808" t="s">
        <v>115</v>
      </c>
      <c r="CB808" t="s">
        <v>5941</v>
      </c>
      <c r="CC808" t="s">
        <v>3998</v>
      </c>
      <c r="CE808" t="s">
        <v>119</v>
      </c>
      <c r="CF808" t="s">
        <v>120</v>
      </c>
      <c r="CG808" s="8">
        <v>96950</v>
      </c>
      <c r="CH808" s="2">
        <v>8.69</v>
      </c>
      <c r="CI808" s="2">
        <v>8.69</v>
      </c>
      <c r="CJ808" s="2">
        <v>13.04</v>
      </c>
      <c r="CK808" s="2">
        <v>13.04</v>
      </c>
      <c r="CL808" t="s">
        <v>134</v>
      </c>
      <c r="CM808" t="s">
        <v>975</v>
      </c>
      <c r="CN808" t="s">
        <v>135</v>
      </c>
      <c r="CP808" t="s">
        <v>115</v>
      </c>
      <c r="CQ808" t="s">
        <v>114</v>
      </c>
      <c r="CR808" t="s">
        <v>115</v>
      </c>
      <c r="CS808" t="s">
        <v>114</v>
      </c>
      <c r="CT808" t="s">
        <v>114</v>
      </c>
      <c r="CU808" t="s">
        <v>114</v>
      </c>
      <c r="CV808" t="s">
        <v>136</v>
      </c>
      <c r="CW808" t="s">
        <v>1523</v>
      </c>
      <c r="CX808" s="10">
        <v>16705887701</v>
      </c>
      <c r="CY808" t="s">
        <v>4736</v>
      </c>
      <c r="CZ808" t="s">
        <v>270</v>
      </c>
      <c r="DA808" t="s">
        <v>114</v>
      </c>
      <c r="DB808" t="s">
        <v>115</v>
      </c>
    </row>
    <row r="809" spans="1:111" ht="14.45" customHeight="1" x14ac:dyDescent="0.25">
      <c r="A809" t="s">
        <v>5942</v>
      </c>
      <c r="B809" t="s">
        <v>209</v>
      </c>
      <c r="C809" s="1">
        <v>45217.899467939817</v>
      </c>
      <c r="D809" s="1">
        <v>45282</v>
      </c>
      <c r="E809" t="s">
        <v>139</v>
      </c>
      <c r="G809" t="s">
        <v>115</v>
      </c>
      <c r="H809" t="s">
        <v>115</v>
      </c>
      <c r="I809" t="s">
        <v>115</v>
      </c>
      <c r="J809" t="s">
        <v>5943</v>
      </c>
      <c r="K809" t="s">
        <v>5944</v>
      </c>
      <c r="L809" t="s">
        <v>5945</v>
      </c>
      <c r="M809" t="s">
        <v>5946</v>
      </c>
      <c r="N809" t="s">
        <v>119</v>
      </c>
      <c r="O809" t="s">
        <v>120</v>
      </c>
      <c r="P809" s="8">
        <v>96950</v>
      </c>
      <c r="Q809" t="s">
        <v>121</v>
      </c>
      <c r="S809" s="10">
        <v>16702332288</v>
      </c>
      <c r="U809">
        <v>722511</v>
      </c>
      <c r="V809" t="s">
        <v>122</v>
      </c>
      <c r="X809" t="s">
        <v>5947</v>
      </c>
      <c r="Y809" t="s">
        <v>5948</v>
      </c>
      <c r="Z809" t="s">
        <v>5949</v>
      </c>
      <c r="AA809" t="s">
        <v>1396</v>
      </c>
      <c r="AB809" t="s">
        <v>5946</v>
      </c>
      <c r="AC809" t="s">
        <v>5950</v>
      </c>
      <c r="AD809" t="s">
        <v>119</v>
      </c>
      <c r="AE809" t="s">
        <v>120</v>
      </c>
      <c r="AF809" s="8">
        <v>96950</v>
      </c>
      <c r="AG809" t="s">
        <v>121</v>
      </c>
      <c r="AI809" s="10">
        <v>16702332288</v>
      </c>
      <c r="AK809" t="s">
        <v>5951</v>
      </c>
      <c r="BC809" t="str">
        <f>"35-2014.00"</f>
        <v>35-2014.00</v>
      </c>
      <c r="BD809" t="s">
        <v>222</v>
      </c>
      <c r="BE809" t="s">
        <v>5952</v>
      </c>
      <c r="BF809" t="s">
        <v>630</v>
      </c>
      <c r="BG809">
        <v>3</v>
      </c>
      <c r="BH809">
        <v>3</v>
      </c>
      <c r="BI809" s="1">
        <v>45200</v>
      </c>
      <c r="BJ809" s="1">
        <v>45565</v>
      </c>
      <c r="BK809" s="1">
        <v>45282</v>
      </c>
      <c r="BL809" s="1">
        <v>45565</v>
      </c>
      <c r="BM809">
        <v>35</v>
      </c>
      <c r="BN809">
        <v>0</v>
      </c>
      <c r="BO809">
        <v>7</v>
      </c>
      <c r="BP809">
        <v>7</v>
      </c>
      <c r="BQ809">
        <v>7</v>
      </c>
      <c r="BR809">
        <v>7</v>
      </c>
      <c r="BS809">
        <v>7</v>
      </c>
      <c r="BT809">
        <v>0</v>
      </c>
      <c r="BU809" t="str">
        <f>"11:00 AM"</f>
        <v>11:00 AM</v>
      </c>
      <c r="BV809" t="str">
        <f>"9:00 PM"</f>
        <v>9:00 PM</v>
      </c>
      <c r="BW809" t="s">
        <v>131</v>
      </c>
      <c r="BX809">
        <v>0</v>
      </c>
      <c r="BY809">
        <v>12</v>
      </c>
      <c r="BZ809" t="s">
        <v>115</v>
      </c>
      <c r="CB809" t="s">
        <v>423</v>
      </c>
      <c r="CC809" t="s">
        <v>5953</v>
      </c>
      <c r="CD809" t="s">
        <v>5946</v>
      </c>
      <c r="CE809" t="s">
        <v>119</v>
      </c>
      <c r="CF809" t="s">
        <v>120</v>
      </c>
      <c r="CG809" s="8">
        <v>96950</v>
      </c>
      <c r="CH809" s="2">
        <v>8.69</v>
      </c>
      <c r="CI809" s="2">
        <v>8.69</v>
      </c>
      <c r="CJ809" s="2">
        <v>13.04</v>
      </c>
      <c r="CK809" s="2">
        <v>13.04</v>
      </c>
      <c r="CL809" t="s">
        <v>134</v>
      </c>
      <c r="CM809" t="s">
        <v>423</v>
      </c>
      <c r="CN809" t="s">
        <v>135</v>
      </c>
      <c r="CP809" t="s">
        <v>115</v>
      </c>
      <c r="CQ809" t="s">
        <v>114</v>
      </c>
      <c r="CR809" t="s">
        <v>115</v>
      </c>
      <c r="CS809" t="s">
        <v>114</v>
      </c>
      <c r="CT809" t="s">
        <v>136</v>
      </c>
      <c r="CU809" t="s">
        <v>114</v>
      </c>
      <c r="CV809" t="s">
        <v>136</v>
      </c>
      <c r="CW809" t="s">
        <v>5954</v>
      </c>
      <c r="CX809" s="10">
        <v>16702332288</v>
      </c>
      <c r="CY809" t="s">
        <v>5951</v>
      </c>
      <c r="CZ809" t="s">
        <v>136</v>
      </c>
      <c r="DA809" t="s">
        <v>114</v>
      </c>
      <c r="DB809" t="s">
        <v>115</v>
      </c>
    </row>
    <row r="810" spans="1:111" ht="14.45" customHeight="1" x14ac:dyDescent="0.25">
      <c r="A810" t="s">
        <v>5955</v>
      </c>
      <c r="B810" t="s">
        <v>209</v>
      </c>
      <c r="C810" s="1">
        <v>45185.015475115739</v>
      </c>
      <c r="D810" s="1">
        <v>45282</v>
      </c>
      <c r="E810" t="s">
        <v>139</v>
      </c>
      <c r="G810" t="s">
        <v>115</v>
      </c>
      <c r="H810" t="s">
        <v>115</v>
      </c>
      <c r="I810" t="s">
        <v>115</v>
      </c>
      <c r="J810" t="s">
        <v>4731</v>
      </c>
      <c r="L810" t="s">
        <v>5956</v>
      </c>
      <c r="N810" t="s">
        <v>119</v>
      </c>
      <c r="O810" t="s">
        <v>120</v>
      </c>
      <c r="P810" s="8">
        <v>96950</v>
      </c>
      <c r="Q810" t="s">
        <v>121</v>
      </c>
      <c r="R810" t="s">
        <v>215</v>
      </c>
      <c r="S810" s="10">
        <v>16705881110</v>
      </c>
      <c r="U810">
        <v>56132</v>
      </c>
      <c r="V810" t="s">
        <v>122</v>
      </c>
      <c r="X810" t="s">
        <v>4733</v>
      </c>
      <c r="Y810" t="s">
        <v>4734</v>
      </c>
      <c r="Z810" t="s">
        <v>1588</v>
      </c>
      <c r="AA810" t="s">
        <v>126</v>
      </c>
      <c r="AB810" t="s">
        <v>5957</v>
      </c>
      <c r="AD810" t="s">
        <v>119</v>
      </c>
      <c r="AE810" t="s">
        <v>120</v>
      </c>
      <c r="AF810" s="8">
        <v>96950</v>
      </c>
      <c r="AG810" t="s">
        <v>121</v>
      </c>
      <c r="AI810" s="10">
        <v>16705887701</v>
      </c>
      <c r="AK810" t="s">
        <v>4736</v>
      </c>
      <c r="BC810" t="str">
        <f>"37-2012.00"</f>
        <v>37-2012.00</v>
      </c>
      <c r="BD810" t="s">
        <v>263</v>
      </c>
      <c r="BE810" t="s">
        <v>5958</v>
      </c>
      <c r="BF810" t="s">
        <v>1591</v>
      </c>
      <c r="BG810">
        <v>20</v>
      </c>
      <c r="BH810">
        <v>20</v>
      </c>
      <c r="BI810" s="1">
        <v>45261</v>
      </c>
      <c r="BJ810" s="1">
        <v>45626</v>
      </c>
      <c r="BK810" s="1">
        <v>45282</v>
      </c>
      <c r="BL810" s="1">
        <v>45626</v>
      </c>
      <c r="BM810">
        <v>35</v>
      </c>
      <c r="BN810">
        <v>0</v>
      </c>
      <c r="BO810">
        <v>7</v>
      </c>
      <c r="BP810">
        <v>7</v>
      </c>
      <c r="BQ810">
        <v>7</v>
      </c>
      <c r="BR810">
        <v>7</v>
      </c>
      <c r="BS810">
        <v>7</v>
      </c>
      <c r="BT810">
        <v>0</v>
      </c>
      <c r="BU810" t="str">
        <f>"8:00 AM"</f>
        <v>8:00 AM</v>
      </c>
      <c r="BV810" t="str">
        <f>"4:00 PM"</f>
        <v>4:00 PM</v>
      </c>
      <c r="BW810" t="s">
        <v>131</v>
      </c>
      <c r="BX810">
        <v>0</v>
      </c>
      <c r="BY810">
        <v>3</v>
      </c>
      <c r="BZ810" t="s">
        <v>115</v>
      </c>
      <c r="CB810" s="3" t="s">
        <v>5959</v>
      </c>
      <c r="CC810" t="s">
        <v>3998</v>
      </c>
      <c r="CE810" t="s">
        <v>119</v>
      </c>
      <c r="CF810" t="s">
        <v>120</v>
      </c>
      <c r="CG810" s="8">
        <v>96950</v>
      </c>
      <c r="CH810" s="2">
        <v>7.64</v>
      </c>
      <c r="CI810" s="2">
        <v>7.64</v>
      </c>
      <c r="CJ810" s="2">
        <v>11.46</v>
      </c>
      <c r="CK810" s="2">
        <v>11.46</v>
      </c>
      <c r="CL810" t="s">
        <v>134</v>
      </c>
      <c r="CM810" t="s">
        <v>975</v>
      </c>
      <c r="CN810" t="s">
        <v>135</v>
      </c>
      <c r="CP810" t="s">
        <v>115</v>
      </c>
      <c r="CQ810" t="s">
        <v>114</v>
      </c>
      <c r="CR810" t="s">
        <v>115</v>
      </c>
      <c r="CS810" t="s">
        <v>114</v>
      </c>
      <c r="CT810" t="s">
        <v>114</v>
      </c>
      <c r="CU810" t="s">
        <v>114</v>
      </c>
      <c r="CV810" t="s">
        <v>136</v>
      </c>
      <c r="CW810" t="s">
        <v>1523</v>
      </c>
      <c r="CX810" s="10">
        <v>16705887701</v>
      </c>
      <c r="CY810" t="s">
        <v>4736</v>
      </c>
      <c r="CZ810" t="s">
        <v>270</v>
      </c>
      <c r="DA810" t="s">
        <v>114</v>
      </c>
      <c r="DB810" t="s">
        <v>115</v>
      </c>
    </row>
    <row r="811" spans="1:111" ht="14.45" customHeight="1" x14ac:dyDescent="0.25">
      <c r="A811" t="s">
        <v>5960</v>
      </c>
      <c r="B811" t="s">
        <v>209</v>
      </c>
      <c r="C811" s="1">
        <v>45231.086007175923</v>
      </c>
      <c r="D811" s="1">
        <v>45282</v>
      </c>
      <c r="E811" t="s">
        <v>113</v>
      </c>
      <c r="F811" s="1">
        <v>45331.791666666664</v>
      </c>
      <c r="G811" t="s">
        <v>114</v>
      </c>
      <c r="H811" t="s">
        <v>115</v>
      </c>
      <c r="I811" t="s">
        <v>115</v>
      </c>
      <c r="J811" t="s">
        <v>5961</v>
      </c>
      <c r="K811" t="s">
        <v>5962</v>
      </c>
      <c r="L811" t="s">
        <v>5963</v>
      </c>
      <c r="M811" t="s">
        <v>5964</v>
      </c>
      <c r="N811" t="s">
        <v>119</v>
      </c>
      <c r="O811" t="s">
        <v>120</v>
      </c>
      <c r="P811" s="8">
        <v>96950</v>
      </c>
      <c r="Q811" t="s">
        <v>121</v>
      </c>
      <c r="R811" t="s">
        <v>136</v>
      </c>
      <c r="S811" s="10">
        <v>16702343010</v>
      </c>
      <c r="U811">
        <v>54121</v>
      </c>
      <c r="V811" t="s">
        <v>122</v>
      </c>
      <c r="X811" t="s">
        <v>5965</v>
      </c>
      <c r="Y811" t="s">
        <v>5966</v>
      </c>
      <c r="AA811" t="s">
        <v>356</v>
      </c>
      <c r="AB811" t="s">
        <v>5963</v>
      </c>
      <c r="AC811" t="s">
        <v>5964</v>
      </c>
      <c r="AD811" t="s">
        <v>119</v>
      </c>
      <c r="AE811" t="s">
        <v>120</v>
      </c>
      <c r="AF811" s="8">
        <v>96950</v>
      </c>
      <c r="AG811" t="s">
        <v>121</v>
      </c>
      <c r="AI811" s="10">
        <v>16702343010</v>
      </c>
      <c r="AK811" t="s">
        <v>5967</v>
      </c>
      <c r="BC811" t="str">
        <f>"13-2011.00"</f>
        <v>13-2011.00</v>
      </c>
      <c r="BD811" t="s">
        <v>1694</v>
      </c>
      <c r="BE811" t="s">
        <v>5968</v>
      </c>
      <c r="BF811" t="s">
        <v>197</v>
      </c>
      <c r="BG811">
        <v>1</v>
      </c>
      <c r="BH811">
        <v>1</v>
      </c>
      <c r="BI811" s="1">
        <v>45333</v>
      </c>
      <c r="BJ811" s="1">
        <v>46428</v>
      </c>
      <c r="BK811" s="1">
        <v>45333</v>
      </c>
      <c r="BL811" s="1">
        <v>46428</v>
      </c>
      <c r="BM811">
        <v>35</v>
      </c>
      <c r="BN811">
        <v>0</v>
      </c>
      <c r="BO811">
        <v>7</v>
      </c>
      <c r="BP811">
        <v>7</v>
      </c>
      <c r="BQ811">
        <v>7</v>
      </c>
      <c r="BR811">
        <v>7</v>
      </c>
      <c r="BS811">
        <v>7</v>
      </c>
      <c r="BT811">
        <v>0</v>
      </c>
      <c r="BU811" t="str">
        <f>"10:30 AM"</f>
        <v>10:30 AM</v>
      </c>
      <c r="BV811" t="str">
        <f>"6:00 PM"</f>
        <v>6:00 PM</v>
      </c>
      <c r="BW811" t="s">
        <v>683</v>
      </c>
      <c r="BX811">
        <v>0</v>
      </c>
      <c r="BY811">
        <v>36</v>
      </c>
      <c r="BZ811" t="s">
        <v>115</v>
      </c>
      <c r="CB811" t="s">
        <v>5969</v>
      </c>
      <c r="CC811" t="s">
        <v>5963</v>
      </c>
      <c r="CD811" t="s">
        <v>5964</v>
      </c>
      <c r="CE811" t="s">
        <v>119</v>
      </c>
      <c r="CF811" t="s">
        <v>120</v>
      </c>
      <c r="CG811" s="8">
        <v>96950</v>
      </c>
      <c r="CH811" s="2">
        <v>16.98</v>
      </c>
      <c r="CI811" s="2">
        <v>16.98</v>
      </c>
      <c r="CJ811" s="2">
        <v>25.47</v>
      </c>
      <c r="CK811" s="2">
        <v>25.47</v>
      </c>
      <c r="CL811" t="s">
        <v>134</v>
      </c>
      <c r="CN811" t="s">
        <v>135</v>
      </c>
      <c r="CP811" t="s">
        <v>115</v>
      </c>
      <c r="CQ811" t="s">
        <v>114</v>
      </c>
      <c r="CR811" t="s">
        <v>114</v>
      </c>
      <c r="CS811" t="s">
        <v>114</v>
      </c>
      <c r="CT811" t="s">
        <v>136</v>
      </c>
      <c r="CU811" t="s">
        <v>114</v>
      </c>
      <c r="CV811" t="s">
        <v>114</v>
      </c>
      <c r="CW811" t="s">
        <v>5970</v>
      </c>
      <c r="CX811" s="10">
        <v>16702343010</v>
      </c>
      <c r="CY811" t="s">
        <v>5967</v>
      </c>
      <c r="CZ811" t="s">
        <v>473</v>
      </c>
      <c r="DA811" t="s">
        <v>114</v>
      </c>
      <c r="DB811" t="s">
        <v>115</v>
      </c>
    </row>
    <row r="812" spans="1:111" ht="14.45" customHeight="1" x14ac:dyDescent="0.25">
      <c r="A812" t="s">
        <v>5971</v>
      </c>
      <c r="B812" t="s">
        <v>209</v>
      </c>
      <c r="C812" s="1">
        <v>45207.199154398149</v>
      </c>
      <c r="D812" s="1">
        <v>45282</v>
      </c>
      <c r="E812" t="s">
        <v>139</v>
      </c>
      <c r="G812" t="s">
        <v>115</v>
      </c>
      <c r="H812" t="s">
        <v>115</v>
      </c>
      <c r="I812" t="s">
        <v>115</v>
      </c>
      <c r="J812" t="s">
        <v>5972</v>
      </c>
      <c r="K812" t="s">
        <v>5973</v>
      </c>
      <c r="L812" t="s">
        <v>5974</v>
      </c>
      <c r="M812" t="s">
        <v>136</v>
      </c>
      <c r="N812" t="s">
        <v>1719</v>
      </c>
      <c r="O812" t="s">
        <v>120</v>
      </c>
      <c r="P812" s="8">
        <v>96952</v>
      </c>
      <c r="Q812" t="s">
        <v>121</v>
      </c>
      <c r="R812" t="s">
        <v>215</v>
      </c>
      <c r="S812" s="10">
        <v>16707888668</v>
      </c>
      <c r="U812">
        <v>111419</v>
      </c>
      <c r="V812" t="s">
        <v>122</v>
      </c>
      <c r="X812" t="s">
        <v>5975</v>
      </c>
      <c r="Y812" t="s">
        <v>5976</v>
      </c>
      <c r="AA812" t="s">
        <v>219</v>
      </c>
      <c r="AB812" t="s">
        <v>5974</v>
      </c>
      <c r="AC812" t="s">
        <v>136</v>
      </c>
      <c r="AD812" t="s">
        <v>1719</v>
      </c>
      <c r="AE812" t="s">
        <v>120</v>
      </c>
      <c r="AF812" s="8">
        <v>96952</v>
      </c>
      <c r="AG812" t="s">
        <v>121</v>
      </c>
      <c r="AI812" s="10">
        <v>16707888668</v>
      </c>
      <c r="AK812" t="s">
        <v>5977</v>
      </c>
      <c r="BC812" t="str">
        <f>"45-2092.00"</f>
        <v>45-2092.00</v>
      </c>
      <c r="BD812" t="s">
        <v>3897</v>
      </c>
      <c r="BE812" t="s">
        <v>5978</v>
      </c>
      <c r="BF812" t="s">
        <v>5979</v>
      </c>
      <c r="BG812">
        <v>4</v>
      </c>
      <c r="BH812">
        <v>4</v>
      </c>
      <c r="BI812" s="1">
        <v>45275</v>
      </c>
      <c r="BJ812" s="1">
        <v>45640</v>
      </c>
      <c r="BK812" s="1">
        <v>45282</v>
      </c>
      <c r="BL812" s="1">
        <v>45640</v>
      </c>
      <c r="BM812">
        <v>35</v>
      </c>
      <c r="BN812">
        <v>0</v>
      </c>
      <c r="BO812">
        <v>7</v>
      </c>
      <c r="BP812">
        <v>7</v>
      </c>
      <c r="BQ812">
        <v>7</v>
      </c>
      <c r="BR812">
        <v>7</v>
      </c>
      <c r="BS812">
        <v>7</v>
      </c>
      <c r="BT812">
        <v>0</v>
      </c>
      <c r="BU812" t="str">
        <f>"7:30 AM"</f>
        <v>7:30 AM</v>
      </c>
      <c r="BV812" t="str">
        <f>"5:00 PM"</f>
        <v>5:00 PM</v>
      </c>
      <c r="BW812" t="s">
        <v>131</v>
      </c>
      <c r="BX812">
        <v>0</v>
      </c>
      <c r="BY812">
        <v>3</v>
      </c>
      <c r="BZ812" t="s">
        <v>115</v>
      </c>
      <c r="CB812" s="3" t="s">
        <v>5980</v>
      </c>
      <c r="CC812" t="s">
        <v>5974</v>
      </c>
      <c r="CD812" t="s">
        <v>136</v>
      </c>
      <c r="CE812" t="s">
        <v>1719</v>
      </c>
      <c r="CF812" t="s">
        <v>120</v>
      </c>
      <c r="CG812" s="8">
        <v>96952</v>
      </c>
      <c r="CH812" s="2">
        <v>12.16</v>
      </c>
      <c r="CI812" s="2">
        <v>12.16</v>
      </c>
      <c r="CJ812" s="2">
        <v>18.239999999999998</v>
      </c>
      <c r="CK812" s="2">
        <v>18.239999999999998</v>
      </c>
      <c r="CL812" t="s">
        <v>134</v>
      </c>
      <c r="CM812" t="s">
        <v>5981</v>
      </c>
      <c r="CN812" t="s">
        <v>135</v>
      </c>
      <c r="CP812" t="s">
        <v>115</v>
      </c>
      <c r="CQ812" t="s">
        <v>114</v>
      </c>
      <c r="CR812" t="s">
        <v>115</v>
      </c>
      <c r="CS812" t="s">
        <v>114</v>
      </c>
      <c r="CT812" t="s">
        <v>136</v>
      </c>
      <c r="CU812" t="s">
        <v>114</v>
      </c>
      <c r="CV812" t="s">
        <v>136</v>
      </c>
      <c r="CW812" t="s">
        <v>5982</v>
      </c>
      <c r="CX812" s="10">
        <v>16707888668</v>
      </c>
      <c r="CY812" t="s">
        <v>5977</v>
      </c>
      <c r="CZ812" t="s">
        <v>136</v>
      </c>
      <c r="DA812" t="s">
        <v>114</v>
      </c>
      <c r="DB812" t="s">
        <v>115</v>
      </c>
    </row>
    <row r="813" spans="1:111" ht="14.45" customHeight="1" x14ac:dyDescent="0.25">
      <c r="A813" t="s">
        <v>5983</v>
      </c>
      <c r="B813" t="s">
        <v>209</v>
      </c>
      <c r="C813" s="1">
        <v>45187.109989004632</v>
      </c>
      <c r="D813" s="1">
        <v>45282</v>
      </c>
      <c r="E813" t="s">
        <v>139</v>
      </c>
      <c r="G813" t="s">
        <v>115</v>
      </c>
      <c r="H813" t="s">
        <v>115</v>
      </c>
      <c r="I813" t="s">
        <v>115</v>
      </c>
      <c r="J813" t="s">
        <v>4731</v>
      </c>
      <c r="L813" t="s">
        <v>5956</v>
      </c>
      <c r="N813" t="s">
        <v>119</v>
      </c>
      <c r="O813" t="s">
        <v>120</v>
      </c>
      <c r="P813" s="8">
        <v>96950</v>
      </c>
      <c r="Q813" t="s">
        <v>121</v>
      </c>
      <c r="R813" t="s">
        <v>215</v>
      </c>
      <c r="S813" s="10">
        <v>16705881110</v>
      </c>
      <c r="U813">
        <v>56132</v>
      </c>
      <c r="V813" t="s">
        <v>122</v>
      </c>
      <c r="X813" t="s">
        <v>4733</v>
      </c>
      <c r="Y813" t="s">
        <v>4734</v>
      </c>
      <c r="Z813" t="s">
        <v>1588</v>
      </c>
      <c r="AA813" t="s">
        <v>126</v>
      </c>
      <c r="AB813" t="s">
        <v>5957</v>
      </c>
      <c r="AD813" t="s">
        <v>119</v>
      </c>
      <c r="AE813" t="s">
        <v>120</v>
      </c>
      <c r="AF813" s="8">
        <v>96950</v>
      </c>
      <c r="AG813" t="s">
        <v>121</v>
      </c>
      <c r="AI813" s="10">
        <v>16705887701</v>
      </c>
      <c r="AK813" t="s">
        <v>4736</v>
      </c>
      <c r="BC813" t="str">
        <f>"37-2012.00"</f>
        <v>37-2012.00</v>
      </c>
      <c r="BD813" t="s">
        <v>263</v>
      </c>
      <c r="BE813" t="s">
        <v>5958</v>
      </c>
      <c r="BF813" t="s">
        <v>1591</v>
      </c>
      <c r="BG813">
        <v>10</v>
      </c>
      <c r="BH813">
        <v>10</v>
      </c>
      <c r="BI813" s="1">
        <v>45261</v>
      </c>
      <c r="BJ813" s="1">
        <v>45626</v>
      </c>
      <c r="BK813" s="1">
        <v>45282</v>
      </c>
      <c r="BL813" s="1">
        <v>45626</v>
      </c>
      <c r="BM813">
        <v>35</v>
      </c>
      <c r="BN813">
        <v>0</v>
      </c>
      <c r="BO813">
        <v>7</v>
      </c>
      <c r="BP813">
        <v>7</v>
      </c>
      <c r="BQ813">
        <v>7</v>
      </c>
      <c r="BR813">
        <v>7</v>
      </c>
      <c r="BS813">
        <v>7</v>
      </c>
      <c r="BT813">
        <v>0</v>
      </c>
      <c r="BU813" t="str">
        <f>"8:00 AM"</f>
        <v>8:00 AM</v>
      </c>
      <c r="BV813" t="str">
        <f>"4:00 PM"</f>
        <v>4:00 PM</v>
      </c>
      <c r="BW813" t="s">
        <v>131</v>
      </c>
      <c r="BX813">
        <v>0</v>
      </c>
      <c r="BY813">
        <v>3</v>
      </c>
      <c r="BZ813" t="s">
        <v>115</v>
      </c>
      <c r="CB813" s="3" t="s">
        <v>5984</v>
      </c>
      <c r="CC813" t="s">
        <v>3998</v>
      </c>
      <c r="CE813" t="s">
        <v>119</v>
      </c>
      <c r="CF813" t="s">
        <v>120</v>
      </c>
      <c r="CG813" s="8">
        <v>96950</v>
      </c>
      <c r="CH813" s="2">
        <v>7.64</v>
      </c>
      <c r="CI813" s="2">
        <v>7.64</v>
      </c>
      <c r="CJ813" s="2">
        <v>11.46</v>
      </c>
      <c r="CK813" s="2">
        <v>11.46</v>
      </c>
      <c r="CL813" t="s">
        <v>134</v>
      </c>
      <c r="CM813" t="s">
        <v>975</v>
      </c>
      <c r="CN813" t="s">
        <v>135</v>
      </c>
      <c r="CP813" t="s">
        <v>115</v>
      </c>
      <c r="CQ813" t="s">
        <v>114</v>
      </c>
      <c r="CR813" t="s">
        <v>115</v>
      </c>
      <c r="CS813" t="s">
        <v>114</v>
      </c>
      <c r="CT813" t="s">
        <v>114</v>
      </c>
      <c r="CU813" t="s">
        <v>114</v>
      </c>
      <c r="CV813" t="s">
        <v>136</v>
      </c>
      <c r="CW813" t="s">
        <v>5985</v>
      </c>
      <c r="CX813" s="10">
        <v>16705887701</v>
      </c>
      <c r="CY813" t="s">
        <v>4736</v>
      </c>
      <c r="CZ813" t="s">
        <v>270</v>
      </c>
      <c r="DA813" t="s">
        <v>114</v>
      </c>
      <c r="DB813" t="s">
        <v>115</v>
      </c>
    </row>
    <row r="814" spans="1:111" ht="14.45" customHeight="1" x14ac:dyDescent="0.25">
      <c r="A814" t="s">
        <v>5986</v>
      </c>
      <c r="B814" t="s">
        <v>209</v>
      </c>
      <c r="C814" s="1">
        <v>45230.392389004628</v>
      </c>
      <c r="D814" s="1">
        <v>45282</v>
      </c>
      <c r="E814" t="s">
        <v>139</v>
      </c>
      <c r="G814" t="s">
        <v>115</v>
      </c>
      <c r="H814" t="s">
        <v>115</v>
      </c>
      <c r="I814" t="s">
        <v>115</v>
      </c>
      <c r="J814" t="s">
        <v>5987</v>
      </c>
      <c r="K814" t="s">
        <v>136</v>
      </c>
      <c r="L814" t="s">
        <v>5988</v>
      </c>
      <c r="M814" t="s">
        <v>4345</v>
      </c>
      <c r="N814" t="s">
        <v>540</v>
      </c>
      <c r="O814" t="s">
        <v>120</v>
      </c>
      <c r="P814" s="8">
        <v>96950</v>
      </c>
      <c r="Q814" t="s">
        <v>121</v>
      </c>
      <c r="S814" s="10">
        <v>16702876895</v>
      </c>
      <c r="U814">
        <v>48531</v>
      </c>
      <c r="V814" t="s">
        <v>122</v>
      </c>
      <c r="X814" t="s">
        <v>5989</v>
      </c>
      <c r="Y814" t="s">
        <v>5990</v>
      </c>
      <c r="Z814" t="s">
        <v>136</v>
      </c>
      <c r="AA814">
        <v>6702876895</v>
      </c>
      <c r="AB814" t="s">
        <v>5988</v>
      </c>
      <c r="AC814" t="s">
        <v>4345</v>
      </c>
      <c r="AD814" t="s">
        <v>214</v>
      </c>
      <c r="AE814" t="s">
        <v>120</v>
      </c>
      <c r="AF814" s="8">
        <v>96950</v>
      </c>
      <c r="AG814" t="s">
        <v>121</v>
      </c>
      <c r="AI814" s="10">
        <v>16702876895</v>
      </c>
      <c r="AK814" t="s">
        <v>5991</v>
      </c>
      <c r="BC814" t="str">
        <f>"53-3054.00"</f>
        <v>53-3054.00</v>
      </c>
      <c r="BD814" t="s">
        <v>5383</v>
      </c>
      <c r="BE814" t="s">
        <v>5992</v>
      </c>
      <c r="BF814" t="s">
        <v>5383</v>
      </c>
      <c r="BG814">
        <v>8</v>
      </c>
      <c r="BH814">
        <v>8</v>
      </c>
      <c r="BI814" s="1">
        <v>45261</v>
      </c>
      <c r="BJ814" s="1">
        <v>45626</v>
      </c>
      <c r="BK814" s="1">
        <v>45282</v>
      </c>
      <c r="BL814" s="1">
        <v>45626</v>
      </c>
      <c r="BM814">
        <v>40</v>
      </c>
      <c r="BN814">
        <v>0</v>
      </c>
      <c r="BO814">
        <v>8</v>
      </c>
      <c r="BP814">
        <v>8</v>
      </c>
      <c r="BQ814">
        <v>8</v>
      </c>
      <c r="BR814">
        <v>8</v>
      </c>
      <c r="BS814">
        <v>8</v>
      </c>
      <c r="BT814">
        <v>0</v>
      </c>
      <c r="BU814" t="str">
        <f>"8:00 AM"</f>
        <v>8:00 AM</v>
      </c>
      <c r="BV814" t="str">
        <f>"5:00 PM"</f>
        <v>5:00 PM</v>
      </c>
      <c r="BW814" t="s">
        <v>184</v>
      </c>
      <c r="BX814">
        <v>0</v>
      </c>
      <c r="BY814">
        <v>6</v>
      </c>
      <c r="BZ814" t="s">
        <v>115</v>
      </c>
      <c r="CB814" t="s">
        <v>5993</v>
      </c>
      <c r="CC814" t="s">
        <v>347</v>
      </c>
      <c r="CD814" t="s">
        <v>136</v>
      </c>
      <c r="CE814" t="s">
        <v>214</v>
      </c>
      <c r="CF814" t="s">
        <v>120</v>
      </c>
      <c r="CG814" s="8">
        <v>96950</v>
      </c>
      <c r="CH814" s="2">
        <v>10.54</v>
      </c>
      <c r="CI814" s="2">
        <v>10.54</v>
      </c>
      <c r="CJ814" s="2">
        <v>15.81</v>
      </c>
      <c r="CK814" s="2">
        <v>15.81</v>
      </c>
      <c r="CL814" t="s">
        <v>134</v>
      </c>
      <c r="CM814" t="s">
        <v>184</v>
      </c>
      <c r="CN814" t="s">
        <v>135</v>
      </c>
      <c r="CP814" t="s">
        <v>115</v>
      </c>
      <c r="CQ814" t="s">
        <v>114</v>
      </c>
      <c r="CR814" t="s">
        <v>115</v>
      </c>
      <c r="CS814" t="s">
        <v>114</v>
      </c>
      <c r="CT814" t="s">
        <v>136</v>
      </c>
      <c r="CU814" t="s">
        <v>114</v>
      </c>
      <c r="CV814" t="s">
        <v>136</v>
      </c>
      <c r="CW814" t="s">
        <v>410</v>
      </c>
      <c r="CX814" s="10">
        <v>16702876895</v>
      </c>
      <c r="CY814" t="s">
        <v>5991</v>
      </c>
      <c r="CZ814" t="s">
        <v>136</v>
      </c>
      <c r="DA814" t="s">
        <v>114</v>
      </c>
      <c r="DB814" t="s">
        <v>115</v>
      </c>
      <c r="DC814" t="s">
        <v>5989</v>
      </c>
      <c r="DD814" t="s">
        <v>5990</v>
      </c>
      <c r="DE814" t="s">
        <v>136</v>
      </c>
      <c r="DF814" t="s">
        <v>5994</v>
      </c>
      <c r="DG814" t="s">
        <v>5991</v>
      </c>
    </row>
    <row r="815" spans="1:111" ht="14.45" customHeight="1" x14ac:dyDescent="0.25">
      <c r="A815" t="s">
        <v>5995</v>
      </c>
      <c r="B815" t="s">
        <v>209</v>
      </c>
      <c r="C815" s="1">
        <v>45243.408110300923</v>
      </c>
      <c r="D815" s="1">
        <v>45282</v>
      </c>
      <c r="E815" t="s">
        <v>139</v>
      </c>
      <c r="G815" t="s">
        <v>115</v>
      </c>
      <c r="H815" t="s">
        <v>115</v>
      </c>
      <c r="I815" t="s">
        <v>115</v>
      </c>
      <c r="J815" t="s">
        <v>5996</v>
      </c>
      <c r="K815" t="s">
        <v>5997</v>
      </c>
      <c r="L815" t="s">
        <v>5998</v>
      </c>
      <c r="M815" t="s">
        <v>5999</v>
      </c>
      <c r="N815" t="s">
        <v>6000</v>
      </c>
      <c r="O815" t="s">
        <v>120</v>
      </c>
      <c r="P815" s="8">
        <v>96950</v>
      </c>
      <c r="Q815" t="s">
        <v>121</v>
      </c>
      <c r="S815" s="10">
        <v>16702876661</v>
      </c>
      <c r="U815">
        <v>561520</v>
      </c>
      <c r="V815" t="s">
        <v>122</v>
      </c>
      <c r="X815" t="s">
        <v>1871</v>
      </c>
      <c r="Y815" t="s">
        <v>1872</v>
      </c>
      <c r="AA815" t="s">
        <v>6001</v>
      </c>
      <c r="AB815" t="s">
        <v>6002</v>
      </c>
      <c r="AC815" t="s">
        <v>5999</v>
      </c>
      <c r="AD815" t="s">
        <v>119</v>
      </c>
      <c r="AE815" t="s">
        <v>120</v>
      </c>
      <c r="AF815" s="8">
        <v>96950</v>
      </c>
      <c r="AG815" t="s">
        <v>121</v>
      </c>
      <c r="AI815" s="10">
        <v>16702876661</v>
      </c>
      <c r="AK815" t="s">
        <v>6003</v>
      </c>
      <c r="BC815" t="str">
        <f>"39-7011.00"</f>
        <v>39-7011.00</v>
      </c>
      <c r="BD815" t="s">
        <v>1655</v>
      </c>
      <c r="BE815" t="s">
        <v>6004</v>
      </c>
      <c r="BF815" t="s">
        <v>6005</v>
      </c>
      <c r="BG815">
        <v>5</v>
      </c>
      <c r="BH815">
        <v>5</v>
      </c>
      <c r="BI815" s="1">
        <v>45243</v>
      </c>
      <c r="BJ815" s="1">
        <v>45565</v>
      </c>
      <c r="BK815" s="1">
        <v>45282</v>
      </c>
      <c r="BL815" s="1">
        <v>45565</v>
      </c>
      <c r="BM815">
        <v>35</v>
      </c>
      <c r="BN815">
        <v>6</v>
      </c>
      <c r="BO815">
        <v>0</v>
      </c>
      <c r="BP815">
        <v>6</v>
      </c>
      <c r="BQ815">
        <v>6</v>
      </c>
      <c r="BR815">
        <v>6</v>
      </c>
      <c r="BS815">
        <v>6</v>
      </c>
      <c r="BT815">
        <v>5</v>
      </c>
      <c r="BU815" t="str">
        <f>"12:00 AM"</f>
        <v>12:00 AM</v>
      </c>
      <c r="BV815" t="str">
        <f>"6:00 AM"</f>
        <v>6:00 AM</v>
      </c>
      <c r="BW815" t="s">
        <v>184</v>
      </c>
      <c r="BX815">
        <v>0</v>
      </c>
      <c r="BY815">
        <v>12</v>
      </c>
      <c r="BZ815" t="s">
        <v>115</v>
      </c>
      <c r="CB815" t="s">
        <v>6006</v>
      </c>
      <c r="CC815" t="s">
        <v>6002</v>
      </c>
      <c r="CD815" t="s">
        <v>6007</v>
      </c>
      <c r="CE815" t="s">
        <v>119</v>
      </c>
      <c r="CF815" t="s">
        <v>120</v>
      </c>
      <c r="CG815" s="8">
        <v>96950</v>
      </c>
      <c r="CH815" s="2">
        <v>10.050000000000001</v>
      </c>
      <c r="CI815" s="2">
        <v>10.050000000000001</v>
      </c>
      <c r="CJ815" s="2">
        <v>15.08</v>
      </c>
      <c r="CK815" s="2">
        <v>15.08</v>
      </c>
      <c r="CL815" t="s">
        <v>134</v>
      </c>
      <c r="CM815" t="s">
        <v>764</v>
      </c>
      <c r="CN815" t="s">
        <v>135</v>
      </c>
      <c r="CP815" t="s">
        <v>115</v>
      </c>
      <c r="CQ815" t="s">
        <v>114</v>
      </c>
      <c r="CR815" t="s">
        <v>115</v>
      </c>
      <c r="CS815" t="s">
        <v>114</v>
      </c>
      <c r="CT815" t="s">
        <v>136</v>
      </c>
      <c r="CU815" t="s">
        <v>114</v>
      </c>
      <c r="CV815" t="s">
        <v>136</v>
      </c>
      <c r="CW815" t="s">
        <v>2155</v>
      </c>
      <c r="CX815" s="10">
        <v>16702876661</v>
      </c>
      <c r="CY815" t="s">
        <v>6003</v>
      </c>
      <c r="CZ815" t="s">
        <v>136</v>
      </c>
      <c r="DA815" t="s">
        <v>114</v>
      </c>
      <c r="DB815" t="s">
        <v>115</v>
      </c>
    </row>
    <row r="816" spans="1:111" ht="14.45" customHeight="1" x14ac:dyDescent="0.25">
      <c r="A816" t="s">
        <v>6008</v>
      </c>
      <c r="B816" t="s">
        <v>209</v>
      </c>
      <c r="C816" s="1">
        <v>45210.134019907404</v>
      </c>
      <c r="D816" s="1">
        <v>45282</v>
      </c>
      <c r="E816" t="s">
        <v>113</v>
      </c>
      <c r="F816" s="1">
        <v>45379.833333333336</v>
      </c>
      <c r="G816" t="s">
        <v>114</v>
      </c>
      <c r="H816" t="s">
        <v>115</v>
      </c>
      <c r="I816" t="s">
        <v>115</v>
      </c>
      <c r="J816" t="s">
        <v>6009</v>
      </c>
      <c r="K816" t="s">
        <v>6010</v>
      </c>
      <c r="L816" t="s">
        <v>6011</v>
      </c>
      <c r="N816" t="s">
        <v>529</v>
      </c>
      <c r="O816" t="s">
        <v>120</v>
      </c>
      <c r="P816" s="8">
        <v>96950</v>
      </c>
      <c r="Q816" t="s">
        <v>121</v>
      </c>
      <c r="S816" s="10">
        <v>16702343203</v>
      </c>
      <c r="U816">
        <v>611110</v>
      </c>
      <c r="V816" t="s">
        <v>122</v>
      </c>
      <c r="X816" t="s">
        <v>5105</v>
      </c>
      <c r="Y816" t="s">
        <v>6012</v>
      </c>
      <c r="Z816" t="s">
        <v>6013</v>
      </c>
      <c r="AA816" t="s">
        <v>3300</v>
      </c>
      <c r="AB816" t="s">
        <v>6014</v>
      </c>
      <c r="AD816" t="s">
        <v>119</v>
      </c>
      <c r="AE816" t="s">
        <v>120</v>
      </c>
      <c r="AF816" s="8">
        <v>96950</v>
      </c>
      <c r="AG816" t="s">
        <v>121</v>
      </c>
      <c r="AH816" t="s">
        <v>278</v>
      </c>
      <c r="AI816" s="10">
        <v>16702343203</v>
      </c>
      <c r="AK816" t="s">
        <v>6015</v>
      </c>
      <c r="BC816" t="str">
        <f>"43-4071.00"</f>
        <v>43-4071.00</v>
      </c>
      <c r="BD816" t="s">
        <v>6016</v>
      </c>
      <c r="BE816" t="s">
        <v>6017</v>
      </c>
      <c r="BF816" t="s">
        <v>6018</v>
      </c>
      <c r="BG816">
        <v>1</v>
      </c>
      <c r="BH816">
        <v>1</v>
      </c>
      <c r="BI816" s="1">
        <v>45381</v>
      </c>
      <c r="BJ816" s="1">
        <v>46475</v>
      </c>
      <c r="BK816" s="1">
        <v>45381</v>
      </c>
      <c r="BL816" s="1">
        <v>46475</v>
      </c>
      <c r="BM816">
        <v>40</v>
      </c>
      <c r="BN816">
        <v>0</v>
      </c>
      <c r="BO816">
        <v>8</v>
      </c>
      <c r="BP816">
        <v>8</v>
      </c>
      <c r="BQ816">
        <v>8</v>
      </c>
      <c r="BR816">
        <v>8</v>
      </c>
      <c r="BS816">
        <v>8</v>
      </c>
      <c r="BT816">
        <v>0</v>
      </c>
      <c r="BU816" t="str">
        <f>"8:00 AM"</f>
        <v>8:00 AM</v>
      </c>
      <c r="BV816" t="str">
        <f>"5:00 PM"</f>
        <v>5:00 PM</v>
      </c>
      <c r="BW816" t="s">
        <v>131</v>
      </c>
      <c r="BX816">
        <v>0</v>
      </c>
      <c r="BY816">
        <v>12</v>
      </c>
      <c r="BZ816" t="s">
        <v>115</v>
      </c>
      <c r="CB816" s="3" t="s">
        <v>6019</v>
      </c>
      <c r="CC816" t="s">
        <v>6020</v>
      </c>
      <c r="CD816" t="s">
        <v>6021</v>
      </c>
      <c r="CE816" t="s">
        <v>529</v>
      </c>
      <c r="CF816" t="s">
        <v>120</v>
      </c>
      <c r="CG816" s="8">
        <v>96950</v>
      </c>
      <c r="CH816" s="2">
        <v>10.66</v>
      </c>
      <c r="CI816" s="2">
        <v>10.66</v>
      </c>
      <c r="CJ816" s="2">
        <v>15.99</v>
      </c>
      <c r="CK816" s="2">
        <v>15.99</v>
      </c>
      <c r="CL816" t="s">
        <v>134</v>
      </c>
      <c r="CN816" t="s">
        <v>135</v>
      </c>
      <c r="CP816" t="s">
        <v>115</v>
      </c>
      <c r="CQ816" t="s">
        <v>114</v>
      </c>
      <c r="CR816" t="s">
        <v>115</v>
      </c>
      <c r="CS816" t="s">
        <v>114</v>
      </c>
      <c r="CT816" t="s">
        <v>136</v>
      </c>
      <c r="CU816" t="s">
        <v>114</v>
      </c>
      <c r="CV816" t="s">
        <v>136</v>
      </c>
      <c r="CW816" t="s">
        <v>6022</v>
      </c>
      <c r="CX816" s="10">
        <v>16702343203</v>
      </c>
      <c r="CY816" t="s">
        <v>6015</v>
      </c>
      <c r="CZ816" t="s">
        <v>136</v>
      </c>
      <c r="DA816" t="s">
        <v>114</v>
      </c>
      <c r="DB816" t="s">
        <v>115</v>
      </c>
    </row>
    <row r="817" spans="1:111" ht="14.45" customHeight="1" x14ac:dyDescent="0.25">
      <c r="A817" t="s">
        <v>6023</v>
      </c>
      <c r="B817" t="s">
        <v>209</v>
      </c>
      <c r="C817" s="1">
        <v>45225.737014930557</v>
      </c>
      <c r="D817" s="1">
        <v>45282</v>
      </c>
      <c r="E817" t="s">
        <v>139</v>
      </c>
      <c r="G817" t="s">
        <v>114</v>
      </c>
      <c r="H817" t="s">
        <v>115</v>
      </c>
      <c r="I817" t="s">
        <v>115</v>
      </c>
      <c r="J817" t="s">
        <v>6024</v>
      </c>
      <c r="K817" t="s">
        <v>6025</v>
      </c>
      <c r="L817" t="s">
        <v>6026</v>
      </c>
      <c r="M817" t="s">
        <v>5583</v>
      </c>
      <c r="N817" t="s">
        <v>1207</v>
      </c>
      <c r="O817" t="s">
        <v>120</v>
      </c>
      <c r="P817" s="8">
        <v>96951</v>
      </c>
      <c r="Q817" t="s">
        <v>121</v>
      </c>
      <c r="S817" s="10">
        <v>16705323394</v>
      </c>
      <c r="U817">
        <v>45711</v>
      </c>
      <c r="V817" t="s">
        <v>122</v>
      </c>
      <c r="X817" t="s">
        <v>1216</v>
      </c>
      <c r="Y817" t="s">
        <v>6027</v>
      </c>
      <c r="Z817" t="s">
        <v>6028</v>
      </c>
      <c r="AA817" t="s">
        <v>6029</v>
      </c>
      <c r="AB817" t="s">
        <v>6026</v>
      </c>
      <c r="AC817" t="s">
        <v>5583</v>
      </c>
      <c r="AD817" t="s">
        <v>1207</v>
      </c>
      <c r="AE817" t="s">
        <v>120</v>
      </c>
      <c r="AF817" s="8">
        <v>96951</v>
      </c>
      <c r="AG817" t="s">
        <v>121</v>
      </c>
      <c r="AI817" s="10">
        <v>16702853262</v>
      </c>
      <c r="AK817" t="s">
        <v>6030</v>
      </c>
      <c r="BC817" t="str">
        <f>"49-9021.00"</f>
        <v>49-9021.00</v>
      </c>
      <c r="BD817" t="s">
        <v>372</v>
      </c>
      <c r="BE817" t="s">
        <v>6031</v>
      </c>
      <c r="BF817" t="s">
        <v>5053</v>
      </c>
      <c r="BG817">
        <v>1</v>
      </c>
      <c r="BH817">
        <v>1</v>
      </c>
      <c r="BI817" s="1">
        <v>45292</v>
      </c>
      <c r="BJ817" s="1">
        <v>45657</v>
      </c>
      <c r="BK817" s="1">
        <v>45292</v>
      </c>
      <c r="BL817" s="1">
        <v>45657</v>
      </c>
      <c r="BM817">
        <v>35</v>
      </c>
      <c r="BN817">
        <v>0</v>
      </c>
      <c r="BO817">
        <v>7</v>
      </c>
      <c r="BP817">
        <v>7</v>
      </c>
      <c r="BQ817">
        <v>7</v>
      </c>
      <c r="BR817">
        <v>7</v>
      </c>
      <c r="BS817">
        <v>7</v>
      </c>
      <c r="BT817">
        <v>0</v>
      </c>
      <c r="BU817" t="str">
        <f>"8:00 PM"</f>
        <v>8:00 PM</v>
      </c>
      <c r="BV817" t="str">
        <f>"5:00 PM"</f>
        <v>5:00 PM</v>
      </c>
      <c r="BW817" t="s">
        <v>131</v>
      </c>
      <c r="BX817">
        <v>0</v>
      </c>
      <c r="BY817">
        <v>24</v>
      </c>
      <c r="BZ817" t="s">
        <v>115</v>
      </c>
      <c r="CB817" s="3" t="s">
        <v>6032</v>
      </c>
      <c r="CC817" t="s">
        <v>6026</v>
      </c>
      <c r="CD817" t="s">
        <v>5583</v>
      </c>
      <c r="CE817" t="s">
        <v>1207</v>
      </c>
      <c r="CF817" t="s">
        <v>120</v>
      </c>
      <c r="CG817" s="8">
        <v>96951</v>
      </c>
      <c r="CH817" s="2">
        <v>10.06</v>
      </c>
      <c r="CI817" s="2">
        <v>10.06</v>
      </c>
      <c r="CJ817" s="2">
        <v>15.09</v>
      </c>
      <c r="CK817" s="2">
        <v>15.09</v>
      </c>
      <c r="CL817" t="s">
        <v>134</v>
      </c>
      <c r="CM817" t="s">
        <v>136</v>
      </c>
      <c r="CN817" t="s">
        <v>135</v>
      </c>
      <c r="CP817" t="s">
        <v>115</v>
      </c>
      <c r="CQ817" t="s">
        <v>114</v>
      </c>
      <c r="CR817" t="s">
        <v>115</v>
      </c>
      <c r="CS817" t="s">
        <v>114</v>
      </c>
      <c r="CT817" t="s">
        <v>136</v>
      </c>
      <c r="CU817" t="s">
        <v>114</v>
      </c>
      <c r="CV817" t="s">
        <v>136</v>
      </c>
      <c r="CW817" t="s">
        <v>6033</v>
      </c>
      <c r="CX817" s="10">
        <v>16705323394</v>
      </c>
      <c r="CY817" t="s">
        <v>6030</v>
      </c>
      <c r="CZ817" t="s">
        <v>136</v>
      </c>
      <c r="DA817" t="s">
        <v>114</v>
      </c>
      <c r="DB817" t="s">
        <v>115</v>
      </c>
    </row>
    <row r="818" spans="1:111" ht="14.45" customHeight="1" x14ac:dyDescent="0.25">
      <c r="A818" t="s">
        <v>6040</v>
      </c>
      <c r="B818" t="s">
        <v>209</v>
      </c>
      <c r="C818" s="1">
        <v>45236.070860532411</v>
      </c>
      <c r="D818" s="1">
        <v>45286</v>
      </c>
      <c r="E818" t="s">
        <v>113</v>
      </c>
      <c r="F818" s="1">
        <v>45309.791666666664</v>
      </c>
      <c r="G818" t="s">
        <v>115</v>
      </c>
      <c r="H818" t="s">
        <v>115</v>
      </c>
      <c r="I818" t="s">
        <v>115</v>
      </c>
      <c r="J818" t="s">
        <v>5776</v>
      </c>
      <c r="L818" t="s">
        <v>3866</v>
      </c>
      <c r="N818" t="s">
        <v>119</v>
      </c>
      <c r="O818" t="s">
        <v>120</v>
      </c>
      <c r="P818" s="8">
        <v>96950</v>
      </c>
      <c r="Q818" t="s">
        <v>121</v>
      </c>
      <c r="S818" s="10">
        <v>16702358748</v>
      </c>
      <c r="U818">
        <v>2362</v>
      </c>
      <c r="V818" t="s">
        <v>122</v>
      </c>
      <c r="X818" t="s">
        <v>3867</v>
      </c>
      <c r="Y818" t="s">
        <v>867</v>
      </c>
      <c r="Z818" t="s">
        <v>3868</v>
      </c>
      <c r="AA818" t="s">
        <v>126</v>
      </c>
      <c r="AB818" t="s">
        <v>3866</v>
      </c>
      <c r="AD818" t="s">
        <v>119</v>
      </c>
      <c r="AE818" t="s">
        <v>120</v>
      </c>
      <c r="AF818" s="8">
        <v>96950</v>
      </c>
      <c r="AG818" t="s">
        <v>121</v>
      </c>
      <c r="AI818" s="10">
        <v>16702358748</v>
      </c>
      <c r="AK818" t="s">
        <v>3870</v>
      </c>
      <c r="BC818" t="str">
        <f>"13-1051.00"</f>
        <v>13-1051.00</v>
      </c>
      <c r="BD818" t="s">
        <v>5777</v>
      </c>
      <c r="BE818" t="s">
        <v>5778</v>
      </c>
      <c r="BF818" t="s">
        <v>5779</v>
      </c>
      <c r="BG818">
        <v>1</v>
      </c>
      <c r="BH818">
        <v>1</v>
      </c>
      <c r="BI818" s="1">
        <v>45311</v>
      </c>
      <c r="BJ818" s="1">
        <v>45676</v>
      </c>
      <c r="BK818" s="1">
        <v>45311</v>
      </c>
      <c r="BL818" s="1">
        <v>45676</v>
      </c>
      <c r="BM818">
        <v>35</v>
      </c>
      <c r="BN818">
        <v>0</v>
      </c>
      <c r="BO818">
        <v>7</v>
      </c>
      <c r="BP818">
        <v>7</v>
      </c>
      <c r="BQ818">
        <v>7</v>
      </c>
      <c r="BR818">
        <v>7</v>
      </c>
      <c r="BS818">
        <v>7</v>
      </c>
      <c r="BT818">
        <v>0</v>
      </c>
      <c r="BU818" t="str">
        <f>"8:00 AM"</f>
        <v>8:00 AM</v>
      </c>
      <c r="BV818" t="str">
        <f>"4:00 PM"</f>
        <v>4:00 PM</v>
      </c>
      <c r="BW818" t="s">
        <v>683</v>
      </c>
      <c r="BX818">
        <v>0</v>
      </c>
      <c r="BY818">
        <v>24</v>
      </c>
      <c r="BZ818" t="s">
        <v>115</v>
      </c>
      <c r="CB818" t="s">
        <v>5780</v>
      </c>
      <c r="CC818" t="s">
        <v>3866</v>
      </c>
      <c r="CE818" t="s">
        <v>119</v>
      </c>
      <c r="CF818" t="s">
        <v>120</v>
      </c>
      <c r="CG818" s="8">
        <v>96950</v>
      </c>
      <c r="CH818" s="2">
        <v>16.399999999999999</v>
      </c>
      <c r="CI818" s="2">
        <v>16.399999999999999</v>
      </c>
      <c r="CJ818" s="2">
        <v>24.6</v>
      </c>
      <c r="CK818" s="2">
        <v>24.6</v>
      </c>
      <c r="CL818" t="s">
        <v>134</v>
      </c>
      <c r="CM818" t="s">
        <v>206</v>
      </c>
      <c r="CN818" t="s">
        <v>187</v>
      </c>
      <c r="CP818" t="s">
        <v>115</v>
      </c>
      <c r="CQ818" t="s">
        <v>114</v>
      </c>
      <c r="CR818" t="s">
        <v>115</v>
      </c>
      <c r="CS818" t="s">
        <v>114</v>
      </c>
      <c r="CT818" t="s">
        <v>136</v>
      </c>
      <c r="CU818" t="s">
        <v>114</v>
      </c>
      <c r="CV818" t="s">
        <v>136</v>
      </c>
      <c r="CW818" t="s">
        <v>4283</v>
      </c>
      <c r="CX818" s="10">
        <v>16702358748</v>
      </c>
      <c r="CY818" t="s">
        <v>3870</v>
      </c>
      <c r="CZ818" t="s">
        <v>206</v>
      </c>
      <c r="DA818" t="s">
        <v>114</v>
      </c>
      <c r="DB818" t="s">
        <v>115</v>
      </c>
    </row>
    <row r="819" spans="1:111" ht="14.45" customHeight="1" x14ac:dyDescent="0.25">
      <c r="A819" t="s">
        <v>6053</v>
      </c>
      <c r="B819" t="s">
        <v>209</v>
      </c>
      <c r="C819" s="1">
        <v>45223.879231944447</v>
      </c>
      <c r="D819" s="1">
        <v>45286</v>
      </c>
      <c r="E819" t="s">
        <v>113</v>
      </c>
      <c r="F819" s="1">
        <v>45381.833333333336</v>
      </c>
      <c r="G819" t="s">
        <v>115</v>
      </c>
      <c r="H819" t="s">
        <v>115</v>
      </c>
      <c r="I819" t="s">
        <v>115</v>
      </c>
      <c r="J819" t="s">
        <v>6054</v>
      </c>
      <c r="L819" t="s">
        <v>6055</v>
      </c>
      <c r="M819" t="s">
        <v>6056</v>
      </c>
      <c r="N819" t="s">
        <v>214</v>
      </c>
      <c r="O819" t="s">
        <v>120</v>
      </c>
      <c r="P819" s="8">
        <v>96950</v>
      </c>
      <c r="Q819" t="s">
        <v>121</v>
      </c>
      <c r="S819" s="10">
        <v>16702870657</v>
      </c>
      <c r="U819">
        <v>561720</v>
      </c>
      <c r="V819" t="s">
        <v>448</v>
      </c>
      <c r="W819" t="s">
        <v>114</v>
      </c>
      <c r="X819" t="s">
        <v>6057</v>
      </c>
      <c r="Y819" t="s">
        <v>5586</v>
      </c>
      <c r="AA819" t="s">
        <v>4874</v>
      </c>
      <c r="AB819" t="s">
        <v>6055</v>
      </c>
      <c r="AC819" t="s">
        <v>6056</v>
      </c>
      <c r="AD819" t="s">
        <v>214</v>
      </c>
      <c r="AE819" t="s">
        <v>120</v>
      </c>
      <c r="AF819" s="8">
        <v>96950</v>
      </c>
      <c r="AG819" t="s">
        <v>121</v>
      </c>
      <c r="AI819" s="10">
        <v>16702870657</v>
      </c>
      <c r="AK819" t="s">
        <v>6058</v>
      </c>
      <c r="BC819" t="str">
        <f>"13-2011.00"</f>
        <v>13-2011.00</v>
      </c>
      <c r="BD819" t="s">
        <v>1694</v>
      </c>
      <c r="BE819" t="s">
        <v>6059</v>
      </c>
      <c r="BF819" t="s">
        <v>1994</v>
      </c>
      <c r="BG819">
        <v>1</v>
      </c>
      <c r="BH819">
        <v>1</v>
      </c>
      <c r="BI819" s="1">
        <v>45383</v>
      </c>
      <c r="BJ819" s="1">
        <v>45747</v>
      </c>
      <c r="BK819" s="1">
        <v>45383</v>
      </c>
      <c r="BL819" s="1">
        <v>45747</v>
      </c>
      <c r="BM819">
        <v>35</v>
      </c>
      <c r="BN819">
        <v>0</v>
      </c>
      <c r="BO819">
        <v>7</v>
      </c>
      <c r="BP819">
        <v>7</v>
      </c>
      <c r="BQ819">
        <v>7</v>
      </c>
      <c r="BR819">
        <v>7</v>
      </c>
      <c r="BS819">
        <v>7</v>
      </c>
      <c r="BT819">
        <v>0</v>
      </c>
      <c r="BU819" t="str">
        <f>"8:00 AM"</f>
        <v>8:00 AM</v>
      </c>
      <c r="BV819" t="str">
        <f>"5:00 PM"</f>
        <v>5:00 PM</v>
      </c>
      <c r="BW819" t="s">
        <v>160</v>
      </c>
      <c r="BX819">
        <v>0</v>
      </c>
      <c r="BY819">
        <v>24</v>
      </c>
      <c r="BZ819" t="s">
        <v>115</v>
      </c>
      <c r="CB819" s="3" t="s">
        <v>6060</v>
      </c>
      <c r="CC819" t="s">
        <v>6061</v>
      </c>
      <c r="CE819" t="s">
        <v>214</v>
      </c>
      <c r="CF819" t="s">
        <v>120</v>
      </c>
      <c r="CG819" s="8">
        <v>96950</v>
      </c>
      <c r="CH819" s="2">
        <v>16.98</v>
      </c>
      <c r="CI819" s="2">
        <v>16.98</v>
      </c>
      <c r="CJ819" s="2">
        <v>25.47</v>
      </c>
      <c r="CK819" s="2">
        <v>25.47</v>
      </c>
      <c r="CL819" t="s">
        <v>134</v>
      </c>
      <c r="CM819" t="s">
        <v>136</v>
      </c>
      <c r="CN819" t="s">
        <v>135</v>
      </c>
      <c r="CP819" t="s">
        <v>114</v>
      </c>
      <c r="CQ819" t="s">
        <v>114</v>
      </c>
      <c r="CR819" t="s">
        <v>114</v>
      </c>
      <c r="CS819" t="s">
        <v>114</v>
      </c>
      <c r="CT819" t="s">
        <v>136</v>
      </c>
      <c r="CU819" t="s">
        <v>114</v>
      </c>
      <c r="CV819" t="s">
        <v>136</v>
      </c>
      <c r="CW819" t="s">
        <v>1641</v>
      </c>
      <c r="CX819" s="10">
        <v>16702870657</v>
      </c>
      <c r="CY819" t="s">
        <v>6058</v>
      </c>
      <c r="CZ819" t="s">
        <v>6062</v>
      </c>
      <c r="DA819" t="s">
        <v>114</v>
      </c>
      <c r="DB819" t="s">
        <v>114</v>
      </c>
    </row>
    <row r="820" spans="1:111" ht="14.45" customHeight="1" x14ac:dyDescent="0.25">
      <c r="A820" t="s">
        <v>6063</v>
      </c>
      <c r="B820" t="s">
        <v>209</v>
      </c>
      <c r="C820" s="1">
        <v>45211.766027546299</v>
      </c>
      <c r="D820" s="1">
        <v>45286</v>
      </c>
      <c r="E820" t="s">
        <v>139</v>
      </c>
      <c r="G820" t="s">
        <v>115</v>
      </c>
      <c r="H820" t="s">
        <v>115</v>
      </c>
      <c r="I820" t="s">
        <v>115</v>
      </c>
      <c r="J820" t="s">
        <v>4731</v>
      </c>
      <c r="L820" t="s">
        <v>4735</v>
      </c>
      <c r="N820" t="s">
        <v>119</v>
      </c>
      <c r="O820" t="s">
        <v>120</v>
      </c>
      <c r="P820" s="8">
        <v>96950</v>
      </c>
      <c r="Q820" t="s">
        <v>121</v>
      </c>
      <c r="R820" t="s">
        <v>215</v>
      </c>
      <c r="S820" s="10">
        <v>16705887701</v>
      </c>
      <c r="U820">
        <v>56132</v>
      </c>
      <c r="V820" t="s">
        <v>122</v>
      </c>
      <c r="X820" t="s">
        <v>4733</v>
      </c>
      <c r="Y820" t="s">
        <v>4734</v>
      </c>
      <c r="Z820" t="s">
        <v>5864</v>
      </c>
      <c r="AA820" t="s">
        <v>126</v>
      </c>
      <c r="AB820" t="s">
        <v>4735</v>
      </c>
      <c r="AD820" t="s">
        <v>119</v>
      </c>
      <c r="AE820" t="s">
        <v>120</v>
      </c>
      <c r="AF820" s="8">
        <v>96950</v>
      </c>
      <c r="AG820" t="s">
        <v>121</v>
      </c>
      <c r="AI820" s="10">
        <v>16705881110</v>
      </c>
      <c r="AK820" t="s">
        <v>4736</v>
      </c>
      <c r="BC820" t="str">
        <f>"49-9071.00"</f>
        <v>49-9071.00</v>
      </c>
      <c r="BD820" t="s">
        <v>200</v>
      </c>
      <c r="BE820" t="s">
        <v>6064</v>
      </c>
      <c r="BF820" t="s">
        <v>435</v>
      </c>
      <c r="BG820">
        <v>20</v>
      </c>
      <c r="BH820">
        <v>20</v>
      </c>
      <c r="BI820" s="1">
        <v>45261</v>
      </c>
      <c r="BJ820" s="1">
        <v>45626</v>
      </c>
      <c r="BK820" s="1">
        <v>45286</v>
      </c>
      <c r="BL820" s="1">
        <v>45626</v>
      </c>
      <c r="BM820">
        <v>35</v>
      </c>
      <c r="BN820">
        <v>0</v>
      </c>
      <c r="BO820">
        <v>7</v>
      </c>
      <c r="BP820">
        <v>7</v>
      </c>
      <c r="BQ820">
        <v>7</v>
      </c>
      <c r="BR820">
        <v>7</v>
      </c>
      <c r="BS820">
        <v>7</v>
      </c>
      <c r="BT820">
        <v>0</v>
      </c>
      <c r="BU820" t="str">
        <f>"8:00 AM"</f>
        <v>8:00 AM</v>
      </c>
      <c r="BV820" t="str">
        <f>"4:00 PM"</f>
        <v>4:00 PM</v>
      </c>
      <c r="BW820" t="s">
        <v>131</v>
      </c>
      <c r="BX820">
        <v>0</v>
      </c>
      <c r="BY820">
        <v>12</v>
      </c>
      <c r="BZ820" t="s">
        <v>115</v>
      </c>
      <c r="CB820" t="s">
        <v>6065</v>
      </c>
      <c r="CC820" t="s">
        <v>3998</v>
      </c>
      <c r="CE820" t="s">
        <v>119</v>
      </c>
      <c r="CF820" t="s">
        <v>120</v>
      </c>
      <c r="CG820" s="8">
        <v>96950</v>
      </c>
      <c r="CH820" s="2">
        <v>9.5399999999999991</v>
      </c>
      <c r="CI820" s="2">
        <v>9.5399999999999991</v>
      </c>
      <c r="CJ820" s="2">
        <v>14.31</v>
      </c>
      <c r="CK820" s="2">
        <v>14.31</v>
      </c>
      <c r="CL820" t="s">
        <v>134</v>
      </c>
      <c r="CM820" t="s">
        <v>975</v>
      </c>
      <c r="CN820" t="s">
        <v>135</v>
      </c>
      <c r="CP820" t="s">
        <v>115</v>
      </c>
      <c r="CQ820" t="s">
        <v>114</v>
      </c>
      <c r="CR820" t="s">
        <v>115</v>
      </c>
      <c r="CS820" t="s">
        <v>114</v>
      </c>
      <c r="CT820" t="s">
        <v>114</v>
      </c>
      <c r="CU820" t="s">
        <v>114</v>
      </c>
      <c r="CV820" t="s">
        <v>136</v>
      </c>
      <c r="CW820" t="s">
        <v>5867</v>
      </c>
      <c r="CX820" s="10" t="s">
        <v>5868</v>
      </c>
      <c r="CY820" t="s">
        <v>4736</v>
      </c>
      <c r="CZ820" t="s">
        <v>270</v>
      </c>
      <c r="DA820" t="s">
        <v>114</v>
      </c>
      <c r="DB820" t="s">
        <v>115</v>
      </c>
    </row>
    <row r="821" spans="1:111" ht="14.45" customHeight="1" x14ac:dyDescent="0.25">
      <c r="A821" t="s">
        <v>6041</v>
      </c>
      <c r="B821" t="s">
        <v>285</v>
      </c>
      <c r="C821" s="1">
        <v>45237.977005439818</v>
      </c>
      <c r="D821" s="1">
        <v>45286</v>
      </c>
      <c r="E821" t="s">
        <v>139</v>
      </c>
      <c r="G821" t="s">
        <v>115</v>
      </c>
      <c r="H821" t="s">
        <v>115</v>
      </c>
      <c r="I821" t="s">
        <v>115</v>
      </c>
      <c r="J821" t="s">
        <v>116</v>
      </c>
      <c r="K821" t="s">
        <v>231</v>
      </c>
      <c r="L821" t="s">
        <v>5715</v>
      </c>
      <c r="M821" t="s">
        <v>5716</v>
      </c>
      <c r="N821" t="s">
        <v>214</v>
      </c>
      <c r="O821" t="s">
        <v>120</v>
      </c>
      <c r="P821" s="8">
        <v>96950</v>
      </c>
      <c r="Q821" t="s">
        <v>121</v>
      </c>
      <c r="S821" s="10">
        <v>16702336927</v>
      </c>
      <c r="U821">
        <v>56132</v>
      </c>
      <c r="V821" t="s">
        <v>122</v>
      </c>
      <c r="X821" t="s">
        <v>5717</v>
      </c>
      <c r="Y821" t="s">
        <v>5718</v>
      </c>
      <c r="AA821" t="s">
        <v>219</v>
      </c>
      <c r="AB821" t="s">
        <v>5715</v>
      </c>
      <c r="AD821" t="s">
        <v>214</v>
      </c>
      <c r="AE821" t="s">
        <v>120</v>
      </c>
      <c r="AF821" s="8">
        <v>96950</v>
      </c>
      <c r="AG821" t="s">
        <v>121</v>
      </c>
      <c r="AI821" s="10">
        <v>16702336927</v>
      </c>
      <c r="AK821" t="s">
        <v>5719</v>
      </c>
      <c r="BC821" t="str">
        <f>"37-2011.00"</f>
        <v>37-2011.00</v>
      </c>
      <c r="BD821" t="s">
        <v>144</v>
      </c>
      <c r="BE821" t="s">
        <v>5720</v>
      </c>
      <c r="BF821" t="s">
        <v>5721</v>
      </c>
      <c r="BG821">
        <v>7</v>
      </c>
      <c r="BI821" s="1">
        <v>45352</v>
      </c>
      <c r="BJ821" s="1">
        <v>45716</v>
      </c>
      <c r="BM821">
        <v>35</v>
      </c>
      <c r="BN821">
        <v>0</v>
      </c>
      <c r="BO821">
        <v>7</v>
      </c>
      <c r="BP821">
        <v>7</v>
      </c>
      <c r="BQ821">
        <v>7</v>
      </c>
      <c r="BR821">
        <v>7</v>
      </c>
      <c r="BS821">
        <v>7</v>
      </c>
      <c r="BT821">
        <v>0</v>
      </c>
      <c r="BU821" t="str">
        <f>"7:30 AM"</f>
        <v>7:30 AM</v>
      </c>
      <c r="BV821" t="str">
        <f>"3:30 PM"</f>
        <v>3:30 PM</v>
      </c>
      <c r="BW821" t="s">
        <v>131</v>
      </c>
      <c r="BX821">
        <v>0</v>
      </c>
      <c r="BY821">
        <v>12</v>
      </c>
      <c r="BZ821" t="s">
        <v>115</v>
      </c>
      <c r="CB821" t="s">
        <v>5722</v>
      </c>
      <c r="CC821" t="s">
        <v>5715</v>
      </c>
      <c r="CE821" t="s">
        <v>214</v>
      </c>
      <c r="CF821" t="s">
        <v>120</v>
      </c>
      <c r="CG821" s="8">
        <v>96950</v>
      </c>
      <c r="CH821" s="2">
        <v>8.15</v>
      </c>
      <c r="CI821" s="2">
        <v>8.15</v>
      </c>
      <c r="CJ821" s="2">
        <v>12.23</v>
      </c>
      <c r="CK821" s="2">
        <v>12.23</v>
      </c>
      <c r="CL821" t="s">
        <v>134</v>
      </c>
      <c r="CN821" t="s">
        <v>135</v>
      </c>
      <c r="CP821" t="s">
        <v>115</v>
      </c>
      <c r="CQ821" t="s">
        <v>114</v>
      </c>
      <c r="CR821" t="s">
        <v>115</v>
      </c>
      <c r="CS821" t="s">
        <v>114</v>
      </c>
      <c r="CT821" t="s">
        <v>136</v>
      </c>
      <c r="CU821" t="s">
        <v>114</v>
      </c>
      <c r="CV821" t="s">
        <v>136</v>
      </c>
      <c r="CW821" t="s">
        <v>169</v>
      </c>
      <c r="CX821" s="10">
        <v>16702336927</v>
      </c>
      <c r="CY821" t="s">
        <v>5719</v>
      </c>
      <c r="CZ821" t="s">
        <v>136</v>
      </c>
      <c r="DA821" t="s">
        <v>114</v>
      </c>
      <c r="DB821" t="s">
        <v>115</v>
      </c>
    </row>
    <row r="822" spans="1:111" ht="14.45" customHeight="1" x14ac:dyDescent="0.25">
      <c r="A822" t="s">
        <v>6042</v>
      </c>
      <c r="B822" t="s">
        <v>285</v>
      </c>
      <c r="C822" s="1">
        <v>45257.962141435186</v>
      </c>
      <c r="D822" s="1">
        <v>45286</v>
      </c>
      <c r="E822" t="s">
        <v>139</v>
      </c>
      <c r="G822" t="s">
        <v>115</v>
      </c>
      <c r="H822" t="s">
        <v>115</v>
      </c>
      <c r="I822" t="s">
        <v>115</v>
      </c>
      <c r="J822" t="s">
        <v>6043</v>
      </c>
      <c r="L822" t="s">
        <v>6044</v>
      </c>
      <c r="N822" t="s">
        <v>119</v>
      </c>
      <c r="O822" t="s">
        <v>120</v>
      </c>
      <c r="P822" s="8">
        <v>96950</v>
      </c>
      <c r="Q822" t="s">
        <v>121</v>
      </c>
      <c r="S822" s="10">
        <v>16702330020</v>
      </c>
      <c r="U822">
        <v>2362</v>
      </c>
      <c r="V822" t="s">
        <v>122</v>
      </c>
      <c r="X822" t="s">
        <v>6045</v>
      </c>
      <c r="Y822" t="s">
        <v>6046</v>
      </c>
      <c r="AA822" t="s">
        <v>126</v>
      </c>
      <c r="AB822" t="s">
        <v>6047</v>
      </c>
      <c r="AD822" t="s">
        <v>119</v>
      </c>
      <c r="AE822" t="s">
        <v>120</v>
      </c>
      <c r="AF822" s="8">
        <v>96950</v>
      </c>
      <c r="AG822" t="s">
        <v>121</v>
      </c>
      <c r="AI822" s="10">
        <v>16702330020</v>
      </c>
      <c r="AK822" t="s">
        <v>6048</v>
      </c>
      <c r="BC822" t="str">
        <f>"11-1021.00"</f>
        <v>11-1021.00</v>
      </c>
      <c r="BD822" t="s">
        <v>1584</v>
      </c>
      <c r="BE822" t="s">
        <v>6049</v>
      </c>
      <c r="BF822" t="s">
        <v>6050</v>
      </c>
      <c r="BG822">
        <v>2</v>
      </c>
      <c r="BI822" s="1">
        <v>45293</v>
      </c>
      <c r="BJ822" s="1">
        <v>45565</v>
      </c>
      <c r="BM822">
        <v>40</v>
      </c>
      <c r="BN822">
        <v>0</v>
      </c>
      <c r="BO822">
        <v>8</v>
      </c>
      <c r="BP822">
        <v>8</v>
      </c>
      <c r="BQ822">
        <v>8</v>
      </c>
      <c r="BR822">
        <v>8</v>
      </c>
      <c r="BS822">
        <v>8</v>
      </c>
      <c r="BT822">
        <v>0</v>
      </c>
      <c r="BU822" t="str">
        <f>"9:00 AM"</f>
        <v>9:00 AM</v>
      </c>
      <c r="BV822" t="str">
        <f>"5:00 PM"</f>
        <v>5:00 PM</v>
      </c>
      <c r="BW822" t="s">
        <v>683</v>
      </c>
      <c r="BX822">
        <v>0</v>
      </c>
      <c r="BY822">
        <v>60</v>
      </c>
      <c r="BZ822" t="s">
        <v>114</v>
      </c>
      <c r="CA822">
        <v>20</v>
      </c>
      <c r="CB822" t="s">
        <v>6051</v>
      </c>
      <c r="CC822" t="s">
        <v>2503</v>
      </c>
      <c r="CD822" t="s">
        <v>119</v>
      </c>
      <c r="CE822" t="s">
        <v>2171</v>
      </c>
      <c r="CF822" t="s">
        <v>120</v>
      </c>
      <c r="CG822" s="8">
        <v>96950</v>
      </c>
      <c r="CH822" s="2">
        <v>22.1</v>
      </c>
      <c r="CI822" s="2">
        <v>22.1</v>
      </c>
      <c r="CJ822" s="2">
        <v>33.15</v>
      </c>
      <c r="CK822" s="2">
        <v>33.15</v>
      </c>
      <c r="CL822" t="s">
        <v>134</v>
      </c>
      <c r="CN822" t="s">
        <v>135</v>
      </c>
      <c r="CP822" t="s">
        <v>114</v>
      </c>
      <c r="CQ822" t="s">
        <v>114</v>
      </c>
      <c r="CR822" t="s">
        <v>115</v>
      </c>
      <c r="CS822" t="s">
        <v>114</v>
      </c>
      <c r="CT822" t="s">
        <v>136</v>
      </c>
      <c r="CU822" t="s">
        <v>114</v>
      </c>
      <c r="CV822" t="s">
        <v>136</v>
      </c>
      <c r="CW822" t="s">
        <v>1069</v>
      </c>
      <c r="CX822" s="10">
        <v>16702330020</v>
      </c>
      <c r="CY822" t="s">
        <v>6048</v>
      </c>
      <c r="CZ822" t="s">
        <v>136</v>
      </c>
      <c r="DA822" t="s">
        <v>114</v>
      </c>
      <c r="DB822" t="s">
        <v>115</v>
      </c>
    </row>
    <row r="823" spans="1:111" ht="14.45" customHeight="1" x14ac:dyDescent="0.25">
      <c r="A823" t="s">
        <v>6052</v>
      </c>
      <c r="B823" t="s">
        <v>285</v>
      </c>
      <c r="C823" s="1">
        <v>45254.009454629631</v>
      </c>
      <c r="D823" s="1">
        <v>45286</v>
      </c>
      <c r="E823" t="s">
        <v>139</v>
      </c>
      <c r="G823" t="s">
        <v>115</v>
      </c>
      <c r="H823" t="s">
        <v>114</v>
      </c>
      <c r="I823" t="s">
        <v>115</v>
      </c>
      <c r="J823" t="s">
        <v>4020</v>
      </c>
      <c r="K823" t="s">
        <v>4021</v>
      </c>
      <c r="L823" t="s">
        <v>4022</v>
      </c>
      <c r="M823" t="s">
        <v>4023</v>
      </c>
      <c r="N823" t="s">
        <v>119</v>
      </c>
      <c r="O823" t="s">
        <v>120</v>
      </c>
      <c r="P823" s="8">
        <v>96950</v>
      </c>
      <c r="Q823" t="s">
        <v>121</v>
      </c>
      <c r="S823" s="10">
        <v>16707897615</v>
      </c>
      <c r="U823">
        <v>722320</v>
      </c>
      <c r="V823" t="s">
        <v>122</v>
      </c>
      <c r="X823" t="s">
        <v>4024</v>
      </c>
      <c r="Y823" t="s">
        <v>4025</v>
      </c>
      <c r="AA823" t="s">
        <v>179</v>
      </c>
      <c r="AB823" t="s">
        <v>4022</v>
      </c>
      <c r="AC823" t="s">
        <v>4023</v>
      </c>
      <c r="AD823" t="s">
        <v>119</v>
      </c>
      <c r="AE823" t="s">
        <v>120</v>
      </c>
      <c r="AF823" s="8">
        <v>96950</v>
      </c>
      <c r="AG823" t="s">
        <v>121</v>
      </c>
      <c r="AI823" s="10">
        <v>16707897615</v>
      </c>
      <c r="AK823" t="s">
        <v>782</v>
      </c>
      <c r="BC823" t="str">
        <f>"35-2014.00"</f>
        <v>35-2014.00</v>
      </c>
      <c r="BD823" t="s">
        <v>222</v>
      </c>
      <c r="BE823" t="s">
        <v>4026</v>
      </c>
      <c r="BF823" t="s">
        <v>630</v>
      </c>
      <c r="BG823">
        <v>5</v>
      </c>
      <c r="BI823" s="1">
        <v>45260</v>
      </c>
      <c r="BJ823" s="1">
        <v>45625</v>
      </c>
      <c r="BM823">
        <v>40</v>
      </c>
      <c r="BN823">
        <v>0</v>
      </c>
      <c r="BO823">
        <v>8</v>
      </c>
      <c r="BP823">
        <v>8</v>
      </c>
      <c r="BQ823">
        <v>8</v>
      </c>
      <c r="BR823">
        <v>8</v>
      </c>
      <c r="BS823">
        <v>8</v>
      </c>
      <c r="BT823">
        <v>0</v>
      </c>
      <c r="BU823" t="str">
        <f>"9:00 AM"</f>
        <v>9:00 AM</v>
      </c>
      <c r="BV823" t="str">
        <f>"6:00 PM"</f>
        <v>6:00 PM</v>
      </c>
      <c r="BW823" t="s">
        <v>131</v>
      </c>
      <c r="BX823">
        <v>0</v>
      </c>
      <c r="BY823">
        <v>12</v>
      </c>
      <c r="BZ823" t="s">
        <v>115</v>
      </c>
      <c r="CB823" t="s">
        <v>4027</v>
      </c>
      <c r="CC823" t="s">
        <v>4022</v>
      </c>
      <c r="CD823" t="s">
        <v>4023</v>
      </c>
      <c r="CE823" t="s">
        <v>119</v>
      </c>
      <c r="CF823" t="s">
        <v>120</v>
      </c>
      <c r="CG823" s="8">
        <v>96950</v>
      </c>
      <c r="CH823" s="2">
        <v>8.69</v>
      </c>
      <c r="CI823" s="2">
        <v>8.69</v>
      </c>
      <c r="CJ823" s="2">
        <v>13.03</v>
      </c>
      <c r="CK823" s="2">
        <v>13.03</v>
      </c>
      <c r="CL823" t="s">
        <v>134</v>
      </c>
      <c r="CM823" t="s">
        <v>789</v>
      </c>
      <c r="CN823" t="s">
        <v>135</v>
      </c>
      <c r="CP823" t="s">
        <v>115</v>
      </c>
      <c r="CQ823" t="s">
        <v>114</v>
      </c>
      <c r="CR823" t="s">
        <v>114</v>
      </c>
      <c r="CS823" t="s">
        <v>114</v>
      </c>
      <c r="CT823" t="s">
        <v>136</v>
      </c>
      <c r="CU823" t="s">
        <v>114</v>
      </c>
      <c r="CV823" t="s">
        <v>136</v>
      </c>
      <c r="CW823" t="s">
        <v>3362</v>
      </c>
      <c r="CX823" s="10">
        <v>16702337461</v>
      </c>
      <c r="CY823" t="s">
        <v>782</v>
      </c>
      <c r="CZ823" t="s">
        <v>791</v>
      </c>
      <c r="DA823" t="s">
        <v>114</v>
      </c>
      <c r="DB823" t="s">
        <v>115</v>
      </c>
    </row>
    <row r="824" spans="1:111" ht="14.45" customHeight="1" x14ac:dyDescent="0.25">
      <c r="A824" t="s">
        <v>6066</v>
      </c>
      <c r="B824" t="s">
        <v>285</v>
      </c>
      <c r="C824" s="1">
        <v>45260.078341087959</v>
      </c>
      <c r="D824" s="1">
        <v>45286</v>
      </c>
      <c r="E824" t="s">
        <v>139</v>
      </c>
      <c r="G824" t="s">
        <v>115</v>
      </c>
      <c r="H824" t="s">
        <v>115</v>
      </c>
      <c r="I824" t="s">
        <v>115</v>
      </c>
      <c r="J824" t="s">
        <v>5194</v>
      </c>
      <c r="K824" t="s">
        <v>5168</v>
      </c>
      <c r="L824" t="s">
        <v>5169</v>
      </c>
      <c r="N824" t="s">
        <v>214</v>
      </c>
      <c r="O824" t="s">
        <v>120</v>
      </c>
      <c r="P824" s="8">
        <v>96950</v>
      </c>
      <c r="Q824" t="s">
        <v>121</v>
      </c>
      <c r="S824" s="10">
        <v>16702345900</v>
      </c>
      <c r="T824">
        <v>575</v>
      </c>
      <c r="U824">
        <v>721110</v>
      </c>
      <c r="V824" t="s">
        <v>122</v>
      </c>
      <c r="X824" t="s">
        <v>5170</v>
      </c>
      <c r="Y824" t="s">
        <v>510</v>
      </c>
      <c r="AA824" t="s">
        <v>5172</v>
      </c>
      <c r="AB824" t="s">
        <v>5169</v>
      </c>
      <c r="AD824" t="s">
        <v>214</v>
      </c>
      <c r="AE824" t="s">
        <v>120</v>
      </c>
      <c r="AF824" s="8">
        <v>96950</v>
      </c>
      <c r="AG824" t="s">
        <v>121</v>
      </c>
      <c r="AI824" s="10">
        <v>16702345900</v>
      </c>
      <c r="AJ824">
        <v>574</v>
      </c>
      <c r="AK824" t="s">
        <v>5173</v>
      </c>
      <c r="BC824" t="str">
        <f>"35-2014.00"</f>
        <v>35-2014.00</v>
      </c>
      <c r="BD824" t="s">
        <v>222</v>
      </c>
      <c r="BE824" t="s">
        <v>5195</v>
      </c>
      <c r="BF824" t="s">
        <v>224</v>
      </c>
      <c r="BG824">
        <v>5</v>
      </c>
      <c r="BI824" s="1">
        <v>45327</v>
      </c>
      <c r="BJ824" s="1">
        <v>45693</v>
      </c>
      <c r="BM824">
        <v>40</v>
      </c>
      <c r="BN824">
        <v>8</v>
      </c>
      <c r="BO824">
        <v>8</v>
      </c>
      <c r="BP824">
        <v>0</v>
      </c>
      <c r="BQ824">
        <v>0</v>
      </c>
      <c r="BR824">
        <v>8</v>
      </c>
      <c r="BS824">
        <v>8</v>
      </c>
      <c r="BT824">
        <v>8</v>
      </c>
      <c r="BU824" t="str">
        <f>"6:00 AM"</f>
        <v>6:00 AM</v>
      </c>
      <c r="BV824" t="str">
        <f>"2:00 PM"</f>
        <v>2:00 PM</v>
      </c>
      <c r="BW824" t="s">
        <v>131</v>
      </c>
      <c r="BX824">
        <v>0</v>
      </c>
      <c r="BY824">
        <v>12</v>
      </c>
      <c r="BZ824" t="s">
        <v>115</v>
      </c>
      <c r="CB824" t="s">
        <v>3673</v>
      </c>
      <c r="CC824" t="s">
        <v>5177</v>
      </c>
      <c r="CE824" t="s">
        <v>214</v>
      </c>
      <c r="CF824" t="s">
        <v>120</v>
      </c>
      <c r="CG824" s="8">
        <v>96950</v>
      </c>
      <c r="CH824" s="2">
        <v>8.69</v>
      </c>
      <c r="CI824" s="2">
        <v>8.69</v>
      </c>
      <c r="CJ824" s="2">
        <v>13.03</v>
      </c>
      <c r="CK824" s="2">
        <v>13.03</v>
      </c>
      <c r="CL824" t="s">
        <v>134</v>
      </c>
      <c r="CN824" t="s">
        <v>135</v>
      </c>
      <c r="CP824" t="s">
        <v>115</v>
      </c>
      <c r="CQ824" t="s">
        <v>114</v>
      </c>
      <c r="CR824" t="s">
        <v>115</v>
      </c>
      <c r="CS824" t="s">
        <v>114</v>
      </c>
      <c r="CT824" t="s">
        <v>136</v>
      </c>
      <c r="CU824" t="s">
        <v>114</v>
      </c>
      <c r="CV824" t="s">
        <v>136</v>
      </c>
      <c r="CW824" t="s">
        <v>5178</v>
      </c>
      <c r="CX824" s="10">
        <v>16702345900</v>
      </c>
      <c r="CY824" t="s">
        <v>5173</v>
      </c>
      <c r="CZ824" t="s">
        <v>136</v>
      </c>
      <c r="DA824" t="s">
        <v>114</v>
      </c>
      <c r="DB824" t="s">
        <v>115</v>
      </c>
    </row>
    <row r="825" spans="1:111" ht="14.45" customHeight="1" x14ac:dyDescent="0.25">
      <c r="A825" t="s">
        <v>6034</v>
      </c>
      <c r="B825" t="s">
        <v>112</v>
      </c>
      <c r="C825" s="1">
        <v>45285.997390972225</v>
      </c>
      <c r="D825" s="1">
        <v>45286</v>
      </c>
      <c r="E825" t="s">
        <v>139</v>
      </c>
      <c r="G825" t="s">
        <v>115</v>
      </c>
      <c r="H825" t="s">
        <v>115</v>
      </c>
      <c r="I825" t="s">
        <v>115</v>
      </c>
      <c r="J825" t="s">
        <v>2518</v>
      </c>
      <c r="L825" t="s">
        <v>2519</v>
      </c>
      <c r="M825" t="s">
        <v>2520</v>
      </c>
      <c r="N825" t="s">
        <v>119</v>
      </c>
      <c r="O825" t="s">
        <v>120</v>
      </c>
      <c r="P825" s="8">
        <v>96950</v>
      </c>
      <c r="Q825" t="s">
        <v>121</v>
      </c>
      <c r="S825" s="10">
        <v>16702350173</v>
      </c>
      <c r="U825">
        <v>711211</v>
      </c>
      <c r="V825" t="s">
        <v>122</v>
      </c>
      <c r="X825" t="s">
        <v>2521</v>
      </c>
      <c r="Y825" t="s">
        <v>2522</v>
      </c>
      <c r="AA825" t="s">
        <v>126</v>
      </c>
      <c r="AB825" t="s">
        <v>4302</v>
      </c>
      <c r="AC825" t="s">
        <v>6035</v>
      </c>
      <c r="AD825" t="s">
        <v>214</v>
      </c>
      <c r="AE825" t="s">
        <v>120</v>
      </c>
      <c r="AF825" s="8">
        <v>96950</v>
      </c>
      <c r="AG825" t="s">
        <v>121</v>
      </c>
      <c r="AI825" s="10">
        <v>16702350173</v>
      </c>
      <c r="AK825" t="s">
        <v>2523</v>
      </c>
      <c r="BC825" t="str">
        <f>"31-9011.00"</f>
        <v>31-9011.00</v>
      </c>
      <c r="BD825" t="s">
        <v>1789</v>
      </c>
      <c r="BE825" t="s">
        <v>6036</v>
      </c>
      <c r="BF825" t="s">
        <v>1789</v>
      </c>
      <c r="BG825">
        <v>1</v>
      </c>
      <c r="BI825" s="1">
        <v>45383</v>
      </c>
      <c r="BJ825" s="1">
        <v>45747</v>
      </c>
      <c r="BM825">
        <v>40</v>
      </c>
      <c r="BN825">
        <v>0</v>
      </c>
      <c r="BO825">
        <v>8</v>
      </c>
      <c r="BP825">
        <v>8</v>
      </c>
      <c r="BQ825">
        <v>8</v>
      </c>
      <c r="BR825">
        <v>8</v>
      </c>
      <c r="BS825">
        <v>8</v>
      </c>
      <c r="BT825">
        <v>0</v>
      </c>
      <c r="BU825" t="str">
        <f>"9:00 AM"</f>
        <v>9:00 AM</v>
      </c>
      <c r="BV825" t="str">
        <f>"6:00 PM"</f>
        <v>6:00 PM</v>
      </c>
      <c r="BW825" t="s">
        <v>160</v>
      </c>
      <c r="BX825">
        <v>12</v>
      </c>
      <c r="BY825">
        <v>24</v>
      </c>
      <c r="BZ825" t="s">
        <v>115</v>
      </c>
      <c r="CB825" t="s">
        <v>6037</v>
      </c>
      <c r="CC825" t="s">
        <v>4307</v>
      </c>
      <c r="CD825" t="s">
        <v>4303</v>
      </c>
      <c r="CE825" t="s">
        <v>214</v>
      </c>
      <c r="CF825" t="s">
        <v>120</v>
      </c>
      <c r="CG825" s="8">
        <v>96950</v>
      </c>
      <c r="CH825" s="2">
        <v>12.26</v>
      </c>
      <c r="CI825" s="2">
        <v>17.62</v>
      </c>
      <c r="CJ825" s="2">
        <v>18.39</v>
      </c>
      <c r="CK825" s="2">
        <v>26.43</v>
      </c>
      <c r="CL825" t="s">
        <v>134</v>
      </c>
      <c r="CM825" t="s">
        <v>6038</v>
      </c>
      <c r="CN825" t="s">
        <v>135</v>
      </c>
      <c r="CP825" t="s">
        <v>115</v>
      </c>
      <c r="CQ825" t="s">
        <v>114</v>
      </c>
      <c r="CR825" t="s">
        <v>114</v>
      </c>
      <c r="CS825" t="s">
        <v>114</v>
      </c>
      <c r="CT825" t="s">
        <v>114</v>
      </c>
      <c r="CU825" t="s">
        <v>114</v>
      </c>
      <c r="CV825" t="s">
        <v>114</v>
      </c>
      <c r="CW825" t="s">
        <v>184</v>
      </c>
      <c r="CX825" s="10">
        <v>16702350173</v>
      </c>
      <c r="CY825" t="s">
        <v>2523</v>
      </c>
      <c r="CZ825" t="s">
        <v>6039</v>
      </c>
      <c r="DA825" t="s">
        <v>114</v>
      </c>
      <c r="DB825" t="s">
        <v>115</v>
      </c>
    </row>
    <row r="826" spans="1:111" ht="14.45" customHeight="1" x14ac:dyDescent="0.25">
      <c r="A826" t="s">
        <v>6069</v>
      </c>
      <c r="B826" t="s">
        <v>209</v>
      </c>
      <c r="C826" s="1">
        <v>45231.042527546299</v>
      </c>
      <c r="D826" s="1">
        <v>45287</v>
      </c>
      <c r="E826" t="s">
        <v>139</v>
      </c>
      <c r="G826" t="s">
        <v>115</v>
      </c>
      <c r="H826" t="s">
        <v>115</v>
      </c>
      <c r="I826" t="s">
        <v>115</v>
      </c>
      <c r="J826" t="s">
        <v>6070</v>
      </c>
      <c r="L826" t="s">
        <v>6071</v>
      </c>
      <c r="M826" t="s">
        <v>6072</v>
      </c>
      <c r="N826" t="s">
        <v>621</v>
      </c>
      <c r="O826" t="s">
        <v>120</v>
      </c>
      <c r="P826" s="8">
        <v>96952</v>
      </c>
      <c r="Q826" t="s">
        <v>121</v>
      </c>
      <c r="S826" s="10">
        <v>16702345080</v>
      </c>
      <c r="U826">
        <v>561210</v>
      </c>
      <c r="V826" t="s">
        <v>122</v>
      </c>
      <c r="X826" t="s">
        <v>6073</v>
      </c>
      <c r="Y826" t="s">
        <v>6074</v>
      </c>
      <c r="AA826" t="s">
        <v>6075</v>
      </c>
      <c r="AB826" t="s">
        <v>6071</v>
      </c>
      <c r="AC826" t="s">
        <v>6072</v>
      </c>
      <c r="AD826" t="s">
        <v>621</v>
      </c>
      <c r="AE826" t="s">
        <v>120</v>
      </c>
      <c r="AF826" s="8">
        <v>96952</v>
      </c>
      <c r="AG826" t="s">
        <v>121</v>
      </c>
      <c r="AI826" s="10">
        <v>16702345080</v>
      </c>
      <c r="AK826" t="s">
        <v>6076</v>
      </c>
      <c r="AL826" t="s">
        <v>488</v>
      </c>
      <c r="AM826" t="s">
        <v>500</v>
      </c>
      <c r="AN826" t="s">
        <v>490</v>
      </c>
      <c r="AO826" t="s">
        <v>431</v>
      </c>
      <c r="AP826" t="s">
        <v>1580</v>
      </c>
      <c r="AQ826" t="s">
        <v>6077</v>
      </c>
      <c r="AR826" t="s">
        <v>119</v>
      </c>
      <c r="AS826" t="s">
        <v>120</v>
      </c>
      <c r="AT826">
        <v>96950</v>
      </c>
      <c r="AU826" t="s">
        <v>121</v>
      </c>
      <c r="AW826" s="10">
        <v>16702330081</v>
      </c>
      <c r="AY826" t="s">
        <v>1582</v>
      </c>
      <c r="AZ826" t="s">
        <v>494</v>
      </c>
      <c r="BA826" t="s">
        <v>120</v>
      </c>
      <c r="BB826" t="s">
        <v>1583</v>
      </c>
      <c r="BC826" t="str">
        <f>"49-2021.00"</f>
        <v>49-2021.00</v>
      </c>
      <c r="BD826" t="s">
        <v>6078</v>
      </c>
      <c r="BE826" t="s">
        <v>6079</v>
      </c>
      <c r="BF826" t="s">
        <v>6080</v>
      </c>
      <c r="BG826">
        <v>1</v>
      </c>
      <c r="BH826">
        <v>1</v>
      </c>
      <c r="BI826" s="1">
        <v>45261</v>
      </c>
      <c r="BJ826" s="1">
        <v>45626</v>
      </c>
      <c r="BK826" s="1">
        <v>45287</v>
      </c>
      <c r="BL826" s="1">
        <v>45626</v>
      </c>
      <c r="BM826">
        <v>40</v>
      </c>
      <c r="BN826">
        <v>0</v>
      </c>
      <c r="BO826">
        <v>8</v>
      </c>
      <c r="BP826">
        <v>8</v>
      </c>
      <c r="BQ826">
        <v>8</v>
      </c>
      <c r="BR826">
        <v>8</v>
      </c>
      <c r="BS826">
        <v>8</v>
      </c>
      <c r="BT826">
        <v>0</v>
      </c>
      <c r="BU826" t="str">
        <f>"7:00 AM"</f>
        <v>7:00 AM</v>
      </c>
      <c r="BV826" t="str">
        <f>"4:00 PM"</f>
        <v>4:00 PM</v>
      </c>
      <c r="BW826" t="s">
        <v>160</v>
      </c>
      <c r="BX826">
        <v>0</v>
      </c>
      <c r="BY826">
        <v>24</v>
      </c>
      <c r="BZ826" t="s">
        <v>115</v>
      </c>
      <c r="CB826" t="s">
        <v>6081</v>
      </c>
      <c r="CC826" t="s">
        <v>6071</v>
      </c>
      <c r="CD826" t="s">
        <v>6072</v>
      </c>
      <c r="CE826" t="s">
        <v>621</v>
      </c>
      <c r="CF826" t="s">
        <v>120</v>
      </c>
      <c r="CG826" s="8">
        <v>96952</v>
      </c>
      <c r="CH826" s="2">
        <v>19.27</v>
      </c>
      <c r="CI826" s="2">
        <v>19.27</v>
      </c>
      <c r="CJ826" s="2">
        <v>28.91</v>
      </c>
      <c r="CK826" s="2">
        <v>28.91</v>
      </c>
      <c r="CL826" t="s">
        <v>134</v>
      </c>
      <c r="CN826" t="s">
        <v>135</v>
      </c>
      <c r="CP826" t="s">
        <v>115</v>
      </c>
      <c r="CQ826" t="s">
        <v>114</v>
      </c>
      <c r="CR826" t="s">
        <v>115</v>
      </c>
      <c r="CS826" t="s">
        <v>114</v>
      </c>
      <c r="CT826" t="s">
        <v>136</v>
      </c>
      <c r="CU826" t="s">
        <v>114</v>
      </c>
      <c r="CV826" t="s">
        <v>136</v>
      </c>
      <c r="CW826" t="s">
        <v>1587</v>
      </c>
      <c r="CX826" s="10">
        <v>16702345080</v>
      </c>
      <c r="CY826" t="s">
        <v>6076</v>
      </c>
      <c r="CZ826" t="s">
        <v>136</v>
      </c>
      <c r="DA826" t="s">
        <v>114</v>
      </c>
      <c r="DB826" t="s">
        <v>115</v>
      </c>
      <c r="DC826" t="s">
        <v>500</v>
      </c>
      <c r="DD826" t="s">
        <v>490</v>
      </c>
      <c r="DE826" t="s">
        <v>1588</v>
      </c>
      <c r="DF826" t="s">
        <v>494</v>
      </c>
      <c r="DG826" t="s">
        <v>1582</v>
      </c>
    </row>
    <row r="827" spans="1:111" ht="14.45" customHeight="1" x14ac:dyDescent="0.25">
      <c r="A827" t="s">
        <v>6067</v>
      </c>
      <c r="B827" t="s">
        <v>285</v>
      </c>
      <c r="C827" s="1">
        <v>45260.091989699074</v>
      </c>
      <c r="D827" s="1">
        <v>45287</v>
      </c>
      <c r="E827" t="s">
        <v>139</v>
      </c>
      <c r="G827" t="s">
        <v>115</v>
      </c>
      <c r="H827" t="s">
        <v>115</v>
      </c>
      <c r="I827" t="s">
        <v>115</v>
      </c>
      <c r="J827" t="s">
        <v>5194</v>
      </c>
      <c r="K827" t="s">
        <v>5168</v>
      </c>
      <c r="L827" t="s">
        <v>5169</v>
      </c>
      <c r="N827" t="s">
        <v>214</v>
      </c>
      <c r="O827" t="s">
        <v>120</v>
      </c>
      <c r="P827" s="8">
        <v>96950</v>
      </c>
      <c r="Q827" t="s">
        <v>121</v>
      </c>
      <c r="S827" s="10">
        <v>16702345900</v>
      </c>
      <c r="T827">
        <v>575</v>
      </c>
      <c r="U827">
        <v>721110</v>
      </c>
      <c r="V827" t="s">
        <v>122</v>
      </c>
      <c r="X827" t="s">
        <v>5170</v>
      </c>
      <c r="Y827" t="s">
        <v>510</v>
      </c>
      <c r="AA827" t="s">
        <v>5172</v>
      </c>
      <c r="AB827" t="s">
        <v>5169</v>
      </c>
      <c r="AD827" t="s">
        <v>214</v>
      </c>
      <c r="AE827" t="s">
        <v>120</v>
      </c>
      <c r="AF827" s="8">
        <v>96950</v>
      </c>
      <c r="AG827" t="s">
        <v>121</v>
      </c>
      <c r="AI827" s="10">
        <v>16702345900</v>
      </c>
      <c r="AJ827">
        <v>574</v>
      </c>
      <c r="AK827" t="s">
        <v>5173</v>
      </c>
      <c r="BC827" t="str">
        <f>"35-2014.00"</f>
        <v>35-2014.00</v>
      </c>
      <c r="BD827" t="s">
        <v>222</v>
      </c>
      <c r="BE827" t="s">
        <v>5195</v>
      </c>
      <c r="BF827" t="s">
        <v>224</v>
      </c>
      <c r="BG827">
        <v>5</v>
      </c>
      <c r="BI827" s="1">
        <v>45323</v>
      </c>
      <c r="BJ827" s="1">
        <v>45688</v>
      </c>
      <c r="BM827">
        <v>40</v>
      </c>
      <c r="BN827">
        <v>7</v>
      </c>
      <c r="BO827">
        <v>7</v>
      </c>
      <c r="BP827">
        <v>6</v>
      </c>
      <c r="BQ827">
        <v>0</v>
      </c>
      <c r="BR827">
        <v>6</v>
      </c>
      <c r="BS827">
        <v>7</v>
      </c>
      <c r="BT827">
        <v>7</v>
      </c>
      <c r="BU827" t="str">
        <f>"1:00 PM"</f>
        <v>1:00 PM</v>
      </c>
      <c r="BV827" t="str">
        <f>"8:00 PM"</f>
        <v>8:00 PM</v>
      </c>
      <c r="BW827" t="s">
        <v>131</v>
      </c>
      <c r="BX827">
        <v>0</v>
      </c>
      <c r="BY827">
        <v>12</v>
      </c>
      <c r="BZ827" t="s">
        <v>115</v>
      </c>
      <c r="CB827" t="s">
        <v>6068</v>
      </c>
      <c r="CC827" t="s">
        <v>5177</v>
      </c>
      <c r="CE827" t="s">
        <v>214</v>
      </c>
      <c r="CF827" t="s">
        <v>120</v>
      </c>
      <c r="CG827" s="8">
        <v>96950</v>
      </c>
      <c r="CH827" s="2">
        <v>8.69</v>
      </c>
      <c r="CI827" s="2">
        <v>8.69</v>
      </c>
      <c r="CJ827" s="2">
        <v>13.03</v>
      </c>
      <c r="CK827" s="2">
        <v>13.03</v>
      </c>
      <c r="CL827" t="s">
        <v>134</v>
      </c>
      <c r="CN827" t="s">
        <v>135</v>
      </c>
      <c r="CP827" t="s">
        <v>115</v>
      </c>
      <c r="CQ827" t="s">
        <v>114</v>
      </c>
      <c r="CR827" t="s">
        <v>115</v>
      </c>
      <c r="CS827" t="s">
        <v>114</v>
      </c>
      <c r="CT827" t="s">
        <v>136</v>
      </c>
      <c r="CU827" t="s">
        <v>114</v>
      </c>
      <c r="CV827" t="s">
        <v>136</v>
      </c>
      <c r="CW827" t="s">
        <v>5178</v>
      </c>
      <c r="CX827" s="10">
        <v>16702345900</v>
      </c>
      <c r="CY827" t="s">
        <v>5173</v>
      </c>
      <c r="CZ827" t="s">
        <v>136</v>
      </c>
      <c r="DA827" t="s">
        <v>114</v>
      </c>
      <c r="DB827" t="s">
        <v>115</v>
      </c>
    </row>
    <row r="828" spans="1:111" ht="14.45" customHeight="1" x14ac:dyDescent="0.25">
      <c r="A828" t="s">
        <v>6082</v>
      </c>
      <c r="B828" t="s">
        <v>209</v>
      </c>
      <c r="C828" s="1">
        <v>45223.057107754626</v>
      </c>
      <c r="D828" s="1">
        <v>45288</v>
      </c>
      <c r="E828" t="s">
        <v>139</v>
      </c>
      <c r="G828" t="s">
        <v>115</v>
      </c>
      <c r="H828" t="s">
        <v>115</v>
      </c>
      <c r="I828" t="s">
        <v>115</v>
      </c>
      <c r="J828" t="s">
        <v>3579</v>
      </c>
      <c r="L828" t="s">
        <v>4136</v>
      </c>
      <c r="M828" t="s">
        <v>3581</v>
      </c>
      <c r="N828" t="s">
        <v>214</v>
      </c>
      <c r="O828" t="s">
        <v>120</v>
      </c>
      <c r="P828" s="8">
        <v>96950</v>
      </c>
      <c r="Q828" t="s">
        <v>121</v>
      </c>
      <c r="R828" t="s">
        <v>120</v>
      </c>
      <c r="S828" s="10">
        <v>16702341795</v>
      </c>
      <c r="U828">
        <v>722511</v>
      </c>
      <c r="V828" t="s">
        <v>122</v>
      </c>
      <c r="X828" t="s">
        <v>3582</v>
      </c>
      <c r="Y828" t="s">
        <v>3311</v>
      </c>
      <c r="Z828" t="s">
        <v>3584</v>
      </c>
      <c r="AA828" t="s">
        <v>3585</v>
      </c>
      <c r="AB828" t="s">
        <v>3580</v>
      </c>
      <c r="AC828" t="s">
        <v>3581</v>
      </c>
      <c r="AD828" t="s">
        <v>214</v>
      </c>
      <c r="AE828" t="s">
        <v>120</v>
      </c>
      <c r="AF828" s="8">
        <v>96950</v>
      </c>
      <c r="AG828" t="s">
        <v>121</v>
      </c>
      <c r="AI828" s="10">
        <v>16702341795</v>
      </c>
      <c r="AK828" t="s">
        <v>3586</v>
      </c>
      <c r="BC828" t="str">
        <f>"35-2014.00"</f>
        <v>35-2014.00</v>
      </c>
      <c r="BD828" t="s">
        <v>222</v>
      </c>
      <c r="BE828" t="s">
        <v>4137</v>
      </c>
      <c r="BF828" t="s">
        <v>630</v>
      </c>
      <c r="BG828">
        <v>1</v>
      </c>
      <c r="BH828">
        <v>1</v>
      </c>
      <c r="BI828" s="1">
        <v>45204</v>
      </c>
      <c r="BJ828" s="1">
        <v>45569</v>
      </c>
      <c r="BK828" s="1">
        <v>45288</v>
      </c>
      <c r="BL828" s="1">
        <v>45569</v>
      </c>
      <c r="BM828">
        <v>35</v>
      </c>
      <c r="BN828">
        <v>0</v>
      </c>
      <c r="BO828">
        <v>6</v>
      </c>
      <c r="BP828">
        <v>6</v>
      </c>
      <c r="BQ828">
        <v>6</v>
      </c>
      <c r="BR828">
        <v>6</v>
      </c>
      <c r="BS828">
        <v>6</v>
      </c>
      <c r="BT828">
        <v>5</v>
      </c>
      <c r="BU828" t="str">
        <f>"8:00 AM"</f>
        <v>8:00 AM</v>
      </c>
      <c r="BV828" t="str">
        <f>"2:00 PM"</f>
        <v>2:00 PM</v>
      </c>
      <c r="BW828" t="s">
        <v>184</v>
      </c>
      <c r="BX828">
        <v>0</v>
      </c>
      <c r="BY828">
        <v>12</v>
      </c>
      <c r="BZ828" t="s">
        <v>115</v>
      </c>
      <c r="CB828" t="s">
        <v>6083</v>
      </c>
      <c r="CC828" t="s">
        <v>4300</v>
      </c>
      <c r="CD828" t="s">
        <v>3581</v>
      </c>
      <c r="CE828" t="s">
        <v>214</v>
      </c>
      <c r="CF828" t="s">
        <v>120</v>
      </c>
      <c r="CG828" s="8">
        <v>96950</v>
      </c>
      <c r="CH828" s="2">
        <v>8.69</v>
      </c>
      <c r="CI828" s="2">
        <v>10</v>
      </c>
      <c r="CJ828" s="2">
        <v>13.04</v>
      </c>
      <c r="CK828" s="2">
        <v>15</v>
      </c>
      <c r="CL828" t="s">
        <v>134</v>
      </c>
      <c r="CM828" t="s">
        <v>184</v>
      </c>
      <c r="CN828" t="s">
        <v>135</v>
      </c>
      <c r="CP828" t="s">
        <v>115</v>
      </c>
      <c r="CQ828" t="s">
        <v>114</v>
      </c>
      <c r="CR828" t="s">
        <v>114</v>
      </c>
      <c r="CS828" t="s">
        <v>114</v>
      </c>
      <c r="CT828" t="s">
        <v>136</v>
      </c>
      <c r="CU828" t="s">
        <v>114</v>
      </c>
      <c r="CV828" t="s">
        <v>114</v>
      </c>
      <c r="CW828" t="s">
        <v>4121</v>
      </c>
      <c r="CX828" s="10">
        <v>16702341795</v>
      </c>
      <c r="CY828" t="s">
        <v>3586</v>
      </c>
      <c r="CZ828" t="s">
        <v>3592</v>
      </c>
      <c r="DA828" t="s">
        <v>114</v>
      </c>
      <c r="DB828" t="s">
        <v>115</v>
      </c>
    </row>
    <row r="829" spans="1:111" ht="14.45" customHeight="1" x14ac:dyDescent="0.25">
      <c r="A829" t="s">
        <v>6108</v>
      </c>
      <c r="B829" t="s">
        <v>209</v>
      </c>
      <c r="C829" s="1">
        <v>45239.281182754632</v>
      </c>
      <c r="D829" s="1">
        <v>45288</v>
      </c>
      <c r="E829" t="s">
        <v>139</v>
      </c>
      <c r="G829" t="s">
        <v>115</v>
      </c>
      <c r="H829" t="s">
        <v>115</v>
      </c>
      <c r="I829" t="s">
        <v>115</v>
      </c>
      <c r="J829" t="s">
        <v>6109</v>
      </c>
      <c r="K829" t="s">
        <v>6110</v>
      </c>
      <c r="L829" t="s">
        <v>6111</v>
      </c>
      <c r="M829" t="s">
        <v>204</v>
      </c>
      <c r="N829" t="s">
        <v>205</v>
      </c>
      <c r="O829" t="s">
        <v>120</v>
      </c>
      <c r="P829" s="8">
        <v>96951</v>
      </c>
      <c r="Q829" t="s">
        <v>121</v>
      </c>
      <c r="S829" s="10">
        <v>16707893763</v>
      </c>
      <c r="U829">
        <v>236220</v>
      </c>
      <c r="V829" t="s">
        <v>122</v>
      </c>
      <c r="X829" t="s">
        <v>6112</v>
      </c>
      <c r="Y829" t="s">
        <v>6113</v>
      </c>
      <c r="Z829" t="s">
        <v>995</v>
      </c>
      <c r="AA829" t="s">
        <v>1843</v>
      </c>
      <c r="AB829" t="s">
        <v>6111</v>
      </c>
      <c r="AC829" t="s">
        <v>204</v>
      </c>
      <c r="AD829" t="s">
        <v>205</v>
      </c>
      <c r="AE829" t="s">
        <v>120</v>
      </c>
      <c r="AF829" s="8">
        <v>96951</v>
      </c>
      <c r="AG829" t="s">
        <v>121</v>
      </c>
      <c r="AI829" s="10">
        <v>16707893763</v>
      </c>
      <c r="AK829" t="s">
        <v>1845</v>
      </c>
      <c r="BC829" t="str">
        <f>"43-6014.00"</f>
        <v>43-6014.00</v>
      </c>
      <c r="BD829" t="s">
        <v>1846</v>
      </c>
      <c r="BE829" t="s">
        <v>6114</v>
      </c>
      <c r="BF829" t="s">
        <v>1848</v>
      </c>
      <c r="BG829">
        <v>2</v>
      </c>
      <c r="BH829">
        <v>2</v>
      </c>
      <c r="BI829" s="1">
        <v>45321</v>
      </c>
      <c r="BJ829" s="1">
        <v>45686</v>
      </c>
      <c r="BK829" s="1">
        <v>45321</v>
      </c>
      <c r="BL829" s="1">
        <v>45686</v>
      </c>
      <c r="BM829">
        <v>40</v>
      </c>
      <c r="BN829">
        <v>0</v>
      </c>
      <c r="BO829">
        <v>8</v>
      </c>
      <c r="BP829">
        <v>8</v>
      </c>
      <c r="BQ829">
        <v>8</v>
      </c>
      <c r="BR829">
        <v>8</v>
      </c>
      <c r="BS829">
        <v>8</v>
      </c>
      <c r="BT829">
        <v>0</v>
      </c>
      <c r="BU829" t="str">
        <f>"8:00 AM"</f>
        <v>8:00 AM</v>
      </c>
      <c r="BV829" t="str">
        <f>"5:00 PM"</f>
        <v>5:00 PM</v>
      </c>
      <c r="BW829" t="s">
        <v>131</v>
      </c>
      <c r="BX829">
        <v>0</v>
      </c>
      <c r="BY829">
        <v>12</v>
      </c>
      <c r="BZ829" t="s">
        <v>115</v>
      </c>
      <c r="CB829" t="s">
        <v>6115</v>
      </c>
      <c r="CC829" t="s">
        <v>6111</v>
      </c>
      <c r="CD829" t="s">
        <v>204</v>
      </c>
      <c r="CE829" t="s">
        <v>205</v>
      </c>
      <c r="CF829" t="s">
        <v>120</v>
      </c>
      <c r="CG829" s="8">
        <v>96951</v>
      </c>
      <c r="CH829" s="2">
        <v>12.94</v>
      </c>
      <c r="CI829" s="2">
        <v>12.94</v>
      </c>
      <c r="CJ829" s="2">
        <v>19.41</v>
      </c>
      <c r="CK829" s="2">
        <v>19.41</v>
      </c>
      <c r="CL829" t="s">
        <v>134</v>
      </c>
      <c r="CM829" t="s">
        <v>136</v>
      </c>
      <c r="CN829" t="s">
        <v>135</v>
      </c>
      <c r="CP829" t="s">
        <v>115</v>
      </c>
      <c r="CQ829" t="s">
        <v>114</v>
      </c>
      <c r="CR829" t="s">
        <v>115</v>
      </c>
      <c r="CS829" t="s">
        <v>114</v>
      </c>
      <c r="CT829" t="s">
        <v>136</v>
      </c>
      <c r="CU829" t="s">
        <v>114</v>
      </c>
      <c r="CV829" t="s">
        <v>114</v>
      </c>
      <c r="CW829" t="s">
        <v>136</v>
      </c>
      <c r="CX829" s="10">
        <v>16707893763</v>
      </c>
      <c r="CY829" t="s">
        <v>2980</v>
      </c>
      <c r="CZ829" t="s">
        <v>136</v>
      </c>
      <c r="DA829" t="s">
        <v>114</v>
      </c>
      <c r="DB829" t="s">
        <v>115</v>
      </c>
    </row>
    <row r="830" spans="1:111" ht="14.45" customHeight="1" x14ac:dyDescent="0.25">
      <c r="A830" t="s">
        <v>6127</v>
      </c>
      <c r="B830" t="s">
        <v>209</v>
      </c>
      <c r="C830" s="1">
        <v>45215.293301504629</v>
      </c>
      <c r="D830" s="1">
        <v>45288</v>
      </c>
      <c r="E830" t="s">
        <v>139</v>
      </c>
      <c r="G830" t="s">
        <v>115</v>
      </c>
      <c r="H830" t="s">
        <v>115</v>
      </c>
      <c r="I830" t="s">
        <v>115</v>
      </c>
      <c r="J830" t="s">
        <v>4867</v>
      </c>
      <c r="K830" t="s">
        <v>4868</v>
      </c>
      <c r="L830" t="s">
        <v>4919</v>
      </c>
      <c r="M830" t="s">
        <v>4870</v>
      </c>
      <c r="N830" t="s">
        <v>214</v>
      </c>
      <c r="O830" t="s">
        <v>120</v>
      </c>
      <c r="P830" s="8">
        <v>96950</v>
      </c>
      <c r="Q830" t="s">
        <v>121</v>
      </c>
      <c r="R830" t="s">
        <v>136</v>
      </c>
      <c r="S830" s="10">
        <v>16703220007</v>
      </c>
      <c r="U830">
        <v>561320</v>
      </c>
      <c r="V830" t="s">
        <v>448</v>
      </c>
      <c r="W830" t="s">
        <v>114</v>
      </c>
      <c r="X830" t="s">
        <v>4871</v>
      </c>
      <c r="Y830" t="s">
        <v>4920</v>
      </c>
      <c r="Z830" t="s">
        <v>4873</v>
      </c>
      <c r="AA830" t="s">
        <v>4874</v>
      </c>
      <c r="AB830" t="s">
        <v>4921</v>
      </c>
      <c r="AC830" t="s">
        <v>4870</v>
      </c>
      <c r="AD830" t="s">
        <v>214</v>
      </c>
      <c r="AE830" t="s">
        <v>120</v>
      </c>
      <c r="AF830" s="8">
        <v>96950</v>
      </c>
      <c r="AG830" t="s">
        <v>121</v>
      </c>
      <c r="AH830" t="s">
        <v>560</v>
      </c>
      <c r="AI830" s="10">
        <v>16707832577</v>
      </c>
      <c r="AK830" t="s">
        <v>4876</v>
      </c>
      <c r="BC830" t="str">
        <f>"37-2011.00"</f>
        <v>37-2011.00</v>
      </c>
      <c r="BD830" t="s">
        <v>144</v>
      </c>
      <c r="BE830" t="s">
        <v>6128</v>
      </c>
      <c r="BF830" t="s">
        <v>6129</v>
      </c>
      <c r="BG830">
        <v>10</v>
      </c>
      <c r="BH830">
        <v>10</v>
      </c>
      <c r="BI830" s="1">
        <v>45292</v>
      </c>
      <c r="BJ830" s="1">
        <v>45657</v>
      </c>
      <c r="BK830" s="1">
        <v>45292</v>
      </c>
      <c r="BL830" s="1">
        <v>45657</v>
      </c>
      <c r="BM830">
        <v>35</v>
      </c>
      <c r="BN830">
        <v>0</v>
      </c>
      <c r="BO830">
        <v>6</v>
      </c>
      <c r="BP830">
        <v>6</v>
      </c>
      <c r="BQ830">
        <v>6</v>
      </c>
      <c r="BR830">
        <v>6</v>
      </c>
      <c r="BS830">
        <v>6</v>
      </c>
      <c r="BT830">
        <v>5</v>
      </c>
      <c r="BU830" t="str">
        <f>"3:00 PM"</f>
        <v>3:00 PM</v>
      </c>
      <c r="BV830" t="str">
        <f>"9:00 PM"</f>
        <v>9:00 PM</v>
      </c>
      <c r="BW830" t="s">
        <v>184</v>
      </c>
      <c r="BX830">
        <v>0</v>
      </c>
      <c r="BY830">
        <v>6</v>
      </c>
      <c r="BZ830" t="s">
        <v>115</v>
      </c>
      <c r="CB830" t="s">
        <v>6130</v>
      </c>
      <c r="CC830" t="s">
        <v>5122</v>
      </c>
      <c r="CE830" t="s">
        <v>214</v>
      </c>
      <c r="CF830" t="s">
        <v>120</v>
      </c>
      <c r="CG830" s="8">
        <v>96950</v>
      </c>
      <c r="CH830" s="2">
        <v>8.15</v>
      </c>
      <c r="CI830" s="2">
        <v>8.15</v>
      </c>
      <c r="CJ830" s="2">
        <v>12.23</v>
      </c>
      <c r="CK830" s="2">
        <v>12.23</v>
      </c>
      <c r="CL830" t="s">
        <v>134</v>
      </c>
      <c r="CM830" t="s">
        <v>136</v>
      </c>
      <c r="CN830" t="s">
        <v>135</v>
      </c>
      <c r="CP830" t="s">
        <v>115</v>
      </c>
      <c r="CQ830" t="s">
        <v>114</v>
      </c>
      <c r="CR830" t="s">
        <v>115</v>
      </c>
      <c r="CS830" t="s">
        <v>114</v>
      </c>
      <c r="CT830" t="s">
        <v>136</v>
      </c>
      <c r="CU830" t="s">
        <v>114</v>
      </c>
      <c r="CV830" t="s">
        <v>136</v>
      </c>
      <c r="CW830" t="s">
        <v>4880</v>
      </c>
      <c r="CX830" s="10">
        <v>16707832557</v>
      </c>
      <c r="CY830" t="s">
        <v>4876</v>
      </c>
      <c r="CZ830" t="s">
        <v>136</v>
      </c>
      <c r="DA830" t="s">
        <v>114</v>
      </c>
      <c r="DB830" t="s">
        <v>114</v>
      </c>
    </row>
    <row r="831" spans="1:111" ht="14.45" customHeight="1" x14ac:dyDescent="0.25">
      <c r="A831" t="s">
        <v>6131</v>
      </c>
      <c r="B831" t="s">
        <v>209</v>
      </c>
      <c r="C831" s="1">
        <v>45235.995201967591</v>
      </c>
      <c r="D831" s="1">
        <v>45288</v>
      </c>
      <c r="E831" t="s">
        <v>139</v>
      </c>
      <c r="G831" t="s">
        <v>114</v>
      </c>
      <c r="H831" t="s">
        <v>115</v>
      </c>
      <c r="I831" t="s">
        <v>115</v>
      </c>
      <c r="J831" t="s">
        <v>5312</v>
      </c>
      <c r="L831" t="s">
        <v>5319</v>
      </c>
      <c r="N831" t="s">
        <v>119</v>
      </c>
      <c r="O831" t="s">
        <v>120</v>
      </c>
      <c r="P831" s="8">
        <v>96950</v>
      </c>
      <c r="Q831" t="s">
        <v>121</v>
      </c>
      <c r="S831" s="10">
        <v>16702340898</v>
      </c>
      <c r="U831">
        <v>61111</v>
      </c>
      <c r="V831" t="s">
        <v>122</v>
      </c>
      <c r="X831" t="s">
        <v>5315</v>
      </c>
      <c r="Y831" t="s">
        <v>5316</v>
      </c>
      <c r="Z831" t="s">
        <v>5317</v>
      </c>
      <c r="AA831" t="s">
        <v>5318</v>
      </c>
      <c r="AB831" t="s">
        <v>6132</v>
      </c>
      <c r="AD831" t="s">
        <v>119</v>
      </c>
      <c r="AE831" t="s">
        <v>120</v>
      </c>
      <c r="AF831" s="8">
        <v>96950</v>
      </c>
      <c r="AG831" t="s">
        <v>121</v>
      </c>
      <c r="AI831" s="10">
        <v>16702350898</v>
      </c>
      <c r="AK831" t="s">
        <v>5320</v>
      </c>
      <c r="BC831" t="str">
        <f>"49-9071.00"</f>
        <v>49-9071.00</v>
      </c>
      <c r="BD831" t="s">
        <v>200</v>
      </c>
      <c r="BE831" t="s">
        <v>6133</v>
      </c>
      <c r="BF831" t="s">
        <v>1363</v>
      </c>
      <c r="BG831">
        <v>3</v>
      </c>
      <c r="BH831">
        <v>3</v>
      </c>
      <c r="BI831" s="1">
        <v>45293</v>
      </c>
      <c r="BJ831" s="1">
        <v>46388</v>
      </c>
      <c r="BK831" s="1">
        <v>45293</v>
      </c>
      <c r="BL831" s="1">
        <v>46388</v>
      </c>
      <c r="BM831">
        <v>35</v>
      </c>
      <c r="BN831">
        <v>0</v>
      </c>
      <c r="BO831">
        <v>7</v>
      </c>
      <c r="BP831">
        <v>7</v>
      </c>
      <c r="BQ831">
        <v>7</v>
      </c>
      <c r="BR831">
        <v>7</v>
      </c>
      <c r="BS831">
        <v>7</v>
      </c>
      <c r="BT831">
        <v>0</v>
      </c>
      <c r="BU831" t="str">
        <f>"9:00 AM"</f>
        <v>9:00 AM</v>
      </c>
      <c r="BV831" t="str">
        <f>"5:00 PM"</f>
        <v>5:00 PM</v>
      </c>
      <c r="BW831" t="s">
        <v>131</v>
      </c>
      <c r="BX831">
        <v>0</v>
      </c>
      <c r="BY831">
        <v>24</v>
      </c>
      <c r="BZ831" t="s">
        <v>115</v>
      </c>
      <c r="CB831" t="s">
        <v>6134</v>
      </c>
      <c r="CC831" t="s">
        <v>5313</v>
      </c>
      <c r="CE831" t="s">
        <v>119</v>
      </c>
      <c r="CF831" t="s">
        <v>120</v>
      </c>
      <c r="CG831" s="8">
        <v>96950</v>
      </c>
      <c r="CH831" s="2">
        <v>9.5399999999999991</v>
      </c>
      <c r="CI831" s="2">
        <v>9.5399999999999991</v>
      </c>
      <c r="CJ831" s="2">
        <v>14.31</v>
      </c>
      <c r="CK831" s="2">
        <v>14.31</v>
      </c>
      <c r="CL831" t="s">
        <v>134</v>
      </c>
      <c r="CM831" t="s">
        <v>764</v>
      </c>
      <c r="CN831" t="s">
        <v>135</v>
      </c>
      <c r="CP831" t="s">
        <v>115</v>
      </c>
      <c r="CQ831" t="s">
        <v>114</v>
      </c>
      <c r="CR831" t="s">
        <v>115</v>
      </c>
      <c r="CS831" t="s">
        <v>114</v>
      </c>
      <c r="CT831" t="s">
        <v>136</v>
      </c>
      <c r="CU831" t="s">
        <v>114</v>
      </c>
      <c r="CV831" t="s">
        <v>136</v>
      </c>
      <c r="CW831" t="s">
        <v>1026</v>
      </c>
      <c r="CX831" s="10">
        <v>16702340898</v>
      </c>
      <c r="CY831" t="s">
        <v>5320</v>
      </c>
      <c r="CZ831" t="s">
        <v>136</v>
      </c>
      <c r="DA831" t="s">
        <v>114</v>
      </c>
      <c r="DB831" t="s">
        <v>115</v>
      </c>
    </row>
    <row r="832" spans="1:111" ht="14.45" customHeight="1" x14ac:dyDescent="0.25">
      <c r="A832" t="s">
        <v>6138</v>
      </c>
      <c r="B832" t="s">
        <v>209</v>
      </c>
      <c r="C832" s="1">
        <v>45232.054833449074</v>
      </c>
      <c r="D832" s="1">
        <v>45288</v>
      </c>
      <c r="E832" t="s">
        <v>139</v>
      </c>
      <c r="G832" t="s">
        <v>115</v>
      </c>
      <c r="H832" t="s">
        <v>115</v>
      </c>
      <c r="I832" t="s">
        <v>115</v>
      </c>
      <c r="J832" t="s">
        <v>3265</v>
      </c>
      <c r="K832" t="s">
        <v>3266</v>
      </c>
      <c r="L832" t="s">
        <v>3267</v>
      </c>
      <c r="M832" t="s">
        <v>2171</v>
      </c>
      <c r="N832" t="s">
        <v>119</v>
      </c>
      <c r="O832" t="s">
        <v>120</v>
      </c>
      <c r="P832" s="8">
        <v>69650</v>
      </c>
      <c r="Q832" t="s">
        <v>121</v>
      </c>
      <c r="R832" t="s">
        <v>707</v>
      </c>
      <c r="S832" s="10">
        <v>16702330800</v>
      </c>
      <c r="U832">
        <v>62441</v>
      </c>
      <c r="V832" t="s">
        <v>122</v>
      </c>
      <c r="X832" t="s">
        <v>3268</v>
      </c>
      <c r="Y832" t="s">
        <v>3269</v>
      </c>
      <c r="Z832" t="s">
        <v>3270</v>
      </c>
      <c r="AA832" t="s">
        <v>3271</v>
      </c>
      <c r="AB832" t="s">
        <v>3267</v>
      </c>
      <c r="AC832" t="s">
        <v>2171</v>
      </c>
      <c r="AD832" t="s">
        <v>119</v>
      </c>
      <c r="AE832" t="s">
        <v>120</v>
      </c>
      <c r="AF832" s="8">
        <v>96950</v>
      </c>
      <c r="AG832" t="s">
        <v>121</v>
      </c>
      <c r="AH832" t="s">
        <v>707</v>
      </c>
      <c r="AI832" s="10">
        <v>16702330800</v>
      </c>
      <c r="AK832" t="s">
        <v>3272</v>
      </c>
      <c r="BC832" t="str">
        <f>"39-9011.00"</f>
        <v>39-9011.00</v>
      </c>
      <c r="BD832" t="s">
        <v>2581</v>
      </c>
      <c r="BE832" t="s">
        <v>3273</v>
      </c>
      <c r="BF832" t="s">
        <v>3274</v>
      </c>
      <c r="BG832">
        <v>2</v>
      </c>
      <c r="BH832">
        <v>2</v>
      </c>
      <c r="BI832" s="1">
        <v>45292</v>
      </c>
      <c r="BJ832" s="1">
        <v>45657</v>
      </c>
      <c r="BK832" s="1">
        <v>45292</v>
      </c>
      <c r="BL832" s="1">
        <v>45657</v>
      </c>
      <c r="BM832">
        <v>35</v>
      </c>
      <c r="BN832">
        <v>0</v>
      </c>
      <c r="BO832">
        <v>7</v>
      </c>
      <c r="BP832">
        <v>7</v>
      </c>
      <c r="BQ832">
        <v>7</v>
      </c>
      <c r="BR832">
        <v>7</v>
      </c>
      <c r="BS832">
        <v>7</v>
      </c>
      <c r="BT832">
        <v>0</v>
      </c>
      <c r="BU832" t="str">
        <f>"8:00 AM"</f>
        <v>8:00 AM</v>
      </c>
      <c r="BV832" t="str">
        <f>"4:00 PM"</f>
        <v>4:00 PM</v>
      </c>
      <c r="BW832" t="s">
        <v>131</v>
      </c>
      <c r="BX832">
        <v>0</v>
      </c>
      <c r="BY832">
        <v>12</v>
      </c>
      <c r="BZ832" t="s">
        <v>115</v>
      </c>
      <c r="CB832" s="3" t="s">
        <v>6139</v>
      </c>
      <c r="CC832" t="s">
        <v>3267</v>
      </c>
      <c r="CD832" t="s">
        <v>2171</v>
      </c>
      <c r="CE832" t="s">
        <v>119</v>
      </c>
      <c r="CF832" t="s">
        <v>120</v>
      </c>
      <c r="CG832" s="8">
        <v>96950</v>
      </c>
      <c r="CH832" s="2">
        <v>7.79</v>
      </c>
      <c r="CI832" s="2">
        <v>7.79</v>
      </c>
      <c r="CJ832" s="2">
        <v>11.69</v>
      </c>
      <c r="CK832" s="2">
        <v>11.69</v>
      </c>
      <c r="CL832" t="s">
        <v>134</v>
      </c>
      <c r="CM832" t="s">
        <v>423</v>
      </c>
      <c r="CN832" t="s">
        <v>135</v>
      </c>
      <c r="CP832" t="s">
        <v>115</v>
      </c>
      <c r="CQ832" t="s">
        <v>114</v>
      </c>
      <c r="CR832" t="s">
        <v>115</v>
      </c>
      <c r="CS832" t="s">
        <v>114</v>
      </c>
      <c r="CT832" t="s">
        <v>136</v>
      </c>
      <c r="CU832" t="s">
        <v>114</v>
      </c>
      <c r="CV832" t="s">
        <v>136</v>
      </c>
      <c r="CW832" t="s">
        <v>136</v>
      </c>
      <c r="CX832" s="10">
        <v>16702330800</v>
      </c>
      <c r="CY832" t="s">
        <v>3272</v>
      </c>
      <c r="CZ832" t="s">
        <v>136</v>
      </c>
      <c r="DA832" t="s">
        <v>114</v>
      </c>
      <c r="DB832" t="s">
        <v>115</v>
      </c>
    </row>
    <row r="833" spans="1:111" ht="14.45" customHeight="1" x14ac:dyDescent="0.25">
      <c r="A833" t="s">
        <v>6116</v>
      </c>
      <c r="B833" t="s">
        <v>285</v>
      </c>
      <c r="C833" s="1">
        <v>45257.783939120367</v>
      </c>
      <c r="D833" s="1">
        <v>45288</v>
      </c>
      <c r="E833" t="s">
        <v>113</v>
      </c>
      <c r="F833" s="1">
        <v>45381.833333333336</v>
      </c>
      <c r="G833" t="s">
        <v>114</v>
      </c>
      <c r="H833" t="s">
        <v>115</v>
      </c>
      <c r="I833" t="s">
        <v>115</v>
      </c>
      <c r="J833" t="s">
        <v>6117</v>
      </c>
      <c r="L833" t="s">
        <v>6118</v>
      </c>
      <c r="N833" t="s">
        <v>119</v>
      </c>
      <c r="O833" t="s">
        <v>120</v>
      </c>
      <c r="P833" s="8">
        <v>96950</v>
      </c>
      <c r="Q833" t="s">
        <v>121</v>
      </c>
      <c r="R833" t="s">
        <v>707</v>
      </c>
      <c r="S833" s="10">
        <v>16702877742</v>
      </c>
      <c r="U833">
        <v>812910</v>
      </c>
      <c r="V833" t="s">
        <v>122</v>
      </c>
      <c r="X833" t="s">
        <v>6119</v>
      </c>
      <c r="Y833" t="s">
        <v>483</v>
      </c>
      <c r="Z833" t="s">
        <v>6120</v>
      </c>
      <c r="AA833" t="s">
        <v>1381</v>
      </c>
      <c r="AB833" t="s">
        <v>6118</v>
      </c>
      <c r="AD833" t="s">
        <v>119</v>
      </c>
      <c r="AE833" t="s">
        <v>120</v>
      </c>
      <c r="AF833" s="8">
        <v>96950</v>
      </c>
      <c r="AG833" t="s">
        <v>121</v>
      </c>
      <c r="AH833" t="s">
        <v>707</v>
      </c>
      <c r="AI833" s="10">
        <v>16702877742</v>
      </c>
      <c r="AK833" t="s">
        <v>6121</v>
      </c>
      <c r="BC833" t="str">
        <f>"39-2021.00"</f>
        <v>39-2021.00</v>
      </c>
      <c r="BD833" t="s">
        <v>6122</v>
      </c>
      <c r="BE833" t="s">
        <v>6123</v>
      </c>
      <c r="BF833" t="s">
        <v>6124</v>
      </c>
      <c r="BG833">
        <v>2</v>
      </c>
      <c r="BI833" s="1">
        <v>45383</v>
      </c>
      <c r="BJ833" s="1">
        <v>46477</v>
      </c>
      <c r="BM833">
        <v>35</v>
      </c>
      <c r="BN833">
        <v>7</v>
      </c>
      <c r="BO833">
        <v>0</v>
      </c>
      <c r="BP833">
        <v>7</v>
      </c>
      <c r="BQ833">
        <v>0</v>
      </c>
      <c r="BR833">
        <v>7</v>
      </c>
      <c r="BS833">
        <v>7</v>
      </c>
      <c r="BT833">
        <v>7</v>
      </c>
      <c r="BU833" t="str">
        <f>"10:00 AM"</f>
        <v>10:00 AM</v>
      </c>
      <c r="BV833" t="str">
        <f>"6:00 PM"</f>
        <v>6:00 PM</v>
      </c>
      <c r="BW833" t="s">
        <v>184</v>
      </c>
      <c r="BX833">
        <v>0</v>
      </c>
      <c r="BY833">
        <v>12</v>
      </c>
      <c r="BZ833" t="s">
        <v>115</v>
      </c>
      <c r="CB833" t="s">
        <v>1006</v>
      </c>
      <c r="CC833" t="s">
        <v>6125</v>
      </c>
      <c r="CD833" t="s">
        <v>2033</v>
      </c>
      <c r="CE833" t="s">
        <v>119</v>
      </c>
      <c r="CF833" t="s">
        <v>120</v>
      </c>
      <c r="CG833" s="8">
        <v>96950</v>
      </c>
      <c r="CH833" s="2">
        <v>10.36</v>
      </c>
      <c r="CI833" s="2">
        <v>10.36</v>
      </c>
      <c r="CJ833" s="2">
        <v>15.54</v>
      </c>
      <c r="CK833" s="2">
        <v>15.54</v>
      </c>
      <c r="CL833" t="s">
        <v>134</v>
      </c>
      <c r="CM833" t="s">
        <v>1006</v>
      </c>
      <c r="CN833" t="s">
        <v>135</v>
      </c>
      <c r="CP833" t="s">
        <v>115</v>
      </c>
      <c r="CQ833" t="s">
        <v>114</v>
      </c>
      <c r="CR833" t="s">
        <v>115</v>
      </c>
      <c r="CS833" t="s">
        <v>114</v>
      </c>
      <c r="CT833" t="s">
        <v>136</v>
      </c>
      <c r="CU833" t="s">
        <v>114</v>
      </c>
      <c r="CV833" t="s">
        <v>136</v>
      </c>
      <c r="CW833" t="s">
        <v>1006</v>
      </c>
      <c r="CX833" s="10">
        <v>16702877742</v>
      </c>
      <c r="CY833" t="s">
        <v>6126</v>
      </c>
      <c r="CZ833" t="s">
        <v>596</v>
      </c>
      <c r="DA833" t="s">
        <v>114</v>
      </c>
      <c r="DB833" t="s">
        <v>115</v>
      </c>
    </row>
    <row r="834" spans="1:111" ht="14.45" customHeight="1" x14ac:dyDescent="0.25">
      <c r="A834" t="s">
        <v>6135</v>
      </c>
      <c r="B834" t="s">
        <v>285</v>
      </c>
      <c r="C834" s="1">
        <v>45257.780161226852</v>
      </c>
      <c r="D834" s="1">
        <v>45288</v>
      </c>
      <c r="E834" t="s">
        <v>139</v>
      </c>
      <c r="G834" t="s">
        <v>115</v>
      </c>
      <c r="H834" t="s">
        <v>115</v>
      </c>
      <c r="I834" t="s">
        <v>115</v>
      </c>
      <c r="J834" t="s">
        <v>6117</v>
      </c>
      <c r="L834" t="s">
        <v>6118</v>
      </c>
      <c r="N834" t="s">
        <v>119</v>
      </c>
      <c r="O834" t="s">
        <v>120</v>
      </c>
      <c r="P834" s="8">
        <v>96950</v>
      </c>
      <c r="Q834" t="s">
        <v>121</v>
      </c>
      <c r="R834" t="s">
        <v>707</v>
      </c>
      <c r="S834" s="10">
        <v>16702877742</v>
      </c>
      <c r="U834">
        <v>812910</v>
      </c>
      <c r="V834" t="s">
        <v>122</v>
      </c>
      <c r="X834" t="s">
        <v>6119</v>
      </c>
      <c r="Y834" t="s">
        <v>483</v>
      </c>
      <c r="Z834" t="s">
        <v>6120</v>
      </c>
      <c r="AA834" t="s">
        <v>1381</v>
      </c>
      <c r="AB834" t="s">
        <v>6118</v>
      </c>
      <c r="AD834" t="s">
        <v>119</v>
      </c>
      <c r="AE834" t="s">
        <v>120</v>
      </c>
      <c r="AF834" s="8">
        <v>96950</v>
      </c>
      <c r="AG834" t="s">
        <v>121</v>
      </c>
      <c r="AH834" t="s">
        <v>707</v>
      </c>
      <c r="AI834" s="10">
        <v>16702877742</v>
      </c>
      <c r="AK834" t="s">
        <v>6121</v>
      </c>
      <c r="BC834" t="str">
        <f>"39-2021.00"</f>
        <v>39-2021.00</v>
      </c>
      <c r="BD834" t="s">
        <v>6122</v>
      </c>
      <c r="BE834" t="s">
        <v>6123</v>
      </c>
      <c r="BF834" t="s">
        <v>6124</v>
      </c>
      <c r="BG834">
        <v>2</v>
      </c>
      <c r="BI834" s="1">
        <v>45378</v>
      </c>
      <c r="BJ834" s="1">
        <v>45742</v>
      </c>
      <c r="BM834">
        <v>35</v>
      </c>
      <c r="BN834">
        <v>7</v>
      </c>
      <c r="BO834">
        <v>0</v>
      </c>
      <c r="BP834">
        <v>7</v>
      </c>
      <c r="BQ834">
        <v>0</v>
      </c>
      <c r="BR834">
        <v>7</v>
      </c>
      <c r="BS834">
        <v>7</v>
      </c>
      <c r="BT834">
        <v>7</v>
      </c>
      <c r="BU834" t="str">
        <f>"10:00 AM"</f>
        <v>10:00 AM</v>
      </c>
      <c r="BV834" t="str">
        <f>"6:00 PM"</f>
        <v>6:00 PM</v>
      </c>
      <c r="BW834" t="s">
        <v>184</v>
      </c>
      <c r="BX834">
        <v>0</v>
      </c>
      <c r="BY834">
        <v>12</v>
      </c>
      <c r="BZ834" t="s">
        <v>115</v>
      </c>
      <c r="CB834" t="s">
        <v>1006</v>
      </c>
      <c r="CC834" t="s">
        <v>6125</v>
      </c>
      <c r="CD834" t="s">
        <v>2033</v>
      </c>
      <c r="CE834" t="s">
        <v>119</v>
      </c>
      <c r="CF834" t="s">
        <v>120</v>
      </c>
      <c r="CG834" s="8">
        <v>96950</v>
      </c>
      <c r="CH834" s="2">
        <v>10.36</v>
      </c>
      <c r="CI834" s="2">
        <v>10.36</v>
      </c>
      <c r="CJ834" s="2">
        <v>15.54</v>
      </c>
      <c r="CK834" s="2">
        <v>15.54</v>
      </c>
      <c r="CL834" t="s">
        <v>134</v>
      </c>
      <c r="CM834" t="s">
        <v>1006</v>
      </c>
      <c r="CN834" t="s">
        <v>135</v>
      </c>
      <c r="CP834" t="s">
        <v>115</v>
      </c>
      <c r="CQ834" t="s">
        <v>114</v>
      </c>
      <c r="CR834" t="s">
        <v>115</v>
      </c>
      <c r="CS834" t="s">
        <v>114</v>
      </c>
      <c r="CT834" t="s">
        <v>136</v>
      </c>
      <c r="CU834" t="s">
        <v>114</v>
      </c>
      <c r="CV834" t="s">
        <v>136</v>
      </c>
      <c r="CW834" t="s">
        <v>707</v>
      </c>
      <c r="CX834" s="10">
        <v>16702877742</v>
      </c>
      <c r="CY834" t="s">
        <v>6126</v>
      </c>
      <c r="CZ834" t="s">
        <v>596</v>
      </c>
      <c r="DA834" t="s">
        <v>114</v>
      </c>
      <c r="DB834" t="s">
        <v>115</v>
      </c>
    </row>
    <row r="835" spans="1:111" ht="14.45" customHeight="1" x14ac:dyDescent="0.25">
      <c r="A835" t="s">
        <v>6084</v>
      </c>
      <c r="B835" t="s">
        <v>700</v>
      </c>
      <c r="C835" s="1">
        <v>45239.82399733796</v>
      </c>
      <c r="D835" s="1">
        <v>45288</v>
      </c>
      <c r="E835" t="s">
        <v>139</v>
      </c>
      <c r="G835" t="s">
        <v>115</v>
      </c>
      <c r="H835" t="s">
        <v>115</v>
      </c>
      <c r="I835" t="s">
        <v>115</v>
      </c>
      <c r="J835" t="s">
        <v>726</v>
      </c>
      <c r="K835" t="s">
        <v>727</v>
      </c>
      <c r="L835" t="s">
        <v>728</v>
      </c>
      <c r="N835" t="s">
        <v>119</v>
      </c>
      <c r="O835" t="s">
        <v>120</v>
      </c>
      <c r="P835" s="8">
        <v>96950</v>
      </c>
      <c r="Q835" t="s">
        <v>121</v>
      </c>
      <c r="S835" s="10">
        <v>16702881463</v>
      </c>
      <c r="U835">
        <v>561320</v>
      </c>
      <c r="V835" t="s">
        <v>448</v>
      </c>
      <c r="W835" t="s">
        <v>114</v>
      </c>
      <c r="X835" t="s">
        <v>729</v>
      </c>
      <c r="Y835" t="s">
        <v>730</v>
      </c>
      <c r="Z835" t="s">
        <v>731</v>
      </c>
      <c r="AA835" t="s">
        <v>533</v>
      </c>
      <c r="AB835" t="s">
        <v>728</v>
      </c>
      <c r="AD835" t="s">
        <v>119</v>
      </c>
      <c r="AE835" t="s">
        <v>120</v>
      </c>
      <c r="AF835" s="8">
        <v>96950</v>
      </c>
      <c r="AG835" t="s">
        <v>121</v>
      </c>
      <c r="AI835" s="10">
        <v>16702881463</v>
      </c>
      <c r="AK835" t="s">
        <v>732</v>
      </c>
      <c r="BC835" t="str">
        <f>"35-2021.00"</f>
        <v>35-2021.00</v>
      </c>
      <c r="BD835" t="s">
        <v>733</v>
      </c>
      <c r="BE835" t="s">
        <v>734</v>
      </c>
      <c r="BF835" t="s">
        <v>735</v>
      </c>
      <c r="BG835">
        <v>8</v>
      </c>
      <c r="BH835">
        <v>7</v>
      </c>
      <c r="BI835" s="1">
        <v>45292</v>
      </c>
      <c r="BJ835" s="1">
        <v>45657</v>
      </c>
      <c r="BK835" s="1">
        <v>45292</v>
      </c>
      <c r="BL835" s="1">
        <v>45657</v>
      </c>
      <c r="BM835">
        <v>35</v>
      </c>
      <c r="BN835">
        <v>0</v>
      </c>
      <c r="BO835">
        <v>7</v>
      </c>
      <c r="BP835">
        <v>7</v>
      </c>
      <c r="BQ835">
        <v>7</v>
      </c>
      <c r="BR835">
        <v>7</v>
      </c>
      <c r="BS835">
        <v>7</v>
      </c>
      <c r="BT835">
        <v>0</v>
      </c>
      <c r="BU835" t="str">
        <f>"4:00 PM"</f>
        <v>4:00 PM</v>
      </c>
      <c r="BV835" t="str">
        <f>"12:00 AM"</f>
        <v>12:00 AM</v>
      </c>
      <c r="BW835" t="s">
        <v>184</v>
      </c>
      <c r="BX835">
        <v>0</v>
      </c>
      <c r="BY835">
        <v>3</v>
      </c>
      <c r="BZ835" t="s">
        <v>115</v>
      </c>
      <c r="CB835" t="s">
        <v>736</v>
      </c>
      <c r="CC835" t="s">
        <v>728</v>
      </c>
      <c r="CE835" t="s">
        <v>119</v>
      </c>
      <c r="CF835" t="s">
        <v>120</v>
      </c>
      <c r="CG835" s="8">
        <v>96950</v>
      </c>
      <c r="CH835" s="2">
        <v>7.95</v>
      </c>
      <c r="CI835" s="2">
        <v>7.95</v>
      </c>
      <c r="CJ835" s="2">
        <v>11.93</v>
      </c>
      <c r="CK835" s="2">
        <v>11.93</v>
      </c>
      <c r="CL835" t="s">
        <v>134</v>
      </c>
      <c r="CM835" t="s">
        <v>136</v>
      </c>
      <c r="CN835" t="s">
        <v>135</v>
      </c>
      <c r="CP835" t="s">
        <v>114</v>
      </c>
      <c r="CQ835" t="s">
        <v>114</v>
      </c>
      <c r="CR835" t="s">
        <v>114</v>
      </c>
      <c r="CS835" t="s">
        <v>114</v>
      </c>
      <c r="CT835" t="s">
        <v>136</v>
      </c>
      <c r="CU835" t="s">
        <v>114</v>
      </c>
      <c r="CV835" t="s">
        <v>114</v>
      </c>
      <c r="CW835" s="3" t="s">
        <v>6085</v>
      </c>
      <c r="CX835" s="10">
        <v>16702881463</v>
      </c>
      <c r="CY835" t="s">
        <v>732</v>
      </c>
      <c r="CZ835" t="s">
        <v>270</v>
      </c>
      <c r="DA835" t="s">
        <v>114</v>
      </c>
      <c r="DB835" t="s">
        <v>114</v>
      </c>
    </row>
    <row r="836" spans="1:111" ht="14.45" customHeight="1" x14ac:dyDescent="0.25">
      <c r="A836" t="s">
        <v>6086</v>
      </c>
      <c r="B836" t="s">
        <v>112</v>
      </c>
      <c r="C836" s="1">
        <v>45251.35785335648</v>
      </c>
      <c r="D836" s="1">
        <v>45288</v>
      </c>
      <c r="E836" t="s">
        <v>139</v>
      </c>
      <c r="G836" t="s">
        <v>115</v>
      </c>
      <c r="H836" t="s">
        <v>115</v>
      </c>
      <c r="I836" t="s">
        <v>115</v>
      </c>
      <c r="J836" t="s">
        <v>664</v>
      </c>
      <c r="K836" t="s">
        <v>665</v>
      </c>
      <c r="L836" t="s">
        <v>6087</v>
      </c>
      <c r="M836" t="s">
        <v>5462</v>
      </c>
      <c r="N836" t="s">
        <v>214</v>
      </c>
      <c r="O836" t="s">
        <v>120</v>
      </c>
      <c r="P836" s="8">
        <v>96950</v>
      </c>
      <c r="Q836" t="s">
        <v>121</v>
      </c>
      <c r="S836" s="10">
        <v>16702346412</v>
      </c>
      <c r="T836">
        <v>1510</v>
      </c>
      <c r="U836">
        <v>721110</v>
      </c>
      <c r="V836" t="s">
        <v>122</v>
      </c>
      <c r="X836" t="s">
        <v>3854</v>
      </c>
      <c r="Y836" t="s">
        <v>3855</v>
      </c>
      <c r="AA836" t="s">
        <v>3111</v>
      </c>
      <c r="AB836" t="s">
        <v>6087</v>
      </c>
      <c r="AC836" t="s">
        <v>5462</v>
      </c>
      <c r="AD836" t="s">
        <v>214</v>
      </c>
      <c r="AE836" t="s">
        <v>120</v>
      </c>
      <c r="AF836" s="8">
        <v>96950</v>
      </c>
      <c r="AG836" t="s">
        <v>121</v>
      </c>
      <c r="AI836" s="10">
        <v>16702852190</v>
      </c>
      <c r="AK836" t="s">
        <v>3856</v>
      </c>
      <c r="BC836" t="str">
        <f>"39-6011.00"</f>
        <v>39-6011.00</v>
      </c>
      <c r="BD836" t="s">
        <v>6088</v>
      </c>
      <c r="BE836" t="s">
        <v>6089</v>
      </c>
      <c r="BF836" t="s">
        <v>6090</v>
      </c>
      <c r="BG836">
        <v>5</v>
      </c>
      <c r="BI836" s="1">
        <v>45262</v>
      </c>
      <c r="BJ836" s="1">
        <v>45627</v>
      </c>
      <c r="BM836">
        <v>35</v>
      </c>
      <c r="BN836">
        <v>0</v>
      </c>
      <c r="BO836">
        <v>7</v>
      </c>
      <c r="BP836">
        <v>7</v>
      </c>
      <c r="BQ836">
        <v>7</v>
      </c>
      <c r="BR836">
        <v>7</v>
      </c>
      <c r="BS836">
        <v>7</v>
      </c>
      <c r="BT836">
        <v>0</v>
      </c>
      <c r="BU836" t="str">
        <f t="shared" ref="BU836:BU841" si="33">"9:00 AM"</f>
        <v>9:00 AM</v>
      </c>
      <c r="BV836" t="str">
        <f>"5:00 PM"</f>
        <v>5:00 PM</v>
      </c>
      <c r="BW836" t="s">
        <v>131</v>
      </c>
      <c r="BX836">
        <v>0</v>
      </c>
      <c r="BY836">
        <v>12</v>
      </c>
      <c r="BZ836" t="s">
        <v>115</v>
      </c>
      <c r="CB836" t="s">
        <v>6091</v>
      </c>
      <c r="CC836" t="s">
        <v>5461</v>
      </c>
      <c r="CD836" t="s">
        <v>5462</v>
      </c>
      <c r="CE836" t="s">
        <v>214</v>
      </c>
      <c r="CF836" t="s">
        <v>120</v>
      </c>
      <c r="CG836" s="8">
        <v>96950</v>
      </c>
      <c r="CH836" s="2">
        <v>10</v>
      </c>
      <c r="CI836" s="2">
        <v>11</v>
      </c>
      <c r="CJ836" s="2">
        <v>15</v>
      </c>
      <c r="CK836" s="2">
        <v>16.5</v>
      </c>
      <c r="CL836" t="s">
        <v>134</v>
      </c>
      <c r="CM836" t="s">
        <v>3860</v>
      </c>
      <c r="CN836" t="s">
        <v>135</v>
      </c>
      <c r="CP836" t="s">
        <v>115</v>
      </c>
      <c r="CQ836" t="s">
        <v>114</v>
      </c>
      <c r="CR836" t="s">
        <v>115</v>
      </c>
      <c r="CS836" t="s">
        <v>114</v>
      </c>
      <c r="CT836" t="s">
        <v>114</v>
      </c>
      <c r="CU836" t="s">
        <v>114</v>
      </c>
      <c r="CV836" t="s">
        <v>136</v>
      </c>
      <c r="CW836" t="s">
        <v>1182</v>
      </c>
      <c r="CX836" s="10">
        <v>16702346412</v>
      </c>
      <c r="CY836" t="s">
        <v>670</v>
      </c>
      <c r="CZ836" t="s">
        <v>596</v>
      </c>
      <c r="DA836" t="s">
        <v>114</v>
      </c>
      <c r="DB836" t="s">
        <v>115</v>
      </c>
      <c r="DC836" t="s">
        <v>3854</v>
      </c>
      <c r="DD836" t="s">
        <v>3855</v>
      </c>
      <c r="DF836" t="s">
        <v>3863</v>
      </c>
      <c r="DG836" t="s">
        <v>3856</v>
      </c>
    </row>
    <row r="837" spans="1:111" ht="14.45" customHeight="1" x14ac:dyDescent="0.25">
      <c r="A837" t="s">
        <v>6092</v>
      </c>
      <c r="B837" t="s">
        <v>112</v>
      </c>
      <c r="C837" s="1">
        <v>45251.357355555556</v>
      </c>
      <c r="D837" s="1">
        <v>45288</v>
      </c>
      <c r="E837" t="s">
        <v>139</v>
      </c>
      <c r="G837" t="s">
        <v>115</v>
      </c>
      <c r="H837" t="s">
        <v>115</v>
      </c>
      <c r="I837" t="s">
        <v>115</v>
      </c>
      <c r="J837" t="s">
        <v>6093</v>
      </c>
      <c r="K837" t="s">
        <v>3851</v>
      </c>
      <c r="L837" t="s">
        <v>5461</v>
      </c>
      <c r="M837" t="s">
        <v>6094</v>
      </c>
      <c r="N837" t="s">
        <v>540</v>
      </c>
      <c r="O837" t="s">
        <v>120</v>
      </c>
      <c r="P837" s="8">
        <v>96950</v>
      </c>
      <c r="Q837" t="s">
        <v>121</v>
      </c>
      <c r="S837" s="10">
        <v>16702346412</v>
      </c>
      <c r="T837">
        <v>1510</v>
      </c>
      <c r="U837">
        <v>72111</v>
      </c>
      <c r="V837" t="s">
        <v>122</v>
      </c>
      <c r="X837" t="s">
        <v>3854</v>
      </c>
      <c r="Y837" t="s">
        <v>3855</v>
      </c>
      <c r="AA837" t="s">
        <v>3111</v>
      </c>
      <c r="AB837" t="s">
        <v>3852</v>
      </c>
      <c r="AC837" t="s">
        <v>3853</v>
      </c>
      <c r="AD837" t="s">
        <v>540</v>
      </c>
      <c r="AE837" t="s">
        <v>120</v>
      </c>
      <c r="AF837" s="8">
        <v>96950</v>
      </c>
      <c r="AG837" t="s">
        <v>121</v>
      </c>
      <c r="AI837" s="10">
        <v>16702852190</v>
      </c>
      <c r="AK837" t="s">
        <v>3856</v>
      </c>
      <c r="BC837" t="str">
        <f>"35-3011.00"</f>
        <v>35-3011.00</v>
      </c>
      <c r="BD837" t="s">
        <v>2375</v>
      </c>
      <c r="BE837" t="s">
        <v>6095</v>
      </c>
      <c r="BF837" t="s">
        <v>2375</v>
      </c>
      <c r="BG837">
        <v>3</v>
      </c>
      <c r="BI837" s="1">
        <v>45262</v>
      </c>
      <c r="BJ837" s="1">
        <v>45627</v>
      </c>
      <c r="BM837">
        <v>35</v>
      </c>
      <c r="BN837">
        <v>0</v>
      </c>
      <c r="BO837">
        <v>7</v>
      </c>
      <c r="BP837">
        <v>7</v>
      </c>
      <c r="BQ837">
        <v>7</v>
      </c>
      <c r="BR837">
        <v>7</v>
      </c>
      <c r="BS837">
        <v>7</v>
      </c>
      <c r="BT837">
        <v>0</v>
      </c>
      <c r="BU837" t="str">
        <f t="shared" si="33"/>
        <v>9:00 AM</v>
      </c>
      <c r="BV837" t="str">
        <f>"5:00 PM"</f>
        <v>5:00 PM</v>
      </c>
      <c r="BW837" t="s">
        <v>184</v>
      </c>
      <c r="BX837">
        <v>0</v>
      </c>
      <c r="BY837">
        <v>6</v>
      </c>
      <c r="BZ837" t="s">
        <v>115</v>
      </c>
      <c r="CB837" t="s">
        <v>6096</v>
      </c>
      <c r="CC837" t="s">
        <v>3852</v>
      </c>
      <c r="CD837" t="s">
        <v>5462</v>
      </c>
      <c r="CE837" t="s">
        <v>540</v>
      </c>
      <c r="CF837" t="s">
        <v>120</v>
      </c>
      <c r="CG837" s="8">
        <v>96950</v>
      </c>
      <c r="CH837" s="2">
        <v>7.93</v>
      </c>
      <c r="CI837" s="2">
        <v>9</v>
      </c>
      <c r="CJ837" s="2">
        <v>11.89</v>
      </c>
      <c r="CK837" s="2">
        <v>13.5</v>
      </c>
      <c r="CL837" t="s">
        <v>134</v>
      </c>
      <c r="CM837" t="s">
        <v>3860</v>
      </c>
      <c r="CN837" t="s">
        <v>135</v>
      </c>
      <c r="CP837" t="s">
        <v>115</v>
      </c>
      <c r="CQ837" t="s">
        <v>114</v>
      </c>
      <c r="CR837" t="s">
        <v>115</v>
      </c>
      <c r="CS837" t="s">
        <v>114</v>
      </c>
      <c r="CT837" t="s">
        <v>114</v>
      </c>
      <c r="CU837" t="s">
        <v>114</v>
      </c>
      <c r="CV837" t="s">
        <v>136</v>
      </c>
      <c r="CW837" t="s">
        <v>1182</v>
      </c>
      <c r="CX837" s="10">
        <v>16702346412</v>
      </c>
      <c r="CY837" t="s">
        <v>670</v>
      </c>
      <c r="CZ837" t="s">
        <v>596</v>
      </c>
      <c r="DA837" t="s">
        <v>114</v>
      </c>
      <c r="DB837" t="s">
        <v>115</v>
      </c>
      <c r="DC837" t="s">
        <v>3854</v>
      </c>
      <c r="DD837" t="s">
        <v>3855</v>
      </c>
      <c r="DF837" t="s">
        <v>3863</v>
      </c>
      <c r="DG837" t="s">
        <v>3856</v>
      </c>
    </row>
    <row r="838" spans="1:111" ht="14.45" customHeight="1" x14ac:dyDescent="0.25">
      <c r="A838" t="s">
        <v>6097</v>
      </c>
      <c r="B838" t="s">
        <v>112</v>
      </c>
      <c r="C838" s="1">
        <v>45279.075526967594</v>
      </c>
      <c r="D838" s="1">
        <v>45288</v>
      </c>
      <c r="E838" t="s">
        <v>139</v>
      </c>
      <c r="G838" t="s">
        <v>114</v>
      </c>
      <c r="H838" t="s">
        <v>115</v>
      </c>
      <c r="I838" t="s">
        <v>115</v>
      </c>
      <c r="J838" t="s">
        <v>4899</v>
      </c>
      <c r="K838" t="s">
        <v>3851</v>
      </c>
      <c r="L838" t="s">
        <v>3852</v>
      </c>
      <c r="M838" t="s">
        <v>3853</v>
      </c>
      <c r="N838" t="s">
        <v>540</v>
      </c>
      <c r="O838" t="s">
        <v>120</v>
      </c>
      <c r="P838" s="8">
        <v>96950</v>
      </c>
      <c r="Q838" t="s">
        <v>121</v>
      </c>
      <c r="S838" s="10">
        <v>16702346412</v>
      </c>
      <c r="T838">
        <v>1510</v>
      </c>
      <c r="U838">
        <v>72111</v>
      </c>
      <c r="V838" t="s">
        <v>122</v>
      </c>
      <c r="X838" t="s">
        <v>3854</v>
      </c>
      <c r="Y838" t="s">
        <v>3855</v>
      </c>
      <c r="AA838" t="s">
        <v>3111</v>
      </c>
      <c r="AB838" t="s">
        <v>6098</v>
      </c>
      <c r="AC838" t="s">
        <v>3853</v>
      </c>
      <c r="AD838" t="s">
        <v>540</v>
      </c>
      <c r="AE838" t="s">
        <v>120</v>
      </c>
      <c r="AF838" s="8">
        <v>96950</v>
      </c>
      <c r="AG838" t="s">
        <v>121</v>
      </c>
      <c r="AI838" s="10">
        <v>16702852190</v>
      </c>
      <c r="AK838" t="s">
        <v>3856</v>
      </c>
      <c r="BC838" t="str">
        <f>"53-7065.00"</f>
        <v>53-7065.00</v>
      </c>
      <c r="BD838" t="s">
        <v>936</v>
      </c>
      <c r="BE838" t="s">
        <v>6099</v>
      </c>
      <c r="BF838" t="s">
        <v>6100</v>
      </c>
      <c r="BG838">
        <v>2</v>
      </c>
      <c r="BI838" s="1">
        <v>45293</v>
      </c>
      <c r="BJ838" s="1">
        <v>45658</v>
      </c>
      <c r="BM838">
        <v>35</v>
      </c>
      <c r="BN838">
        <v>0</v>
      </c>
      <c r="BO838">
        <v>7</v>
      </c>
      <c r="BP838">
        <v>7</v>
      </c>
      <c r="BQ838">
        <v>7</v>
      </c>
      <c r="BR838">
        <v>7</v>
      </c>
      <c r="BS838">
        <v>7</v>
      </c>
      <c r="BT838">
        <v>0</v>
      </c>
      <c r="BU838" t="str">
        <f t="shared" si="33"/>
        <v>9:00 AM</v>
      </c>
      <c r="BV838" t="str">
        <f>"4:00 PM"</f>
        <v>4:00 PM</v>
      </c>
      <c r="BW838" t="s">
        <v>131</v>
      </c>
      <c r="BX838">
        <v>0</v>
      </c>
      <c r="BY838">
        <v>12</v>
      </c>
      <c r="BZ838" t="s">
        <v>115</v>
      </c>
      <c r="CB838" t="s">
        <v>6101</v>
      </c>
      <c r="CC838" t="s">
        <v>3859</v>
      </c>
      <c r="CD838" t="s">
        <v>5462</v>
      </c>
      <c r="CE838" t="s">
        <v>540</v>
      </c>
      <c r="CF838" t="s">
        <v>120</v>
      </c>
      <c r="CG838" s="8">
        <v>96950</v>
      </c>
      <c r="CH838" s="2">
        <v>8.56</v>
      </c>
      <c r="CI838" s="2">
        <v>9.56</v>
      </c>
      <c r="CJ838" s="2">
        <v>12.84</v>
      </c>
      <c r="CK838" s="2">
        <v>14.34</v>
      </c>
      <c r="CL838" t="s">
        <v>134</v>
      </c>
      <c r="CM838" t="s">
        <v>5465</v>
      </c>
      <c r="CN838" t="s">
        <v>135</v>
      </c>
      <c r="CP838" t="s">
        <v>115</v>
      </c>
      <c r="CQ838" t="s">
        <v>114</v>
      </c>
      <c r="CR838" t="s">
        <v>115</v>
      </c>
      <c r="CS838" t="s">
        <v>114</v>
      </c>
      <c r="CT838" t="s">
        <v>114</v>
      </c>
      <c r="CU838" t="s">
        <v>114</v>
      </c>
      <c r="CV838" t="s">
        <v>136</v>
      </c>
      <c r="CW838" t="s">
        <v>1182</v>
      </c>
      <c r="CX838" s="10">
        <v>16702346412</v>
      </c>
      <c r="CY838" t="s">
        <v>670</v>
      </c>
      <c r="CZ838" t="s">
        <v>596</v>
      </c>
      <c r="DA838" t="s">
        <v>114</v>
      </c>
      <c r="DB838" t="s">
        <v>115</v>
      </c>
      <c r="DC838" t="s">
        <v>3854</v>
      </c>
      <c r="DD838" t="s">
        <v>3855</v>
      </c>
      <c r="DF838" t="s">
        <v>6102</v>
      </c>
      <c r="DG838" t="s">
        <v>3856</v>
      </c>
    </row>
    <row r="839" spans="1:111" ht="14.45" customHeight="1" x14ac:dyDescent="0.25">
      <c r="A839" t="s">
        <v>6103</v>
      </c>
      <c r="B839" t="s">
        <v>112</v>
      </c>
      <c r="C839" s="1">
        <v>45251.356915393517</v>
      </c>
      <c r="D839" s="1">
        <v>45288</v>
      </c>
      <c r="E839" t="s">
        <v>139</v>
      </c>
      <c r="G839" t="s">
        <v>115</v>
      </c>
      <c r="H839" t="s">
        <v>115</v>
      </c>
      <c r="I839" t="s">
        <v>115</v>
      </c>
      <c r="J839" t="s">
        <v>664</v>
      </c>
      <c r="K839" t="s">
        <v>665</v>
      </c>
      <c r="L839" t="s">
        <v>5461</v>
      </c>
      <c r="M839" t="s">
        <v>5462</v>
      </c>
      <c r="N839" t="s">
        <v>214</v>
      </c>
      <c r="O839" t="s">
        <v>120</v>
      </c>
      <c r="P839" s="8">
        <v>96950</v>
      </c>
      <c r="Q839" t="s">
        <v>121</v>
      </c>
      <c r="S839" s="10">
        <v>16702346412</v>
      </c>
      <c r="T839">
        <v>1510</v>
      </c>
      <c r="U839">
        <v>72111</v>
      </c>
      <c r="V839" t="s">
        <v>122</v>
      </c>
      <c r="X839" t="s">
        <v>3854</v>
      </c>
      <c r="Y839" t="s">
        <v>3855</v>
      </c>
      <c r="AA839" t="s">
        <v>3111</v>
      </c>
      <c r="AB839" t="s">
        <v>5461</v>
      </c>
      <c r="AC839" t="s">
        <v>5462</v>
      </c>
      <c r="AD839" t="s">
        <v>214</v>
      </c>
      <c r="AE839" t="s">
        <v>120</v>
      </c>
      <c r="AF839" s="8">
        <v>96950</v>
      </c>
      <c r="AG839" t="s">
        <v>121</v>
      </c>
      <c r="AI839" s="10">
        <v>16702852190</v>
      </c>
      <c r="AK839" t="s">
        <v>3856</v>
      </c>
      <c r="BC839" t="str">
        <f>"35-2014.00"</f>
        <v>35-2014.00</v>
      </c>
      <c r="BD839" t="s">
        <v>222</v>
      </c>
      <c r="BE839" t="s">
        <v>6104</v>
      </c>
      <c r="BF839" t="s">
        <v>224</v>
      </c>
      <c r="BG839">
        <v>5</v>
      </c>
      <c r="BI839" s="1">
        <v>45262</v>
      </c>
      <c r="BJ839" s="1">
        <v>45627</v>
      </c>
      <c r="BM839">
        <v>35</v>
      </c>
      <c r="BN839">
        <v>0</v>
      </c>
      <c r="BO839">
        <v>7</v>
      </c>
      <c r="BP839">
        <v>7</v>
      </c>
      <c r="BQ839">
        <v>7</v>
      </c>
      <c r="BR839">
        <v>7</v>
      </c>
      <c r="BS839">
        <v>7</v>
      </c>
      <c r="BT839">
        <v>0</v>
      </c>
      <c r="BU839" t="str">
        <f t="shared" si="33"/>
        <v>9:00 AM</v>
      </c>
      <c r="BV839" t="str">
        <f>"5:00 PM"</f>
        <v>5:00 PM</v>
      </c>
      <c r="BW839" t="s">
        <v>184</v>
      </c>
      <c r="BX839">
        <v>0</v>
      </c>
      <c r="BY839">
        <v>6</v>
      </c>
      <c r="BZ839" t="s">
        <v>115</v>
      </c>
      <c r="CB839" t="s">
        <v>6105</v>
      </c>
      <c r="CC839" t="s">
        <v>5461</v>
      </c>
      <c r="CD839" t="s">
        <v>5462</v>
      </c>
      <c r="CE839" t="s">
        <v>214</v>
      </c>
      <c r="CF839" t="s">
        <v>120</v>
      </c>
      <c r="CG839" s="8">
        <v>96950</v>
      </c>
      <c r="CH839" s="2">
        <v>8.69</v>
      </c>
      <c r="CI839" s="2">
        <v>9.69</v>
      </c>
      <c r="CJ839" s="2">
        <v>13.04</v>
      </c>
      <c r="CK839" s="2">
        <v>14.54</v>
      </c>
      <c r="CL839" t="s">
        <v>134</v>
      </c>
      <c r="CM839" t="s">
        <v>3860</v>
      </c>
      <c r="CN839" t="s">
        <v>135</v>
      </c>
      <c r="CP839" t="s">
        <v>115</v>
      </c>
      <c r="CQ839" t="s">
        <v>114</v>
      </c>
      <c r="CR839" t="s">
        <v>115</v>
      </c>
      <c r="CS839" t="s">
        <v>114</v>
      </c>
      <c r="CT839" t="s">
        <v>114</v>
      </c>
      <c r="CU839" t="s">
        <v>114</v>
      </c>
      <c r="CV839" t="s">
        <v>136</v>
      </c>
      <c r="CW839" t="s">
        <v>1182</v>
      </c>
      <c r="CX839" s="10">
        <v>16702346412</v>
      </c>
      <c r="CY839" t="s">
        <v>670</v>
      </c>
      <c r="CZ839" t="s">
        <v>596</v>
      </c>
      <c r="DA839" t="s">
        <v>114</v>
      </c>
      <c r="DB839" t="s">
        <v>115</v>
      </c>
      <c r="DC839" t="s">
        <v>3854</v>
      </c>
      <c r="DD839" t="s">
        <v>3855</v>
      </c>
      <c r="DF839" t="s">
        <v>3863</v>
      </c>
      <c r="DG839" t="s">
        <v>3856</v>
      </c>
    </row>
    <row r="840" spans="1:111" ht="14.45" customHeight="1" x14ac:dyDescent="0.25">
      <c r="A840" t="s">
        <v>6106</v>
      </c>
      <c r="B840" t="s">
        <v>112</v>
      </c>
      <c r="C840" s="1">
        <v>45251.35757025463</v>
      </c>
      <c r="D840" s="1">
        <v>45288</v>
      </c>
      <c r="E840" t="s">
        <v>139</v>
      </c>
      <c r="G840" t="s">
        <v>114</v>
      </c>
      <c r="H840" t="s">
        <v>115</v>
      </c>
      <c r="I840" t="s">
        <v>115</v>
      </c>
      <c r="J840" t="s">
        <v>6093</v>
      </c>
      <c r="K840" t="s">
        <v>3851</v>
      </c>
      <c r="L840" t="s">
        <v>5461</v>
      </c>
      <c r="M840" t="s">
        <v>6094</v>
      </c>
      <c r="N840" t="s">
        <v>540</v>
      </c>
      <c r="O840" t="s">
        <v>120</v>
      </c>
      <c r="P840" s="8">
        <v>96950</v>
      </c>
      <c r="Q840" t="s">
        <v>121</v>
      </c>
      <c r="S840" s="10">
        <v>16702346412</v>
      </c>
      <c r="T840">
        <v>1510</v>
      </c>
      <c r="U840">
        <v>72111</v>
      </c>
      <c r="V840" t="s">
        <v>122</v>
      </c>
      <c r="X840" t="s">
        <v>3854</v>
      </c>
      <c r="Y840" t="s">
        <v>3855</v>
      </c>
      <c r="AA840" t="s">
        <v>3111</v>
      </c>
      <c r="AB840" t="s">
        <v>3852</v>
      </c>
      <c r="AC840" t="s">
        <v>3853</v>
      </c>
      <c r="AD840" t="s">
        <v>540</v>
      </c>
      <c r="AE840" t="s">
        <v>120</v>
      </c>
      <c r="AF840" s="8">
        <v>96950</v>
      </c>
      <c r="AG840" t="s">
        <v>121</v>
      </c>
      <c r="AI840" s="10">
        <v>16702852190</v>
      </c>
      <c r="AK840" t="s">
        <v>3856</v>
      </c>
      <c r="BC840" t="str">
        <f>"35-3011.00"</f>
        <v>35-3011.00</v>
      </c>
      <c r="BD840" t="s">
        <v>2375</v>
      </c>
      <c r="BE840" t="s">
        <v>6095</v>
      </c>
      <c r="BF840" t="s">
        <v>2375</v>
      </c>
      <c r="BG840">
        <v>2</v>
      </c>
      <c r="BI840" s="1">
        <v>45262</v>
      </c>
      <c r="BJ840" s="1">
        <v>46357</v>
      </c>
      <c r="BM840">
        <v>35</v>
      </c>
      <c r="BN840">
        <v>0</v>
      </c>
      <c r="BO840">
        <v>7</v>
      </c>
      <c r="BP840">
        <v>7</v>
      </c>
      <c r="BQ840">
        <v>7</v>
      </c>
      <c r="BR840">
        <v>7</v>
      </c>
      <c r="BS840">
        <v>7</v>
      </c>
      <c r="BT840">
        <v>0</v>
      </c>
      <c r="BU840" t="str">
        <f t="shared" si="33"/>
        <v>9:00 AM</v>
      </c>
      <c r="BV840" t="str">
        <f>"5:00 PM"</f>
        <v>5:00 PM</v>
      </c>
      <c r="BW840" t="s">
        <v>184</v>
      </c>
      <c r="BX840">
        <v>0</v>
      </c>
      <c r="BY840">
        <v>6</v>
      </c>
      <c r="BZ840" t="s">
        <v>115</v>
      </c>
      <c r="CB840" t="s">
        <v>6107</v>
      </c>
      <c r="CC840" t="s">
        <v>3852</v>
      </c>
      <c r="CD840" t="s">
        <v>5462</v>
      </c>
      <c r="CE840" t="s">
        <v>540</v>
      </c>
      <c r="CF840" t="s">
        <v>120</v>
      </c>
      <c r="CG840" s="8">
        <v>96950</v>
      </c>
      <c r="CH840" s="2">
        <v>7.93</v>
      </c>
      <c r="CI840" s="2">
        <v>9</v>
      </c>
      <c r="CJ840" s="2">
        <v>11.89</v>
      </c>
      <c r="CK840" s="2">
        <v>13.5</v>
      </c>
      <c r="CL840" t="s">
        <v>134</v>
      </c>
      <c r="CM840" t="s">
        <v>3860</v>
      </c>
      <c r="CN840" t="s">
        <v>135</v>
      </c>
      <c r="CP840" t="s">
        <v>115</v>
      </c>
      <c r="CQ840" t="s">
        <v>114</v>
      </c>
      <c r="CR840" t="s">
        <v>115</v>
      </c>
      <c r="CS840" t="s">
        <v>114</v>
      </c>
      <c r="CT840" t="s">
        <v>114</v>
      </c>
      <c r="CU840" t="s">
        <v>114</v>
      </c>
      <c r="CV840" t="s">
        <v>136</v>
      </c>
      <c r="CW840" t="s">
        <v>1182</v>
      </c>
      <c r="CX840" s="10">
        <v>16702346412</v>
      </c>
      <c r="CY840" t="s">
        <v>670</v>
      </c>
      <c r="CZ840" t="s">
        <v>596</v>
      </c>
      <c r="DA840" t="s">
        <v>114</v>
      </c>
      <c r="DB840" t="s">
        <v>115</v>
      </c>
      <c r="DC840" t="s">
        <v>3854</v>
      </c>
      <c r="DD840" t="s">
        <v>3855</v>
      </c>
      <c r="DF840" t="s">
        <v>3863</v>
      </c>
      <c r="DG840" t="s">
        <v>3856</v>
      </c>
    </row>
    <row r="841" spans="1:111" ht="14.45" customHeight="1" x14ac:dyDescent="0.25">
      <c r="A841" t="s">
        <v>6136</v>
      </c>
      <c r="B841" t="s">
        <v>112</v>
      </c>
      <c r="C841" s="1">
        <v>45251.357148148149</v>
      </c>
      <c r="D841" s="1">
        <v>45288</v>
      </c>
      <c r="E841" t="s">
        <v>139</v>
      </c>
      <c r="G841" t="s">
        <v>114</v>
      </c>
      <c r="H841" t="s">
        <v>115</v>
      </c>
      <c r="I841" t="s">
        <v>115</v>
      </c>
      <c r="J841" t="s">
        <v>664</v>
      </c>
      <c r="K841" t="s">
        <v>665</v>
      </c>
      <c r="L841" t="s">
        <v>5461</v>
      </c>
      <c r="M841" t="s">
        <v>5462</v>
      </c>
      <c r="N841" t="s">
        <v>214</v>
      </c>
      <c r="O841" t="s">
        <v>120</v>
      </c>
      <c r="P841" s="8">
        <v>96950</v>
      </c>
      <c r="Q841" t="s">
        <v>121</v>
      </c>
      <c r="S841" s="10">
        <v>16702346412</v>
      </c>
      <c r="T841">
        <v>1510</v>
      </c>
      <c r="U841">
        <v>72111</v>
      </c>
      <c r="V841" t="s">
        <v>122</v>
      </c>
      <c r="X841" t="s">
        <v>3854</v>
      </c>
      <c r="Y841" t="s">
        <v>3855</v>
      </c>
      <c r="AA841" t="s">
        <v>3111</v>
      </c>
      <c r="AB841" t="s">
        <v>5461</v>
      </c>
      <c r="AC841" t="s">
        <v>5462</v>
      </c>
      <c r="AD841" t="s">
        <v>214</v>
      </c>
      <c r="AE841" t="s">
        <v>120</v>
      </c>
      <c r="AF841" s="8">
        <v>96950</v>
      </c>
      <c r="AG841" t="s">
        <v>121</v>
      </c>
      <c r="AI841" s="10">
        <v>16702852190</v>
      </c>
      <c r="AK841" t="s">
        <v>3856</v>
      </c>
      <c r="BC841" t="str">
        <f>"35-2014.00"</f>
        <v>35-2014.00</v>
      </c>
      <c r="BD841" t="s">
        <v>222</v>
      </c>
      <c r="BE841" t="s">
        <v>6104</v>
      </c>
      <c r="BF841" t="s">
        <v>224</v>
      </c>
      <c r="BG841">
        <v>5</v>
      </c>
      <c r="BI841" s="1">
        <v>45262</v>
      </c>
      <c r="BJ841" s="1">
        <v>46357</v>
      </c>
      <c r="BM841">
        <v>35</v>
      </c>
      <c r="BN841">
        <v>0</v>
      </c>
      <c r="BO841">
        <v>7</v>
      </c>
      <c r="BP841">
        <v>7</v>
      </c>
      <c r="BQ841">
        <v>7</v>
      </c>
      <c r="BR841">
        <v>7</v>
      </c>
      <c r="BS841">
        <v>7</v>
      </c>
      <c r="BT841">
        <v>0</v>
      </c>
      <c r="BU841" t="str">
        <f t="shared" si="33"/>
        <v>9:00 AM</v>
      </c>
      <c r="BV841" t="str">
        <f>"5:00 PM"</f>
        <v>5:00 PM</v>
      </c>
      <c r="BW841" t="s">
        <v>184</v>
      </c>
      <c r="BX841">
        <v>0</v>
      </c>
      <c r="BY841">
        <v>6</v>
      </c>
      <c r="BZ841" t="s">
        <v>115</v>
      </c>
      <c r="CB841" t="s">
        <v>6137</v>
      </c>
      <c r="CC841" t="s">
        <v>5461</v>
      </c>
      <c r="CD841" t="s">
        <v>5462</v>
      </c>
      <c r="CE841" t="s">
        <v>214</v>
      </c>
      <c r="CF841" t="s">
        <v>120</v>
      </c>
      <c r="CG841" s="8">
        <v>96950</v>
      </c>
      <c r="CH841" s="2">
        <v>8.69</v>
      </c>
      <c r="CI841" s="2">
        <v>9.69</v>
      </c>
      <c r="CJ841" s="2">
        <v>13.04</v>
      </c>
      <c r="CK841" s="2">
        <v>14.54</v>
      </c>
      <c r="CL841" t="s">
        <v>134</v>
      </c>
      <c r="CM841" t="s">
        <v>3860</v>
      </c>
      <c r="CN841" t="s">
        <v>135</v>
      </c>
      <c r="CP841" t="s">
        <v>115</v>
      </c>
      <c r="CQ841" t="s">
        <v>114</v>
      </c>
      <c r="CR841" t="s">
        <v>115</v>
      </c>
      <c r="CS841" t="s">
        <v>114</v>
      </c>
      <c r="CT841" t="s">
        <v>114</v>
      </c>
      <c r="CU841" t="s">
        <v>114</v>
      </c>
      <c r="CV841" t="s">
        <v>136</v>
      </c>
      <c r="CW841" t="s">
        <v>1182</v>
      </c>
      <c r="CX841" s="10">
        <v>16702346412</v>
      </c>
      <c r="CY841" t="s">
        <v>670</v>
      </c>
      <c r="CZ841" t="s">
        <v>596</v>
      </c>
      <c r="DA841" t="s">
        <v>114</v>
      </c>
      <c r="DB841" t="s">
        <v>115</v>
      </c>
      <c r="DC841" t="s">
        <v>3854</v>
      </c>
      <c r="DD841" t="s">
        <v>3855</v>
      </c>
      <c r="DF841" t="s">
        <v>3863</v>
      </c>
      <c r="DG841" t="s">
        <v>3856</v>
      </c>
    </row>
    <row r="842" spans="1:111" ht="14.45" customHeight="1" x14ac:dyDescent="0.25">
      <c r="A842" t="s">
        <v>6147</v>
      </c>
      <c r="B842" t="s">
        <v>209</v>
      </c>
      <c r="C842" s="1">
        <v>45216.799630092595</v>
      </c>
      <c r="D842" s="1">
        <v>45289</v>
      </c>
      <c r="E842" t="s">
        <v>113</v>
      </c>
      <c r="F842" s="1">
        <v>45379.833333333336</v>
      </c>
      <c r="G842" t="s">
        <v>115</v>
      </c>
      <c r="H842" t="s">
        <v>115</v>
      </c>
      <c r="I842" t="s">
        <v>115</v>
      </c>
      <c r="J842" t="s">
        <v>4994</v>
      </c>
      <c r="L842" t="s">
        <v>4995</v>
      </c>
      <c r="M842" t="s">
        <v>6148</v>
      </c>
      <c r="N842" t="s">
        <v>119</v>
      </c>
      <c r="O842" t="s">
        <v>120</v>
      </c>
      <c r="P842" s="8">
        <v>96950</v>
      </c>
      <c r="Q842" t="s">
        <v>121</v>
      </c>
      <c r="S842" s="10">
        <v>16702343810</v>
      </c>
      <c r="U842">
        <v>621210</v>
      </c>
      <c r="V842" t="s">
        <v>122</v>
      </c>
      <c r="X842" t="s">
        <v>4997</v>
      </c>
      <c r="Y842" t="s">
        <v>4998</v>
      </c>
      <c r="AA842" t="s">
        <v>4999</v>
      </c>
      <c r="AB842" t="s">
        <v>5000</v>
      </c>
      <c r="AC842" t="s">
        <v>6148</v>
      </c>
      <c r="AD842" t="s">
        <v>119</v>
      </c>
      <c r="AE842" t="s">
        <v>120</v>
      </c>
      <c r="AF842" s="8">
        <v>96950</v>
      </c>
      <c r="AG842" t="s">
        <v>121</v>
      </c>
      <c r="AI842" s="10">
        <v>16702343810</v>
      </c>
      <c r="AK842" t="s">
        <v>5001</v>
      </c>
      <c r="BC842" t="str">
        <f>"51-9081.00"</f>
        <v>51-9081.00</v>
      </c>
      <c r="BD842" t="s">
        <v>6149</v>
      </c>
      <c r="BE842" t="s">
        <v>6150</v>
      </c>
      <c r="BF842" t="s">
        <v>6151</v>
      </c>
      <c r="BG842">
        <v>1</v>
      </c>
      <c r="BH842">
        <v>1</v>
      </c>
      <c r="BI842" s="1">
        <v>45381</v>
      </c>
      <c r="BJ842" s="1">
        <v>45745</v>
      </c>
      <c r="BK842" s="1">
        <v>45381</v>
      </c>
      <c r="BL842" s="1">
        <v>45745</v>
      </c>
      <c r="BM842">
        <v>35</v>
      </c>
      <c r="BN842">
        <v>0</v>
      </c>
      <c r="BO842">
        <v>0</v>
      </c>
      <c r="BP842">
        <v>7</v>
      </c>
      <c r="BQ842">
        <v>7</v>
      </c>
      <c r="BR842">
        <v>7</v>
      </c>
      <c r="BS842">
        <v>7</v>
      </c>
      <c r="BT842">
        <v>7</v>
      </c>
      <c r="BU842" t="str">
        <f>"8:00 AM"</f>
        <v>8:00 AM</v>
      </c>
      <c r="BV842" t="str">
        <f>"5:00 PM"</f>
        <v>5:00 PM</v>
      </c>
      <c r="BW842" t="s">
        <v>131</v>
      </c>
      <c r="BX842">
        <v>0</v>
      </c>
      <c r="BY842">
        <v>12</v>
      </c>
      <c r="BZ842" t="s">
        <v>115</v>
      </c>
      <c r="CB842" t="s">
        <v>6152</v>
      </c>
      <c r="CC842" t="s">
        <v>6153</v>
      </c>
      <c r="CE842" t="s">
        <v>214</v>
      </c>
      <c r="CF842" t="s">
        <v>120</v>
      </c>
      <c r="CG842" s="8">
        <v>96950</v>
      </c>
      <c r="CH842" s="2">
        <v>8.9</v>
      </c>
      <c r="CI842" s="2">
        <v>8.9</v>
      </c>
      <c r="CJ842" s="2">
        <v>13.35</v>
      </c>
      <c r="CK842" s="2">
        <v>13.35</v>
      </c>
      <c r="CL842" t="s">
        <v>134</v>
      </c>
      <c r="CM842" t="s">
        <v>206</v>
      </c>
      <c r="CN842" t="s">
        <v>135</v>
      </c>
      <c r="CP842" t="s">
        <v>115</v>
      </c>
      <c r="CQ842" t="s">
        <v>114</v>
      </c>
      <c r="CR842" t="s">
        <v>114</v>
      </c>
      <c r="CS842" t="s">
        <v>114</v>
      </c>
      <c r="CT842" t="s">
        <v>136</v>
      </c>
      <c r="CU842" t="s">
        <v>114</v>
      </c>
      <c r="CV842" t="s">
        <v>136</v>
      </c>
      <c r="CW842" t="s">
        <v>1486</v>
      </c>
      <c r="CX842" s="10">
        <v>16702343810</v>
      </c>
      <c r="CY842" t="s">
        <v>5001</v>
      </c>
      <c r="CZ842" t="s">
        <v>206</v>
      </c>
      <c r="DA842" t="s">
        <v>114</v>
      </c>
      <c r="DB842" t="s">
        <v>115</v>
      </c>
    </row>
    <row r="843" spans="1:111" ht="14.45" customHeight="1" x14ac:dyDescent="0.25">
      <c r="A843" t="s">
        <v>6154</v>
      </c>
      <c r="B843" t="s">
        <v>209</v>
      </c>
      <c r="C843" s="1">
        <v>45223.834105324073</v>
      </c>
      <c r="D843" s="1">
        <v>45289</v>
      </c>
      <c r="E843" t="s">
        <v>139</v>
      </c>
      <c r="G843" t="s">
        <v>115</v>
      </c>
      <c r="H843" t="s">
        <v>115</v>
      </c>
      <c r="I843" t="s">
        <v>115</v>
      </c>
      <c r="J843" t="s">
        <v>1374</v>
      </c>
      <c r="K843" t="s">
        <v>1458</v>
      </c>
      <c r="L843" t="s">
        <v>1459</v>
      </c>
      <c r="M843" t="s">
        <v>1377</v>
      </c>
      <c r="N843" t="s">
        <v>205</v>
      </c>
      <c r="O843" t="s">
        <v>120</v>
      </c>
      <c r="P843" s="8">
        <v>96951</v>
      </c>
      <c r="Q843" t="s">
        <v>121</v>
      </c>
      <c r="R843" t="s">
        <v>136</v>
      </c>
      <c r="S843" s="10">
        <v>16705320363</v>
      </c>
      <c r="U843">
        <v>44511</v>
      </c>
      <c r="V843" t="s">
        <v>122</v>
      </c>
      <c r="X843" t="s">
        <v>1378</v>
      </c>
      <c r="Y843" t="s">
        <v>1379</v>
      </c>
      <c r="Z843" t="s">
        <v>1380</v>
      </c>
      <c r="AA843" t="s">
        <v>1381</v>
      </c>
      <c r="AB843" t="s">
        <v>1376</v>
      </c>
      <c r="AC843" t="s">
        <v>1377</v>
      </c>
      <c r="AD843" t="s">
        <v>205</v>
      </c>
      <c r="AE843" t="s">
        <v>120</v>
      </c>
      <c r="AF843" s="8">
        <v>96951</v>
      </c>
      <c r="AG843" t="s">
        <v>121</v>
      </c>
      <c r="AI843" s="10">
        <v>16705320363</v>
      </c>
      <c r="AK843" t="s">
        <v>1382</v>
      </c>
      <c r="BC843" t="str">
        <f>"41-1011.00"</f>
        <v>41-1011.00</v>
      </c>
      <c r="BD843" t="s">
        <v>1297</v>
      </c>
      <c r="BE843" t="s">
        <v>1460</v>
      </c>
      <c r="BF843" t="s">
        <v>1461</v>
      </c>
      <c r="BG843">
        <v>1</v>
      </c>
      <c r="BH843">
        <v>1</v>
      </c>
      <c r="BI843" s="1">
        <v>45292</v>
      </c>
      <c r="BJ843" s="1">
        <v>45565</v>
      </c>
      <c r="BK843" s="1">
        <v>45292</v>
      </c>
      <c r="BL843" s="1">
        <v>45565</v>
      </c>
      <c r="BM843">
        <v>35</v>
      </c>
      <c r="BN843">
        <v>0</v>
      </c>
      <c r="BO843">
        <v>7</v>
      </c>
      <c r="BP843">
        <v>7</v>
      </c>
      <c r="BQ843">
        <v>7</v>
      </c>
      <c r="BR843">
        <v>7</v>
      </c>
      <c r="BS843">
        <v>7</v>
      </c>
      <c r="BT843">
        <v>0</v>
      </c>
      <c r="BU843" t="str">
        <f>"8:00 AM"</f>
        <v>8:00 AM</v>
      </c>
      <c r="BV843" t="str">
        <f>"4:00 PM"</f>
        <v>4:00 PM</v>
      </c>
      <c r="BW843" t="s">
        <v>131</v>
      </c>
      <c r="BX843">
        <v>0</v>
      </c>
      <c r="BY843">
        <v>12</v>
      </c>
      <c r="BZ843" t="s">
        <v>114</v>
      </c>
      <c r="CA843">
        <v>9</v>
      </c>
      <c r="CB843" t="s">
        <v>2699</v>
      </c>
      <c r="CC843" t="s">
        <v>1385</v>
      </c>
      <c r="CD843" t="s">
        <v>1377</v>
      </c>
      <c r="CE843" t="s">
        <v>205</v>
      </c>
      <c r="CF843" t="s">
        <v>120</v>
      </c>
      <c r="CG843" s="8">
        <v>96951</v>
      </c>
      <c r="CH843" s="2">
        <v>10.5</v>
      </c>
      <c r="CI843" s="2">
        <v>10.5</v>
      </c>
      <c r="CJ843" s="2">
        <v>15.75</v>
      </c>
      <c r="CK843" s="2">
        <v>15.75</v>
      </c>
      <c r="CL843" t="s">
        <v>134</v>
      </c>
      <c r="CM843" t="s">
        <v>136</v>
      </c>
      <c r="CN843" t="s">
        <v>135</v>
      </c>
      <c r="CP843" t="s">
        <v>115</v>
      </c>
      <c r="CQ843" t="s">
        <v>114</v>
      </c>
      <c r="CR843" t="s">
        <v>115</v>
      </c>
      <c r="CS843" t="s">
        <v>114</v>
      </c>
      <c r="CT843" t="s">
        <v>136</v>
      </c>
      <c r="CU843" t="s">
        <v>114</v>
      </c>
      <c r="CV843" t="s">
        <v>136</v>
      </c>
      <c r="CW843" t="s">
        <v>1386</v>
      </c>
      <c r="CX843" s="10">
        <v>16705320363</v>
      </c>
      <c r="CY843" t="s">
        <v>1382</v>
      </c>
      <c r="CZ843" t="s">
        <v>1387</v>
      </c>
      <c r="DA843" t="s">
        <v>114</v>
      </c>
      <c r="DB843" t="s">
        <v>115</v>
      </c>
    </row>
    <row r="844" spans="1:111" ht="14.45" customHeight="1" x14ac:dyDescent="0.25">
      <c r="A844" t="s">
        <v>6157</v>
      </c>
      <c r="B844" t="s">
        <v>209</v>
      </c>
      <c r="C844" s="1">
        <v>45217.202159722219</v>
      </c>
      <c r="D844" s="1">
        <v>45289</v>
      </c>
      <c r="E844" t="s">
        <v>139</v>
      </c>
      <c r="G844" t="s">
        <v>115</v>
      </c>
      <c r="H844" t="s">
        <v>115</v>
      </c>
      <c r="I844" t="s">
        <v>115</v>
      </c>
      <c r="J844" t="s">
        <v>6158</v>
      </c>
      <c r="K844" t="s">
        <v>6159</v>
      </c>
      <c r="L844" t="s">
        <v>6160</v>
      </c>
      <c r="N844" t="s">
        <v>119</v>
      </c>
      <c r="O844" t="s">
        <v>120</v>
      </c>
      <c r="P844" s="8">
        <v>96950</v>
      </c>
      <c r="Q844" t="s">
        <v>121</v>
      </c>
      <c r="S844" s="10">
        <v>16707838336</v>
      </c>
      <c r="U844">
        <v>111339</v>
      </c>
      <c r="V844" t="s">
        <v>122</v>
      </c>
      <c r="X844" t="s">
        <v>6161</v>
      </c>
      <c r="Y844" t="s">
        <v>6162</v>
      </c>
      <c r="AA844" t="s">
        <v>179</v>
      </c>
      <c r="AB844" t="s">
        <v>6160</v>
      </c>
      <c r="AD844" t="s">
        <v>119</v>
      </c>
      <c r="AE844" t="s">
        <v>120</v>
      </c>
      <c r="AF844" s="8">
        <v>96950</v>
      </c>
      <c r="AG844" t="s">
        <v>121</v>
      </c>
      <c r="AI844" s="10">
        <v>16707838336</v>
      </c>
      <c r="AK844" t="s">
        <v>6163</v>
      </c>
      <c r="BC844" t="str">
        <f>"11-9013.00"</f>
        <v>11-9013.00</v>
      </c>
      <c r="BD844" t="s">
        <v>6164</v>
      </c>
      <c r="BE844" t="s">
        <v>6165</v>
      </c>
      <c r="BF844" t="s">
        <v>6166</v>
      </c>
      <c r="BG844">
        <v>1</v>
      </c>
      <c r="BH844">
        <v>1</v>
      </c>
      <c r="BI844" s="1">
        <v>45245</v>
      </c>
      <c r="BJ844" s="1">
        <v>45565</v>
      </c>
      <c r="BK844" s="1">
        <v>45289</v>
      </c>
      <c r="BL844" s="1">
        <v>45565</v>
      </c>
      <c r="BM844">
        <v>35</v>
      </c>
      <c r="BN844">
        <v>0</v>
      </c>
      <c r="BO844">
        <v>3</v>
      </c>
      <c r="BP844">
        <v>8</v>
      </c>
      <c r="BQ844">
        <v>8</v>
      </c>
      <c r="BR844">
        <v>8</v>
      </c>
      <c r="BS844">
        <v>8</v>
      </c>
      <c r="BT844">
        <v>0</v>
      </c>
      <c r="BU844" t="str">
        <f>"8:00 AM"</f>
        <v>8:00 AM</v>
      </c>
      <c r="BV844" t="str">
        <f>"5:00 PM"</f>
        <v>5:00 PM</v>
      </c>
      <c r="BW844" t="s">
        <v>160</v>
      </c>
      <c r="BX844">
        <v>0</v>
      </c>
      <c r="BY844">
        <v>12</v>
      </c>
      <c r="BZ844" t="s">
        <v>114</v>
      </c>
      <c r="CA844">
        <v>2</v>
      </c>
      <c r="CB844" s="3" t="s">
        <v>6167</v>
      </c>
      <c r="CC844" t="s">
        <v>6168</v>
      </c>
      <c r="CE844" t="s">
        <v>119</v>
      </c>
      <c r="CF844" t="s">
        <v>120</v>
      </c>
      <c r="CG844" s="8">
        <v>96950</v>
      </c>
      <c r="CH844" s="2">
        <v>23.62</v>
      </c>
      <c r="CI844" s="2">
        <v>23.62</v>
      </c>
      <c r="CJ844" s="2">
        <v>0</v>
      </c>
      <c r="CK844" s="2">
        <v>0</v>
      </c>
      <c r="CL844" t="s">
        <v>134</v>
      </c>
      <c r="CM844" t="s">
        <v>184</v>
      </c>
      <c r="CN844" t="s">
        <v>135</v>
      </c>
      <c r="CP844" t="s">
        <v>115</v>
      </c>
      <c r="CQ844" t="s">
        <v>114</v>
      </c>
      <c r="CR844" t="s">
        <v>115</v>
      </c>
      <c r="CS844" t="s">
        <v>115</v>
      </c>
      <c r="CT844" t="s">
        <v>136</v>
      </c>
      <c r="CU844" t="s">
        <v>114</v>
      </c>
      <c r="CV844" t="s">
        <v>136</v>
      </c>
      <c r="CW844" s="3" t="s">
        <v>6169</v>
      </c>
      <c r="CX844" s="10">
        <v>16707830330</v>
      </c>
      <c r="CY844" t="s">
        <v>6163</v>
      </c>
      <c r="CZ844" t="s">
        <v>206</v>
      </c>
      <c r="DA844" t="s">
        <v>114</v>
      </c>
      <c r="DB844" t="s">
        <v>115</v>
      </c>
      <c r="DC844" t="s">
        <v>6161</v>
      </c>
      <c r="DD844" t="s">
        <v>6162</v>
      </c>
      <c r="DF844" t="s">
        <v>6158</v>
      </c>
      <c r="DG844" t="s">
        <v>6163</v>
      </c>
    </row>
    <row r="845" spans="1:111" ht="14.45" customHeight="1" x14ac:dyDescent="0.25">
      <c r="A845" t="s">
        <v>6170</v>
      </c>
      <c r="B845" t="s">
        <v>209</v>
      </c>
      <c r="C845" s="1">
        <v>45233.070668402775</v>
      </c>
      <c r="D845" s="1">
        <v>45289</v>
      </c>
      <c r="E845" t="s">
        <v>139</v>
      </c>
      <c r="G845" t="s">
        <v>115</v>
      </c>
      <c r="H845" t="s">
        <v>115</v>
      </c>
      <c r="I845" t="s">
        <v>115</v>
      </c>
      <c r="J845" t="s">
        <v>6171</v>
      </c>
      <c r="K845" t="s">
        <v>6172</v>
      </c>
      <c r="L845" t="s">
        <v>6173</v>
      </c>
      <c r="M845" t="s">
        <v>430</v>
      </c>
      <c r="N845" t="s">
        <v>119</v>
      </c>
      <c r="O845" t="s">
        <v>120</v>
      </c>
      <c r="P845" s="8">
        <v>96950</v>
      </c>
      <c r="Q845" t="s">
        <v>121</v>
      </c>
      <c r="S845" s="10">
        <v>16704833702</v>
      </c>
      <c r="U845">
        <v>56152</v>
      </c>
      <c r="V845" t="s">
        <v>122</v>
      </c>
      <c r="X845" t="s">
        <v>2789</v>
      </c>
      <c r="Y845" t="s">
        <v>2790</v>
      </c>
      <c r="AA845" t="s">
        <v>179</v>
      </c>
      <c r="AB845" t="s">
        <v>6173</v>
      </c>
      <c r="AC845" t="s">
        <v>430</v>
      </c>
      <c r="AD845" t="s">
        <v>119</v>
      </c>
      <c r="AE845" t="s">
        <v>120</v>
      </c>
      <c r="AF845" s="8">
        <v>96950</v>
      </c>
      <c r="AG845" t="s">
        <v>121</v>
      </c>
      <c r="AI845" s="10">
        <v>16704833702</v>
      </c>
      <c r="AJ845">
        <v>0</v>
      </c>
      <c r="AK845" t="s">
        <v>2792</v>
      </c>
      <c r="BC845" t="str">
        <f>"39-7011.00"</f>
        <v>39-7011.00</v>
      </c>
      <c r="BD845" t="s">
        <v>1655</v>
      </c>
      <c r="BE845" t="s">
        <v>6174</v>
      </c>
      <c r="BF845" t="s">
        <v>1657</v>
      </c>
      <c r="BG845">
        <v>2</v>
      </c>
      <c r="BH845">
        <v>2</v>
      </c>
      <c r="BI845" s="1">
        <v>45261</v>
      </c>
      <c r="BJ845" s="1">
        <v>45626</v>
      </c>
      <c r="BK845" s="1">
        <v>45289</v>
      </c>
      <c r="BL845" s="1">
        <v>45626</v>
      </c>
      <c r="BM845">
        <v>40</v>
      </c>
      <c r="BN845">
        <v>0</v>
      </c>
      <c r="BO845">
        <v>8</v>
      </c>
      <c r="BP845">
        <v>8</v>
      </c>
      <c r="BQ845">
        <v>8</v>
      </c>
      <c r="BR845">
        <v>8</v>
      </c>
      <c r="BS845">
        <v>8</v>
      </c>
      <c r="BT845">
        <v>0</v>
      </c>
      <c r="BU845" t="str">
        <f>"8:00 AM"</f>
        <v>8:00 AM</v>
      </c>
      <c r="BV845" t="str">
        <f>"5:00 PM"</f>
        <v>5:00 PM</v>
      </c>
      <c r="BW845" t="s">
        <v>131</v>
      </c>
      <c r="BX845">
        <v>0</v>
      </c>
      <c r="BY845">
        <v>24</v>
      </c>
      <c r="BZ845" t="s">
        <v>115</v>
      </c>
      <c r="CB845" t="s">
        <v>6175</v>
      </c>
      <c r="CC845" t="s">
        <v>6173</v>
      </c>
      <c r="CD845" t="s">
        <v>430</v>
      </c>
      <c r="CE845" t="s">
        <v>119</v>
      </c>
      <c r="CF845" t="s">
        <v>120</v>
      </c>
      <c r="CG845" s="8">
        <v>96950</v>
      </c>
      <c r="CH845" s="2">
        <v>10.050000000000001</v>
      </c>
      <c r="CI845" s="2">
        <v>10.050000000000001</v>
      </c>
      <c r="CJ845" s="2">
        <v>15.08</v>
      </c>
      <c r="CK845" s="2">
        <v>15.08</v>
      </c>
      <c r="CL845" t="s">
        <v>134</v>
      </c>
      <c r="CM845" t="s">
        <v>136</v>
      </c>
      <c r="CN845" t="s">
        <v>135</v>
      </c>
      <c r="CP845" t="s">
        <v>115</v>
      </c>
      <c r="CQ845" t="s">
        <v>114</v>
      </c>
      <c r="CR845" t="s">
        <v>115</v>
      </c>
      <c r="CS845" t="s">
        <v>114</v>
      </c>
      <c r="CT845" t="s">
        <v>136</v>
      </c>
      <c r="CU845" t="s">
        <v>114</v>
      </c>
      <c r="CV845" t="s">
        <v>136</v>
      </c>
      <c r="CW845" t="s">
        <v>6176</v>
      </c>
      <c r="CX845" s="10">
        <v>16702333702</v>
      </c>
      <c r="CY845" t="s">
        <v>2792</v>
      </c>
      <c r="CZ845" t="s">
        <v>136</v>
      </c>
      <c r="DA845" t="s">
        <v>114</v>
      </c>
      <c r="DB845" t="s">
        <v>115</v>
      </c>
      <c r="DC845" t="s">
        <v>2789</v>
      </c>
      <c r="DD845" t="s">
        <v>2790</v>
      </c>
      <c r="DF845" t="s">
        <v>6171</v>
      </c>
      <c r="DG845" t="s">
        <v>2792</v>
      </c>
    </row>
    <row r="846" spans="1:111" ht="14.45" customHeight="1" x14ac:dyDescent="0.25">
      <c r="A846" t="s">
        <v>6140</v>
      </c>
      <c r="B846" t="s">
        <v>112</v>
      </c>
      <c r="C846" s="1">
        <v>45229.946178819446</v>
      </c>
      <c r="D846" s="1">
        <v>45289</v>
      </c>
      <c r="E846" t="s">
        <v>139</v>
      </c>
      <c r="G846" t="s">
        <v>115</v>
      </c>
      <c r="H846" t="s">
        <v>115</v>
      </c>
      <c r="I846" t="s">
        <v>115</v>
      </c>
      <c r="J846" t="s">
        <v>4342</v>
      </c>
      <c r="K846" t="s">
        <v>206</v>
      </c>
      <c r="L846" t="s">
        <v>6141</v>
      </c>
      <c r="M846" t="s">
        <v>6142</v>
      </c>
      <c r="N846" t="s">
        <v>1000</v>
      </c>
      <c r="O846" t="s">
        <v>120</v>
      </c>
      <c r="P846" s="8">
        <v>96950</v>
      </c>
      <c r="Q846" t="s">
        <v>121</v>
      </c>
      <c r="R846" t="s">
        <v>206</v>
      </c>
      <c r="S846" s="10">
        <v>16702852253</v>
      </c>
      <c r="U846">
        <v>81131</v>
      </c>
      <c r="V846" t="s">
        <v>122</v>
      </c>
      <c r="X846" t="s">
        <v>4346</v>
      </c>
      <c r="Y846" t="s">
        <v>4347</v>
      </c>
      <c r="Z846" t="s">
        <v>4348</v>
      </c>
      <c r="AA846" t="s">
        <v>380</v>
      </c>
      <c r="AB846" t="s">
        <v>3950</v>
      </c>
      <c r="AC846" t="s">
        <v>4344</v>
      </c>
      <c r="AD846" t="s">
        <v>4345</v>
      </c>
      <c r="AE846" t="s">
        <v>120</v>
      </c>
      <c r="AF846" s="8">
        <v>96950</v>
      </c>
      <c r="AG846" t="s">
        <v>121</v>
      </c>
      <c r="AI846" s="10">
        <v>16702852253</v>
      </c>
      <c r="AK846" t="s">
        <v>4349</v>
      </c>
      <c r="BC846" t="str">
        <f>"49-3042.00"</f>
        <v>49-3042.00</v>
      </c>
      <c r="BD846" t="s">
        <v>909</v>
      </c>
      <c r="BE846" t="s">
        <v>6143</v>
      </c>
      <c r="BF846" t="s">
        <v>6144</v>
      </c>
      <c r="BG846">
        <v>1</v>
      </c>
      <c r="BI846" s="1">
        <v>45296</v>
      </c>
      <c r="BJ846" s="1">
        <v>45661</v>
      </c>
      <c r="BM846">
        <v>36</v>
      </c>
      <c r="BN846">
        <v>0</v>
      </c>
      <c r="BO846">
        <v>6</v>
      </c>
      <c r="BP846">
        <v>6</v>
      </c>
      <c r="BQ846">
        <v>6</v>
      </c>
      <c r="BR846">
        <v>6</v>
      </c>
      <c r="BS846">
        <v>6</v>
      </c>
      <c r="BT846">
        <v>6</v>
      </c>
      <c r="BU846" t="str">
        <f>"8:00 AM"</f>
        <v>8:00 AM</v>
      </c>
      <c r="BV846" t="str">
        <f>"5:00 PM"</f>
        <v>5:00 PM</v>
      </c>
      <c r="BW846" t="s">
        <v>184</v>
      </c>
      <c r="BX846">
        <v>0</v>
      </c>
      <c r="BY846">
        <v>24</v>
      </c>
      <c r="BZ846" t="s">
        <v>115</v>
      </c>
      <c r="CB846" t="s">
        <v>6145</v>
      </c>
      <c r="CC846" t="s">
        <v>6141</v>
      </c>
      <c r="CD846" t="s">
        <v>6142</v>
      </c>
      <c r="CE846" t="s">
        <v>1000</v>
      </c>
      <c r="CF846" t="s">
        <v>120</v>
      </c>
      <c r="CG846" s="8">
        <v>96950</v>
      </c>
      <c r="CH846" s="2">
        <v>11.25</v>
      </c>
      <c r="CI846" s="2">
        <v>11.25</v>
      </c>
      <c r="CJ846" s="2">
        <v>16.88</v>
      </c>
      <c r="CK846" s="2">
        <v>16.88</v>
      </c>
      <c r="CL846" t="s">
        <v>134</v>
      </c>
      <c r="CM846" t="s">
        <v>206</v>
      </c>
      <c r="CN846" t="s">
        <v>135</v>
      </c>
      <c r="CP846" t="s">
        <v>115</v>
      </c>
      <c r="CQ846" t="s">
        <v>114</v>
      </c>
      <c r="CR846" t="s">
        <v>115</v>
      </c>
      <c r="CS846" t="s">
        <v>114</v>
      </c>
      <c r="CT846" t="s">
        <v>136</v>
      </c>
      <c r="CU846" t="s">
        <v>114</v>
      </c>
      <c r="CV846" t="s">
        <v>136</v>
      </c>
      <c r="CW846" t="s">
        <v>6146</v>
      </c>
      <c r="CX846" s="10">
        <v>16702852253</v>
      </c>
      <c r="CY846" t="s">
        <v>4349</v>
      </c>
      <c r="CZ846" t="s">
        <v>270</v>
      </c>
      <c r="DA846" t="s">
        <v>114</v>
      </c>
      <c r="DB846" t="s">
        <v>115</v>
      </c>
    </row>
    <row r="847" spans="1:111" ht="14.45" customHeight="1" x14ac:dyDescent="0.25">
      <c r="A847" t="s">
        <v>6155</v>
      </c>
      <c r="B847" t="s">
        <v>112</v>
      </c>
      <c r="C847" s="1">
        <v>45230.255323032405</v>
      </c>
      <c r="D847" s="1">
        <v>45289</v>
      </c>
      <c r="E847" t="s">
        <v>139</v>
      </c>
      <c r="G847" t="s">
        <v>115</v>
      </c>
      <c r="H847" t="s">
        <v>115</v>
      </c>
      <c r="I847" t="s">
        <v>115</v>
      </c>
      <c r="J847" t="s">
        <v>4342</v>
      </c>
      <c r="K847" t="s">
        <v>4343</v>
      </c>
      <c r="L847" t="s">
        <v>3950</v>
      </c>
      <c r="M847" t="s">
        <v>4344</v>
      </c>
      <c r="N847" t="s">
        <v>4345</v>
      </c>
      <c r="O847" t="s">
        <v>120</v>
      </c>
      <c r="P847" s="8">
        <v>96950</v>
      </c>
      <c r="Q847" t="s">
        <v>121</v>
      </c>
      <c r="S847" s="10">
        <v>16702852253</v>
      </c>
      <c r="U847">
        <v>72251</v>
      </c>
      <c r="V847" t="s">
        <v>122</v>
      </c>
      <c r="X847" t="s">
        <v>4346</v>
      </c>
      <c r="Y847" t="s">
        <v>4347</v>
      </c>
      <c r="Z847" t="s">
        <v>4348</v>
      </c>
      <c r="AA847" t="s">
        <v>380</v>
      </c>
      <c r="AB847" t="s">
        <v>3950</v>
      </c>
      <c r="AC847" t="s">
        <v>4344</v>
      </c>
      <c r="AD847" t="s">
        <v>4345</v>
      </c>
      <c r="AE847" t="s">
        <v>120</v>
      </c>
      <c r="AF847" s="8">
        <v>96950</v>
      </c>
      <c r="AG847" t="s">
        <v>121</v>
      </c>
      <c r="AI847" s="10">
        <v>16702852253</v>
      </c>
      <c r="AK847" t="s">
        <v>4349</v>
      </c>
      <c r="BC847" t="str">
        <f>"35-2014.00"</f>
        <v>35-2014.00</v>
      </c>
      <c r="BD847" t="s">
        <v>222</v>
      </c>
      <c r="BE847" t="s">
        <v>6156</v>
      </c>
      <c r="BF847" t="s">
        <v>224</v>
      </c>
      <c r="BG847">
        <v>1</v>
      </c>
      <c r="BI847" s="1">
        <v>45296</v>
      </c>
      <c r="BJ847" s="1">
        <v>45661</v>
      </c>
      <c r="BM847">
        <v>35</v>
      </c>
      <c r="BN847">
        <v>0</v>
      </c>
      <c r="BO847">
        <v>6</v>
      </c>
      <c r="BP847">
        <v>6</v>
      </c>
      <c r="BQ847">
        <v>6</v>
      </c>
      <c r="BR847">
        <v>6</v>
      </c>
      <c r="BS847">
        <v>6</v>
      </c>
      <c r="BT847">
        <v>5</v>
      </c>
      <c r="BU847" t="str">
        <f>"3:00 AM"</f>
        <v>3:00 AM</v>
      </c>
      <c r="BV847" t="str">
        <f>"2:00 PM"</f>
        <v>2:00 PM</v>
      </c>
      <c r="BW847" t="s">
        <v>184</v>
      </c>
      <c r="BX847">
        <v>0</v>
      </c>
      <c r="BY847">
        <v>12</v>
      </c>
      <c r="BZ847" t="s">
        <v>115</v>
      </c>
      <c r="CB847" t="s">
        <v>4351</v>
      </c>
      <c r="CC847" t="s">
        <v>3950</v>
      </c>
      <c r="CD847" t="s">
        <v>4344</v>
      </c>
      <c r="CE847" t="s">
        <v>4345</v>
      </c>
      <c r="CF847" t="s">
        <v>120</v>
      </c>
      <c r="CG847" s="8">
        <v>96950</v>
      </c>
      <c r="CH847" s="2">
        <v>8.69</v>
      </c>
      <c r="CI847" s="2">
        <v>8.69</v>
      </c>
      <c r="CJ847" s="2">
        <v>13.04</v>
      </c>
      <c r="CK847" s="2">
        <v>13.04</v>
      </c>
      <c r="CL847" t="s">
        <v>1738</v>
      </c>
      <c r="CM847" t="s">
        <v>206</v>
      </c>
      <c r="CN847" t="s">
        <v>135</v>
      </c>
      <c r="CP847" t="s">
        <v>115</v>
      </c>
      <c r="CQ847" t="s">
        <v>114</v>
      </c>
      <c r="CR847" t="s">
        <v>115</v>
      </c>
      <c r="CS847" t="s">
        <v>114</v>
      </c>
      <c r="CT847" t="s">
        <v>136</v>
      </c>
      <c r="CU847" t="s">
        <v>114</v>
      </c>
      <c r="CV847" t="s">
        <v>136</v>
      </c>
      <c r="CW847" t="s">
        <v>4352</v>
      </c>
      <c r="CX847" s="10">
        <v>16702852253</v>
      </c>
      <c r="CY847" t="s">
        <v>4349</v>
      </c>
      <c r="CZ847" t="s">
        <v>270</v>
      </c>
      <c r="DA847" t="s">
        <v>114</v>
      </c>
      <c r="DB847" t="s">
        <v>115</v>
      </c>
    </row>
  </sheetData>
  <autoFilter ref="A1:DG847" xr:uid="{1905709F-12BA-4DFC-9A98-4A61438EED5F}"/>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CW-1_Disclosure_Data_FY2024_Q1</vt:lpstr>
    </vt:vector>
  </TitlesOfParts>
  <Company>U.S. 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Goodwin, William J - ETA CTR</dc:creator>
  <cp:lastModifiedBy>Jordan, Rob - ETA</cp:lastModifiedBy>
  <dcterms:created xsi:type="dcterms:W3CDTF">2024-01-05T15:06:18Z</dcterms:created>
  <dcterms:modified xsi:type="dcterms:W3CDTF">2024-01-18T13:55:28Z</dcterms:modified>
</cp:coreProperties>
</file>